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69.xml" ContentType="application/vnd.ms-excel.controlproperties+xml"/>
  <Override PartName="/xl/drawings/drawing12.xml" ContentType="application/vnd.openxmlformats-officedocument.drawing+xml"/>
  <Override PartName="/xl/ctrlProps/ctrlProp170.xml" ContentType="application/vnd.ms-excel.controlproperties+xml"/>
  <Override PartName="/xl/drawings/drawing13.xml" ContentType="application/vnd.openxmlformats-officedocument.drawing+xml"/>
  <Override PartName="/xl/ctrlProps/ctrlProp17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updateLinks="never" codeName="ThisWorkbook" defaultThemeVersion="124226"/>
  <mc:AlternateContent xmlns:mc="http://schemas.openxmlformats.org/markup-compatibility/2006">
    <mc:Choice Requires="x15">
      <x15ac:absPath xmlns:x15ac="http://schemas.microsoft.com/office/spreadsheetml/2010/11/ac" url="G:\Full Report\57_RT21-22 Reactor Package\Retender\2nd  Retender\02_Bidding Document\RT-21\"/>
    </mc:Choice>
  </mc:AlternateContent>
  <xr:revisionPtr revIDLastSave="0" documentId="13_ncr:1_{3092756A-A0D2-44C3-9A3C-34FA9EBBCED6}" xr6:coauthVersionLast="47" xr6:coauthVersionMax="47" xr10:uidLastSave="{00000000-0000-0000-0000-000000000000}"/>
  <workbookProtection workbookAlgorithmName="SHA-512" workbookHashValue="PnCT9GhJnTFm22b7McLI0G//YGXEr4Dc6VnpdT/BxF5WtPxbQ5oiEygSlwbtFhn2JuoU+7AibxsO0FKVlH/Z+w==" workbookSaltValue="uycTJWHo/du6jW7x7jh72Q==" workbookSpinCount="100000" lockStructure="1"/>
  <bookViews>
    <workbookView xWindow="-120" yWindow="-120" windowWidth="29040" windowHeight="15840" tabRatio="942" firstSheet="11" activeTab="28" xr2:uid="{00000000-000D-0000-FFFF-FFFF00000000}"/>
  </bookViews>
  <sheets>
    <sheet name="Basic" sheetId="1" state="hidden" r:id="rId1"/>
    <sheet name="Cover" sheetId="2" r:id="rId2"/>
    <sheet name="Names of Bidder" sheetId="3" r:id="rId3"/>
    <sheet name="Attach-3 (QR)" sheetId="4" r:id="rId4"/>
    <sheet name="Attach 3(JV)" sheetId="5" r:id="rId5"/>
    <sheet name="Attach-3 (QR)_old" sheetId="6" state="hidden" r:id="rId6"/>
    <sheet name="Attach 3(QR)_old1" sheetId="7" state="hidden" r:id="rId7"/>
    <sheet name="Attach-3 (QR)_old2"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 localSheetId="18">#REF!</definedName>
    <definedName name="\A" localSheetId="24">#REF!</definedName>
    <definedName name="\A" localSheetId="25">#REF!</definedName>
    <definedName name="\A" localSheetId="12">#REF!</definedName>
    <definedName name="\A" localSheetId="3">#REF!</definedName>
    <definedName name="\A" localSheetId="5">#REF!</definedName>
    <definedName name="\A" localSheetId="7">#REF!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3">#REF!</definedName>
    <definedName name="\B" localSheetId="5">#REF!</definedName>
    <definedName name="\B" localSheetId="7">#REF!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3">#REF!</definedName>
    <definedName name="\C" localSheetId="5">#REF!</definedName>
    <definedName name="\C" localSheetId="7">#REF!</definedName>
    <definedName name="\C" localSheetId="2">#REF!</definedName>
    <definedName name="\C">#REF!</definedName>
    <definedName name="\M" localSheetId="18">#REF!</definedName>
    <definedName name="\M" localSheetId="25">#REF!</definedName>
    <definedName name="\M" localSheetId="12">#REF!</definedName>
    <definedName name="\M" localSheetId="3">#REF!</definedName>
    <definedName name="\M" localSheetId="5">#REF!</definedName>
    <definedName name="\M" localSheetId="7">#REF!</definedName>
    <definedName name="\M" localSheetId="2">#REF!</definedName>
    <definedName name="\M">#REF!</definedName>
    <definedName name="\N" localSheetId="18">#REF!</definedName>
    <definedName name="\N" localSheetId="25">#REF!</definedName>
    <definedName name="\N" localSheetId="12">#REF!</definedName>
    <definedName name="\N" localSheetId="3">#REF!</definedName>
    <definedName name="\N" localSheetId="5">#REF!</definedName>
    <definedName name="\N" localSheetId="7">#REF!</definedName>
    <definedName name="\N" localSheetId="2">#REF!</definedName>
    <definedName name="\N">#REF!</definedName>
    <definedName name="\P" localSheetId="18">#REF!</definedName>
    <definedName name="\P" localSheetId="25">#REF!</definedName>
    <definedName name="\P" localSheetId="12">#REF!</definedName>
    <definedName name="\P" localSheetId="3">#REF!</definedName>
    <definedName name="\P" localSheetId="5">#REF!</definedName>
    <definedName name="\P" localSheetId="7">#REF!</definedName>
    <definedName name="\P" localSheetId="2">#REF!</definedName>
    <definedName name="\P">#REF!</definedName>
    <definedName name="\R" localSheetId="18">#REF!</definedName>
    <definedName name="\R" localSheetId="25">#REF!</definedName>
    <definedName name="\R" localSheetId="12">#REF!</definedName>
    <definedName name="\R" localSheetId="3">#REF!</definedName>
    <definedName name="\R" localSheetId="5">#REF!</definedName>
    <definedName name="\R" localSheetId="7">#REF!</definedName>
    <definedName name="\R" localSheetId="2">#REF!</definedName>
    <definedName name="\R">#REF!</definedName>
    <definedName name="\U" localSheetId="18">#REF!</definedName>
    <definedName name="\U" localSheetId="25">#REF!</definedName>
    <definedName name="\U" localSheetId="12">#REF!</definedName>
    <definedName name="\U" localSheetId="3">#REF!</definedName>
    <definedName name="\U" localSheetId="5">#REF!</definedName>
    <definedName name="\U" localSheetId="7">#REF!</definedName>
    <definedName name="\U" localSheetId="2">#REF!</definedName>
    <definedName name="\U">#REF!</definedName>
    <definedName name="\V" localSheetId="18">#REF!</definedName>
    <definedName name="\V" localSheetId="25">#REF!</definedName>
    <definedName name="\V" localSheetId="12">#REF!</definedName>
    <definedName name="\V" localSheetId="3">#REF!</definedName>
    <definedName name="\V" localSheetId="5">#REF!</definedName>
    <definedName name="\V" localSheetId="7">#REF!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3">#REF!</definedName>
    <definedName name="ab" localSheetId="5">#REF!</definedName>
    <definedName name="ab" localSheetId="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3">'Attach-3 (QR)'!$I$342</definedName>
    <definedName name="BL2A" localSheetId="5">'Attach-3 (QR)_old'!$I$398</definedName>
    <definedName name="BL2A" localSheetId="7">'Attach-3 (QR)_old2'!$I$368</definedName>
    <definedName name="BL2A">#REF!</definedName>
    <definedName name="BL2A2" localSheetId="18">'[2]Attach-3 (QR)'!#REF!</definedName>
    <definedName name="BL2A2" localSheetId="26">'[3]Attach-3 (QR)'!#REF!</definedName>
    <definedName name="BL2A2" localSheetId="12">'[4]Attach-3 (QR)'!#REF!</definedName>
    <definedName name="BL2A2" localSheetId="3">'Attach-3 (QR)'!#REF!</definedName>
    <definedName name="BL2A2" localSheetId="5">'Attach-3 (QR)_old'!#REF!</definedName>
    <definedName name="BL2A2" localSheetId="7">'Attach-3 (QR)_old2'!#REF!</definedName>
    <definedName name="BL2A2" localSheetId="2">'[2]Attach-3 (QR)'!#REF!</definedName>
    <definedName name="BL2A2">#REF!</definedName>
    <definedName name="BL2AA" localSheetId="26">#REF!</definedName>
    <definedName name="BL2AA" localSheetId="12">'[1]Attach-3 (QR)'!#REF!</definedName>
    <definedName name="BL2AA" localSheetId="3">'Attach-3 (QR)'!$I$342</definedName>
    <definedName name="BL2AA" localSheetId="5">'Attach-3 (QR)_old'!$I$398</definedName>
    <definedName name="BL2AA" localSheetId="7">'Attach-3 (QR)_old2'!$I$368</definedName>
    <definedName name="BL2AA">#REF!</definedName>
    <definedName name="BL2AAA" localSheetId="16">#REF!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3">'Attach-3 (QR)'!#REF!</definedName>
    <definedName name="BL2AAA" localSheetId="5">'Attach-3 (QR)_old'!#REF!</definedName>
    <definedName name="BL2AAA" localSheetId="7">'Attach-3 (QR)_old2'!#REF!</definedName>
    <definedName name="BL2AAA" localSheetId="2">'[2]Attach-3 (QR)'!#REF!</definedName>
    <definedName name="BL2AAA">#REF!</definedName>
    <definedName name="BL2B" localSheetId="26">#REF!</definedName>
    <definedName name="BL2B" localSheetId="12">'[1]Attach-3 (QR)'!#REF!</definedName>
    <definedName name="BL2B" localSheetId="3">'Attach-3 (QR)'!$J$342</definedName>
    <definedName name="BL2B" localSheetId="5">'Attach-3 (QR)_old'!$J$398</definedName>
    <definedName name="BL2B" localSheetId="7">'Attach-3 (QR)_old2'!$J$368</definedName>
    <definedName name="BL2B">#REF!</definedName>
    <definedName name="BL2BB" localSheetId="18">'[2]Attach-3 (QR)'!#REF!</definedName>
    <definedName name="BL2BB" localSheetId="26">'[3]Attach-3 (QR)'!#REF!</definedName>
    <definedName name="BL2BB" localSheetId="12">'[4]Attach-3 (QR)'!#REF!</definedName>
    <definedName name="BL2BB" localSheetId="3">'Attach-3 (QR)'!#REF!</definedName>
    <definedName name="BL2BB" localSheetId="5">'Attach-3 (QR)_old'!#REF!</definedName>
    <definedName name="BL2BB" localSheetId="7">'Attach-3 (QR)_old2'!#REF!</definedName>
    <definedName name="BL2BB" localSheetId="2">'[2]Attach-3 (QR)'!#REF!</definedName>
    <definedName name="BL2BB">#REF!</definedName>
    <definedName name="BL2BBB" localSheetId="16">#REF!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3">'Attach-3 (QR)'!#REF!</definedName>
    <definedName name="BL2BBB" localSheetId="5">'Attach-3 (QR)_old'!#REF!</definedName>
    <definedName name="BL2BBB" localSheetId="7">'Attach-3 (QR)_old2'!#REF!</definedName>
    <definedName name="BL2BBB" localSheetId="2">'[2]Attach-3 (QR)'!#REF!</definedName>
    <definedName name="BL2BBB">#REF!</definedName>
    <definedName name="BL2C" localSheetId="26">#REF!</definedName>
    <definedName name="BL2C" localSheetId="12">'[1]Attach-3 (QR)'!#REF!</definedName>
    <definedName name="BL2C" localSheetId="3">'Attach-3 (QR)'!$K$342</definedName>
    <definedName name="BL2C" localSheetId="5">'Attach-3 (QR)_old'!$K$398</definedName>
    <definedName name="BL2C" localSheetId="7">'Attach-3 (QR)_old2'!$K$368</definedName>
    <definedName name="BL2C">#REF!</definedName>
    <definedName name="BL2CC" localSheetId="18">'[2]Attach-3 (QR)'!#REF!</definedName>
    <definedName name="BL2CC" localSheetId="26">'[3]Attach-3 (QR)'!#REF!</definedName>
    <definedName name="BL2CC" localSheetId="12">'[4]Attach-3 (QR)'!#REF!</definedName>
    <definedName name="BL2CC" localSheetId="3">'Attach-3 (QR)'!#REF!</definedName>
    <definedName name="BL2CC" localSheetId="5">'Attach-3 (QR)_old'!#REF!</definedName>
    <definedName name="BL2CC" localSheetId="7">'Attach-3 (QR)_old2'!#REF!</definedName>
    <definedName name="BL2CC" localSheetId="2">'[2]Attach-3 (QR)'!#REF!</definedName>
    <definedName name="BL2CC">#REF!</definedName>
    <definedName name="BL2CCC" localSheetId="16">#REF!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3">'Attach-3 (QR)'!#REF!</definedName>
    <definedName name="BL2CCC" localSheetId="5">'Attach-3 (QR)_old'!#REF!</definedName>
    <definedName name="BL2CCC" localSheetId="7">'Attach-3 (QR)_old2'!#REF!</definedName>
    <definedName name="BL2CCC" localSheetId="2">'[2]Attach-3 (QR)'!#REF!</definedName>
    <definedName name="BL2CCC">#REF!</definedName>
    <definedName name="BL3A" localSheetId="26">#REF!</definedName>
    <definedName name="BL3A" localSheetId="12">'[1]Attach-3 (QR)'!#REF!</definedName>
    <definedName name="BL3A" localSheetId="3">'Attach-3 (QR)'!$I$343</definedName>
    <definedName name="BL3A" localSheetId="5">'Attach-3 (QR)_old'!$I$399</definedName>
    <definedName name="BL3A" localSheetId="7">'Attach-3 (QR)_old2'!$I$369</definedName>
    <definedName name="BL3A">#REF!</definedName>
    <definedName name="BL3AA" localSheetId="18">'[2]Attach-3 (QR)'!#REF!</definedName>
    <definedName name="BL3AA" localSheetId="26">'[3]Attach-3 (QR)'!#REF!</definedName>
    <definedName name="BL3AA" localSheetId="12">'[4]Attach-3 (QR)'!#REF!</definedName>
    <definedName name="BL3AA" localSheetId="3">'Attach-3 (QR)'!#REF!</definedName>
    <definedName name="BL3AA" localSheetId="5">'Attach-3 (QR)_old'!#REF!</definedName>
    <definedName name="BL3AA" localSheetId="7">'Attach-3 (QR)_old2'!#REF!</definedName>
    <definedName name="BL3AA" localSheetId="2">'[2]Attach-3 (QR)'!#REF!</definedName>
    <definedName name="BL3AA">#REF!</definedName>
    <definedName name="BL3AAA" localSheetId="16">#REF!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3">'Attach-3 (QR)'!#REF!</definedName>
    <definedName name="BL3AAA" localSheetId="5">'Attach-3 (QR)_old'!#REF!</definedName>
    <definedName name="BL3AAA" localSheetId="7">'Attach-3 (QR)_old2'!#REF!</definedName>
    <definedName name="BL3AAA" localSheetId="2">'[2]Attach-3 (QR)'!#REF!</definedName>
    <definedName name="BL3AAA">#REF!</definedName>
    <definedName name="BL3B" localSheetId="26">#REF!</definedName>
    <definedName name="BL3B" localSheetId="12">'[1]Attach-3 (QR)'!#REF!</definedName>
    <definedName name="BL3B" localSheetId="3">'Attach-3 (QR)'!$J$343</definedName>
    <definedName name="BL3B" localSheetId="5">'Attach-3 (QR)_old'!$J$399</definedName>
    <definedName name="BL3B" localSheetId="7">'Attach-3 (QR)_old2'!$J$369</definedName>
    <definedName name="BL3B">#REF!</definedName>
    <definedName name="BL3BB" localSheetId="18">'[2]Attach-3 (QR)'!#REF!</definedName>
    <definedName name="BL3BB" localSheetId="26">'[3]Attach-3 (QR)'!#REF!</definedName>
    <definedName name="BL3BB" localSheetId="12">'[4]Attach-3 (QR)'!#REF!</definedName>
    <definedName name="BL3BB" localSheetId="3">'Attach-3 (QR)'!#REF!</definedName>
    <definedName name="BL3BB" localSheetId="5">'Attach-3 (QR)_old'!#REF!</definedName>
    <definedName name="BL3BB" localSheetId="7">'Attach-3 (QR)_old2'!#REF!</definedName>
    <definedName name="BL3BB" localSheetId="2">'[2]Attach-3 (QR)'!#REF!</definedName>
    <definedName name="BL3BB">#REF!</definedName>
    <definedName name="BL3BBB" localSheetId="16">#REF!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3">'Attach-3 (QR)'!#REF!</definedName>
    <definedName name="BL3BBB" localSheetId="5">'Attach-3 (QR)_old'!#REF!</definedName>
    <definedName name="BL3BBB" localSheetId="7">'Attach-3 (QR)_old2'!#REF!</definedName>
    <definedName name="BL3BBB" localSheetId="2">'[2]Attach-3 (QR)'!#REF!</definedName>
    <definedName name="BL3BBB">#REF!</definedName>
    <definedName name="BL3C" localSheetId="26">#REF!</definedName>
    <definedName name="BL3C" localSheetId="12">'[1]Attach-3 (QR)'!#REF!</definedName>
    <definedName name="BL3C" localSheetId="3">'Attach-3 (QR)'!$K$343</definedName>
    <definedName name="BL3C" localSheetId="5">'Attach-3 (QR)_old'!$K$399</definedName>
    <definedName name="BL3C" localSheetId="7">'Attach-3 (QR)_old2'!$K$369</definedName>
    <definedName name="BL3C">#REF!</definedName>
    <definedName name="BL3CC" localSheetId="18">'[2]Attach-3 (QR)'!#REF!</definedName>
    <definedName name="BL3CC" localSheetId="26">'[3]Attach-3 (QR)'!#REF!</definedName>
    <definedName name="BL3CC" localSheetId="12">'[4]Attach-3 (QR)'!#REF!</definedName>
    <definedName name="BL3CC" localSheetId="3">'Attach-3 (QR)'!#REF!</definedName>
    <definedName name="BL3CC" localSheetId="5">'Attach-3 (QR)_old'!#REF!</definedName>
    <definedName name="BL3CC" localSheetId="7">'Attach-3 (QR)_old2'!#REF!</definedName>
    <definedName name="BL3CC" localSheetId="2">'[2]Attach-3 (QR)'!#REF!</definedName>
    <definedName name="BL3CC">#REF!</definedName>
    <definedName name="BL3CCC" localSheetId="16">#REF!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3">'Attach-3 (QR)'!#REF!</definedName>
    <definedName name="BL3CCC" localSheetId="5">'Attach-3 (QR)_old'!#REF!</definedName>
    <definedName name="BL3CCC" localSheetId="7">'Attach-3 (QR)_old2'!#REF!</definedName>
    <definedName name="BL3CCC" localSheetId="2">'[2]Attach-3 (QR)'!#REF!</definedName>
    <definedName name="BL3CCC">#REF!</definedName>
    <definedName name="BL4A" localSheetId="26">#REF!</definedName>
    <definedName name="BL4A" localSheetId="12">'[1]Attach-3 (QR)'!#REF!</definedName>
    <definedName name="BL4A" localSheetId="3">'Attach-3 (QR)'!$I$344</definedName>
    <definedName name="BL4A" localSheetId="5">'Attach-3 (QR)_old'!$I$400</definedName>
    <definedName name="BL4A" localSheetId="7">'Attach-3 (QR)_old2'!$I$370</definedName>
    <definedName name="BL4A">#REF!</definedName>
    <definedName name="BL4AA" localSheetId="18">'[2]Attach-3 (QR)'!#REF!</definedName>
    <definedName name="BL4AA" localSheetId="26">'[3]Attach-3 (QR)'!#REF!</definedName>
    <definedName name="BL4AA" localSheetId="12">'[4]Attach-3 (QR)'!#REF!</definedName>
    <definedName name="BL4AA" localSheetId="3">'Attach-3 (QR)'!#REF!</definedName>
    <definedName name="BL4AA" localSheetId="5">'Attach-3 (QR)_old'!#REF!</definedName>
    <definedName name="BL4AA" localSheetId="7">'Attach-3 (QR)_old2'!#REF!</definedName>
    <definedName name="BL4AA" localSheetId="2">'[2]Attach-3 (QR)'!#REF!</definedName>
    <definedName name="BL4AA">#REF!</definedName>
    <definedName name="BL4AAA" localSheetId="16">#REF!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3">'Attach-3 (QR)'!#REF!</definedName>
    <definedName name="BL4AAA" localSheetId="5">'Attach-3 (QR)_old'!#REF!</definedName>
    <definedName name="BL4AAA" localSheetId="7">'Attach-3 (QR)_old2'!#REF!</definedName>
    <definedName name="BL4AAA" localSheetId="2">'[2]Attach-3 (QR)'!#REF!</definedName>
    <definedName name="BL4AAA">#REF!</definedName>
    <definedName name="BL4B" localSheetId="26">#REF!</definedName>
    <definedName name="BL4B" localSheetId="12">'[1]Attach-3 (QR)'!#REF!</definedName>
    <definedName name="BL4B" localSheetId="3">'Attach-3 (QR)'!$J$344</definedName>
    <definedName name="BL4B" localSheetId="5">'Attach-3 (QR)_old'!$J$400</definedName>
    <definedName name="BL4B" localSheetId="7">'Attach-3 (QR)_old2'!$J$370</definedName>
    <definedName name="BL4B">#REF!</definedName>
    <definedName name="BL4BB" localSheetId="18">'[2]Attach-3 (QR)'!#REF!</definedName>
    <definedName name="BL4BB" localSheetId="26">'[3]Attach-3 (QR)'!#REF!</definedName>
    <definedName name="BL4BB" localSheetId="12">'[4]Attach-3 (QR)'!#REF!</definedName>
    <definedName name="BL4BB" localSheetId="3">'Attach-3 (QR)'!#REF!</definedName>
    <definedName name="BL4BB" localSheetId="5">'Attach-3 (QR)_old'!#REF!</definedName>
    <definedName name="BL4BB" localSheetId="7">'Attach-3 (QR)_old2'!#REF!</definedName>
    <definedName name="BL4BB" localSheetId="2">'[2]Attach-3 (QR)'!#REF!</definedName>
    <definedName name="BL4BB">#REF!</definedName>
    <definedName name="BL4BBB" localSheetId="16">#REF!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3">'Attach-3 (QR)'!#REF!</definedName>
    <definedName name="BL4BBB" localSheetId="5">'Attach-3 (QR)_old'!#REF!</definedName>
    <definedName name="BL4BBB" localSheetId="7">'Attach-3 (QR)_old2'!#REF!</definedName>
    <definedName name="BL4BBB" localSheetId="2">'[2]Attach-3 (QR)'!#REF!</definedName>
    <definedName name="BL4BBB">#REF!</definedName>
    <definedName name="BL4C" localSheetId="26">#REF!</definedName>
    <definedName name="BL4C" localSheetId="12">'[1]Attach-3 (QR)'!#REF!</definedName>
    <definedName name="BL4C" localSheetId="3">'Attach-3 (QR)'!$K$344</definedName>
    <definedName name="BL4C" localSheetId="5">'Attach-3 (QR)_old'!$K$400</definedName>
    <definedName name="BL4C" localSheetId="7">'Attach-3 (QR)_old2'!$K$370</definedName>
    <definedName name="BL4C">#REF!</definedName>
    <definedName name="BL4CC" localSheetId="18">'[2]Attach-3 (QR)'!#REF!</definedName>
    <definedName name="BL4CC" localSheetId="26">'[3]Attach-3 (QR)'!#REF!</definedName>
    <definedName name="BL4CC" localSheetId="12">'[4]Attach-3 (QR)'!#REF!</definedName>
    <definedName name="BL4CC" localSheetId="3">'Attach-3 (QR)'!#REF!</definedName>
    <definedName name="BL4CC" localSheetId="5">'Attach-3 (QR)_old'!#REF!</definedName>
    <definedName name="BL4CC" localSheetId="7">'Attach-3 (QR)_old2'!#REF!</definedName>
    <definedName name="BL4CC" localSheetId="2">'[2]Attach-3 (QR)'!#REF!</definedName>
    <definedName name="BL4CC">#REF!</definedName>
    <definedName name="BL4CCC" localSheetId="16">#REF!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3">'Attach-3 (QR)'!#REF!</definedName>
    <definedName name="BL4CCC" localSheetId="5">'Attach-3 (QR)_old'!#REF!</definedName>
    <definedName name="BL4CCC" localSheetId="7">'Attach-3 (QR)_old2'!#REF!</definedName>
    <definedName name="BL4CCC" localSheetId="2">'[2]Attach-3 (QR)'!#REF!</definedName>
    <definedName name="BL4CCC">#REF!</definedName>
    <definedName name="BL5A" localSheetId="26">#REF!</definedName>
    <definedName name="BL5A" localSheetId="12">'[1]Attach-3 (QR)'!#REF!</definedName>
    <definedName name="BL5A" localSheetId="3">'Attach-3 (QR)'!$I$345</definedName>
    <definedName name="BL5A" localSheetId="5">'Attach-3 (QR)_old'!$I$401</definedName>
    <definedName name="BL5A" localSheetId="7">'Attach-3 (QR)_old2'!$I$371</definedName>
    <definedName name="BL5A">#REF!</definedName>
    <definedName name="BL5AA" localSheetId="18">'[2]Attach-3 (QR)'!#REF!</definedName>
    <definedName name="BL5AA" localSheetId="26">'[3]Attach-3 (QR)'!#REF!</definedName>
    <definedName name="BL5AA" localSheetId="12">'[4]Attach-3 (QR)'!#REF!</definedName>
    <definedName name="BL5AA" localSheetId="3">'Attach-3 (QR)'!#REF!</definedName>
    <definedName name="BL5AA" localSheetId="5">'Attach-3 (QR)_old'!#REF!</definedName>
    <definedName name="BL5AA" localSheetId="7">'Attach-3 (QR)_old2'!#REF!</definedName>
    <definedName name="BL5AA" localSheetId="2">'[2]Attach-3 (QR)'!#REF!</definedName>
    <definedName name="BL5AA">#REF!</definedName>
    <definedName name="BL5AAA" localSheetId="16">#REF!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3">'Attach-3 (QR)'!#REF!</definedName>
    <definedName name="BL5AAA" localSheetId="5">'Attach-3 (QR)_old'!#REF!</definedName>
    <definedName name="BL5AAA" localSheetId="7">'Attach-3 (QR)_old2'!#REF!</definedName>
    <definedName name="BL5AAA" localSheetId="2">'[2]Attach-3 (QR)'!#REF!</definedName>
    <definedName name="BL5AAA">#REF!</definedName>
    <definedName name="BL5B" localSheetId="26">#REF!</definedName>
    <definedName name="BL5B" localSheetId="12">'[1]Attach-3 (QR)'!#REF!</definedName>
    <definedName name="BL5B" localSheetId="3">'Attach-3 (QR)'!$J$345</definedName>
    <definedName name="BL5B" localSheetId="5">'Attach-3 (QR)_old'!$J$401</definedName>
    <definedName name="BL5B" localSheetId="7">'Attach-3 (QR)_old2'!$J$371</definedName>
    <definedName name="BL5B">#REF!</definedName>
    <definedName name="BL5BB" localSheetId="18">'[2]Attach-3 (QR)'!#REF!</definedName>
    <definedName name="BL5BB" localSheetId="26">'[3]Attach-3 (QR)'!#REF!</definedName>
    <definedName name="BL5BB" localSheetId="12">'[4]Attach-3 (QR)'!#REF!</definedName>
    <definedName name="BL5BB" localSheetId="3">'Attach-3 (QR)'!#REF!</definedName>
    <definedName name="BL5BB" localSheetId="5">'Attach-3 (QR)_old'!#REF!</definedName>
    <definedName name="BL5BB" localSheetId="7">'Attach-3 (QR)_old2'!#REF!</definedName>
    <definedName name="BL5BB" localSheetId="2">'[2]Attach-3 (QR)'!#REF!</definedName>
    <definedName name="BL5BB">#REF!</definedName>
    <definedName name="BL5BBB" localSheetId="16">#REF!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3">'Attach-3 (QR)'!#REF!</definedName>
    <definedName name="BL5BBB" localSheetId="5">'Attach-3 (QR)_old'!#REF!</definedName>
    <definedName name="BL5BBB" localSheetId="7">'Attach-3 (QR)_old2'!#REF!</definedName>
    <definedName name="BL5BBB" localSheetId="2">'[2]Attach-3 (QR)'!#REF!</definedName>
    <definedName name="BL5BBB">#REF!</definedName>
    <definedName name="BL5C" localSheetId="26">#REF!</definedName>
    <definedName name="BL5C" localSheetId="12">'[1]Attach-3 (QR)'!#REF!</definedName>
    <definedName name="BL5C" localSheetId="3">'Attach-3 (QR)'!$K$345</definedName>
    <definedName name="BL5C" localSheetId="5">'Attach-3 (QR)_old'!$K$401</definedName>
    <definedName name="BL5C" localSheetId="7">'Attach-3 (QR)_old2'!$K$371</definedName>
    <definedName name="BL5C">#REF!</definedName>
    <definedName name="BL5CC" localSheetId="18">'[2]Attach-3 (QR)'!#REF!</definedName>
    <definedName name="BL5CC" localSheetId="26">'[3]Attach-3 (QR)'!#REF!</definedName>
    <definedName name="BL5CC" localSheetId="12">'[4]Attach-3 (QR)'!#REF!</definedName>
    <definedName name="BL5CC" localSheetId="3">'Attach-3 (QR)'!#REF!</definedName>
    <definedName name="BL5CC" localSheetId="5">'Attach-3 (QR)_old'!#REF!</definedName>
    <definedName name="BL5CC" localSheetId="7">'Attach-3 (QR)_old2'!#REF!</definedName>
    <definedName name="BL5CC" localSheetId="2">'[2]Attach-3 (QR)'!#REF!</definedName>
    <definedName name="BL5CC">#REF!</definedName>
    <definedName name="BL5CCC" localSheetId="16">#REF!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3">'Attach-3 (QR)'!#REF!</definedName>
    <definedName name="BL5CCC" localSheetId="5">'Attach-3 (QR)_old'!#REF!</definedName>
    <definedName name="BL5CCC" localSheetId="7">'Attach-3 (QR)_old2'!#REF!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3">'Attach-3 (QR)'!#REF!</definedName>
    <definedName name="CAPA1" localSheetId="5">'Attach-3 (QR)_old'!#REF!</definedName>
    <definedName name="CAPA1" localSheetId="7">'Attach-3 (QR)_old2'!#REF!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3">'Attach-3 (QR)'!#REF!</definedName>
    <definedName name="CAPA11" localSheetId="5">'Attach-3 (QR)_old'!#REF!</definedName>
    <definedName name="CAPA11" localSheetId="7">'Attach-3 (QR)_old2'!#REF!</definedName>
    <definedName name="CAPA11" localSheetId="2">'[2]Attach-3 (QR)'!#REF!</definedName>
    <definedName name="CAPA11">#REF!</definedName>
    <definedName name="CAPA111" localSheetId="16">#REF!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3">'Attach-3 (QR)'!#REF!</definedName>
    <definedName name="CAPA111" localSheetId="5">'Attach-3 (QR)_old'!#REF!</definedName>
    <definedName name="CAPA111" localSheetId="7">'Attach-3 (QR)_old2'!#REF!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3">'Attach-3 (QR)'!#REF!</definedName>
    <definedName name="CAPA2" localSheetId="5">'Attach-3 (QR)_old'!#REF!</definedName>
    <definedName name="CAPA2" localSheetId="7">'Attach-3 (QR)_old2'!#REF!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3">'Attach-3 (QR)'!#REF!</definedName>
    <definedName name="CAPA22" localSheetId="5">'Attach-3 (QR)_old'!#REF!</definedName>
    <definedName name="CAPA22" localSheetId="7">'Attach-3 (QR)_old2'!#REF!</definedName>
    <definedName name="CAPA22" localSheetId="2">'[2]Attach-3 (QR)'!#REF!</definedName>
    <definedName name="CAPA22">#REF!</definedName>
    <definedName name="CAPA222" localSheetId="16">#REF!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3">'Attach-3 (QR)'!#REF!</definedName>
    <definedName name="CAPA222" localSheetId="5">'Attach-3 (QR)_old'!#REF!</definedName>
    <definedName name="CAPA222" localSheetId="7">'Attach-3 (QR)_old2'!#REF!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3">'Attach-3 (QR)'!#REF!</definedName>
    <definedName name="CAPA3" localSheetId="5">'Attach-3 (QR)_old'!#REF!</definedName>
    <definedName name="CAPA3" localSheetId="7">'Attach-3 (QR)_old2'!#REF!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3">'Attach-3 (QR)'!#REF!</definedName>
    <definedName name="CAPA33" localSheetId="5">'Attach-3 (QR)_old'!#REF!</definedName>
    <definedName name="CAPA33" localSheetId="7">'Attach-3 (QR)_old2'!#REF!</definedName>
    <definedName name="CAPA33" localSheetId="2">'[2]Attach-3 (QR)'!#REF!</definedName>
    <definedName name="CAPA33">#REF!</definedName>
    <definedName name="CAPA333" localSheetId="16">#REF!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3">'Attach-3 (QR)'!#REF!</definedName>
    <definedName name="CAPA333" localSheetId="5">'Attach-3 (QR)_old'!#REF!</definedName>
    <definedName name="CAPA333" localSheetId="7">'Attach-3 (QR)_old2'!#REF!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3">'Attach-3 (QR)'!#REF!</definedName>
    <definedName name="CAPA4" localSheetId="5">'Attach-3 (QR)_old'!#REF!</definedName>
    <definedName name="CAPA4" localSheetId="7">'Attach-3 (QR)_old2'!#REF!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3">'Attach-3 (QR)'!#REF!</definedName>
    <definedName name="CAPA44" localSheetId="5">'Attach-3 (QR)_old'!#REF!</definedName>
    <definedName name="CAPA44" localSheetId="7">'Attach-3 (QR)_old2'!#REF!</definedName>
    <definedName name="CAPA44" localSheetId="2">'[2]Attach-3 (QR)'!#REF!</definedName>
    <definedName name="CAPA44">#REF!</definedName>
    <definedName name="CAPA444" localSheetId="16">#REF!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3">'Attach-3 (QR)'!#REF!</definedName>
    <definedName name="CAPA444" localSheetId="5">'Attach-3 (QR)_old'!#REF!</definedName>
    <definedName name="CAPA444" localSheetId="7">'Attach-3 (QR)_old2'!#REF!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3">'Attach-3 (QR)'!#REF!</definedName>
    <definedName name="CAPA7" localSheetId="5">'Attach-3 (QR)_old'!#REF!</definedName>
    <definedName name="CAPA7" localSheetId="7">'Attach-3 (QR)_old2'!#REF!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3">'Attach-3 (QR)'!#REF!</definedName>
    <definedName name="CAPA77" localSheetId="5">'Attach-3 (QR)_old'!#REF!</definedName>
    <definedName name="CAPA77" localSheetId="7">'Attach-3 (QR)_old2'!#REF!</definedName>
    <definedName name="CAPA77" localSheetId="2">'[2]Attach-3 (QR)'!#REF!</definedName>
    <definedName name="CAPA77">#REF!</definedName>
    <definedName name="CAPA777" localSheetId="16">#REF!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3">'Attach-3 (QR)'!#REF!</definedName>
    <definedName name="CAPA777" localSheetId="5">'Attach-3 (QR)_old'!#REF!</definedName>
    <definedName name="CAPA777" localSheetId="7">'Attach-3 (QR)_old2'!#REF!</definedName>
    <definedName name="CAPA777" localSheetId="2">'[2]Attach-3 (QR)'!#REF!</definedName>
    <definedName name="CAPA777">#REF!</definedName>
    <definedName name="COO" localSheetId="16">'[6]Sch-1a'!#REF!</definedName>
    <definedName name="COO" localSheetId="26">'[6]Sch-1a'!#REF!</definedName>
    <definedName name="COO" localSheetId="12">'[7]Sch-1a'!#REF!</definedName>
    <definedName name="COO" localSheetId="3">'[6]Sch-1a'!#REF!</definedName>
    <definedName name="COO" localSheetId="5">'[7]Sch-1a'!#REF!</definedName>
    <definedName name="COO" localSheetId="7">'[6]Sch-1a'!#REF!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3">#REF!</definedName>
    <definedName name="date" localSheetId="5">#REF!</definedName>
    <definedName name="date" localSheetId="7">#REF!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6">#REF!</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3">'Attach-3 (QR)'!#REF!</definedName>
    <definedName name="MANU1" localSheetId="5">'Attach-3 (QR)_old'!#REF!</definedName>
    <definedName name="MANU1" localSheetId="7">'Attach-3 (QR)_old2'!#REF!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3">'Attach-3 (QR)'!#REF!</definedName>
    <definedName name="MANU11" localSheetId="5">'Attach-3 (QR)_old'!#REF!</definedName>
    <definedName name="MANU11" localSheetId="7">'Attach-3 (QR)_old2'!#REF!</definedName>
    <definedName name="MANU11" localSheetId="2">'[2]Attach-3 (QR)'!#REF!</definedName>
    <definedName name="MANU11">#REF!</definedName>
    <definedName name="MANU111" localSheetId="16">#REF!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3">'Attach-3 (QR)'!#REF!</definedName>
    <definedName name="MANU111" localSheetId="5">'Attach-3 (QR)_old'!#REF!</definedName>
    <definedName name="MANU111" localSheetId="7">'Attach-3 (QR)_old2'!#REF!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3">'Attach-3 (QR)'!#REF!</definedName>
    <definedName name="MANU2" localSheetId="5">'Attach-3 (QR)_old'!#REF!</definedName>
    <definedName name="MANU2" localSheetId="7">'Attach-3 (QR)_old2'!#REF!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3">'Attach-3 (QR)'!#REF!</definedName>
    <definedName name="MANU22" localSheetId="5">'Attach-3 (QR)_old'!#REF!</definedName>
    <definedName name="MANU22" localSheetId="7">'Attach-3 (QR)_old2'!#REF!</definedName>
    <definedName name="MANU22" localSheetId="2">'[2]Attach-3 (QR)'!#REF!</definedName>
    <definedName name="MANU22">#REF!</definedName>
    <definedName name="MANU222" localSheetId="16">#REF!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3">'Attach-3 (QR)'!#REF!</definedName>
    <definedName name="MANU222" localSheetId="5">'Attach-3 (QR)_old'!#REF!</definedName>
    <definedName name="MANU222" localSheetId="7">'Attach-3 (QR)_old2'!#REF!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3">'Attach-3 (QR)'!#REF!</definedName>
    <definedName name="MANU3" localSheetId="5">'Attach-3 (QR)_old'!#REF!</definedName>
    <definedName name="MANU3" localSheetId="7">'Attach-3 (QR)_old2'!#REF!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3">'Attach-3 (QR)'!#REF!</definedName>
    <definedName name="MANU33" localSheetId="5">'Attach-3 (QR)_old'!#REF!</definedName>
    <definedName name="MANU33" localSheetId="7">'Attach-3 (QR)_old2'!#REF!</definedName>
    <definedName name="MANU33" localSheetId="2">'[2]Attach-3 (QR)'!#REF!</definedName>
    <definedName name="MANU33">#REF!</definedName>
    <definedName name="MANU333" localSheetId="16">#REF!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3">'Attach-3 (QR)'!#REF!</definedName>
    <definedName name="MANU333" localSheetId="5">'Attach-3 (QR)_old'!#REF!</definedName>
    <definedName name="MANU333" localSheetId="7">'Attach-3 (QR)_old2'!#REF!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3">'Attach-3 (QR)'!#REF!</definedName>
    <definedName name="MANU4" localSheetId="5">'Attach-3 (QR)_old'!#REF!</definedName>
    <definedName name="MANU4" localSheetId="7">'Attach-3 (QR)_old2'!#REF!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3">'Attach-3 (QR)'!#REF!</definedName>
    <definedName name="MANU44" localSheetId="5">'Attach-3 (QR)_old'!#REF!</definedName>
    <definedName name="MANU44" localSheetId="7">'Attach-3 (QR)_old2'!#REF!</definedName>
    <definedName name="MANU44" localSheetId="2">'[2]Attach-3 (QR)'!#REF!</definedName>
    <definedName name="MANU44">#REF!</definedName>
    <definedName name="MANU444" localSheetId="16">#REF!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3">'Attach-3 (QR)'!#REF!</definedName>
    <definedName name="MANU444" localSheetId="5">'Attach-3 (QR)_old'!#REF!</definedName>
    <definedName name="MANU444" localSheetId="7">'Attach-3 (QR)_old2'!#REF!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3">'Attach-3 (QR)'!#REF!</definedName>
    <definedName name="MANU5" localSheetId="5">'Attach-3 (QR)_old'!#REF!</definedName>
    <definedName name="MANU5" localSheetId="7">'Attach-3 (QR)_old2'!#REF!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3">'Attach-3 (QR)'!#REF!</definedName>
    <definedName name="MANU55" localSheetId="5">'Attach-3 (QR)_old'!#REF!</definedName>
    <definedName name="MANU55" localSheetId="7">'Attach-3 (QR)_old2'!#REF!</definedName>
    <definedName name="MANU55" localSheetId="2">'[2]Attach-3 (QR)'!#REF!</definedName>
    <definedName name="MANU55">#REF!</definedName>
    <definedName name="MANU555" localSheetId="16">#REF!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3">'Attach-3 (QR)'!#REF!</definedName>
    <definedName name="MANU555" localSheetId="5">'Attach-3 (QR)_old'!#REF!</definedName>
    <definedName name="MANU555" localSheetId="7">'Attach-3 (QR)_old2'!#REF!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3">'Attach-3 (QR)'!#REF!</definedName>
    <definedName name="PATH1" localSheetId="5">'Attach-3 (QR)_old'!#REF!</definedName>
    <definedName name="PATH1" localSheetId="7">'Attach-3 (QR)_old2'!#REF!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3">'Attach-3 (QR)'!#REF!</definedName>
    <definedName name="PATH11" localSheetId="5">'Attach-3 (QR)_old'!#REF!</definedName>
    <definedName name="PATH11" localSheetId="7">'Attach-3 (QR)_old2'!#REF!</definedName>
    <definedName name="PATH11" localSheetId="2">'[2]Attach-3 (QR)'!#REF!</definedName>
    <definedName name="PATH11">#REF!</definedName>
    <definedName name="PATH111" localSheetId="16">#REF!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3">'Attach-3 (QR)'!#REF!</definedName>
    <definedName name="PATH111" localSheetId="5">'Attach-3 (QR)_old'!#REF!</definedName>
    <definedName name="PATH111" localSheetId="7">'Attach-3 (QR)_old2'!#REF!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3">'Attach-3 (QR)'!#REF!</definedName>
    <definedName name="PATH2" localSheetId="5">'Attach-3 (QR)_old'!#REF!</definedName>
    <definedName name="PATH2" localSheetId="7">'Attach-3 (QR)_old2'!#REF!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3">'Attach-3 (QR)'!#REF!</definedName>
    <definedName name="PATH22" localSheetId="5">'Attach-3 (QR)_old'!#REF!</definedName>
    <definedName name="PATH22" localSheetId="7">'Attach-3 (QR)_old2'!#REF!</definedName>
    <definedName name="PATH22" localSheetId="2">'[2]Attach-3 (QR)'!#REF!</definedName>
    <definedName name="PATH22">#REF!</definedName>
    <definedName name="PATH222" localSheetId="16">#REF!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3">'Attach-3 (QR)'!#REF!</definedName>
    <definedName name="PATH222" localSheetId="5">'Attach-3 (QR)_old'!#REF!</definedName>
    <definedName name="PATH222" localSheetId="7">'Attach-3 (QR)_old2'!#REF!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3">'Attach-3 (QR)'!#REF!</definedName>
    <definedName name="PATH3" localSheetId="5">'Attach-3 (QR)_old'!#REF!</definedName>
    <definedName name="PATH3" localSheetId="7">'Attach-3 (QR)_old2'!#REF!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3">'Attach-3 (QR)'!#REF!</definedName>
    <definedName name="PATH33" localSheetId="5">'Attach-3 (QR)_old'!#REF!</definedName>
    <definedName name="PATH33" localSheetId="7">'Attach-3 (QR)_old2'!#REF!</definedName>
    <definedName name="PATH33" localSheetId="2">'[2]Attach-3 (QR)'!#REF!</definedName>
    <definedName name="PATH33">#REF!</definedName>
    <definedName name="PATH333" localSheetId="16">#REF!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3">'Attach-3 (QR)'!#REF!</definedName>
    <definedName name="PATH333" localSheetId="5">'Attach-3 (QR)_old'!#REF!</definedName>
    <definedName name="PATH333" localSheetId="7">'Attach-3 (QR)_old2'!#REF!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3">'Attach-3 (QR)'!#REF!</definedName>
    <definedName name="PATH4" localSheetId="5">'Attach-3 (QR)_old'!#REF!</definedName>
    <definedName name="PATH4" localSheetId="7">'Attach-3 (QR)_old2'!#REF!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3">'Attach-3 (QR)'!#REF!</definedName>
    <definedName name="PATH44" localSheetId="5">'Attach-3 (QR)_old'!#REF!</definedName>
    <definedName name="PATH44" localSheetId="7">'Attach-3 (QR)_old2'!#REF!</definedName>
    <definedName name="PATH44" localSheetId="2">'[2]Attach-3 (QR)'!#REF!</definedName>
    <definedName name="PATH44">#REF!</definedName>
    <definedName name="PATH444" localSheetId="16">#REF!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3">'Attach-3 (QR)'!#REF!</definedName>
    <definedName name="PATH444" localSheetId="5">'Attach-3 (QR)_old'!#REF!</definedName>
    <definedName name="PATH444" localSheetId="7">'Attach-3 (QR)_old2'!#REF!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3">'Attach-3 (QR)'!#REF!</definedName>
    <definedName name="PATH5" localSheetId="5">'Attach-3 (QR)_old'!#REF!</definedName>
    <definedName name="PATH5" localSheetId="7">'Attach-3 (QR)_old2'!#REF!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3">'Attach-3 (QR)'!#REF!</definedName>
    <definedName name="PATH55" localSheetId="5">'Attach-3 (QR)_old'!#REF!</definedName>
    <definedName name="PATH55" localSheetId="7">'Attach-3 (QR)_old2'!#REF!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3">'Attach-3 (QR)'!#REF!</definedName>
    <definedName name="PATH555" localSheetId="5">'Attach-3 (QR)_old'!#REF!</definedName>
    <definedName name="PATH555" localSheetId="7">'Attach-3 (QR)_old2'!#REF!</definedName>
    <definedName name="PATH555" localSheetId="2">'[2]Attach-3 (QR)'!#REF!</definedName>
    <definedName name="PATH555">#REF!</definedName>
    <definedName name="PATHAR1" localSheetId="26">#REF!</definedName>
    <definedName name="PATHAR1" localSheetId="12">'[1]Attach-3 (QR)'!#REF!</definedName>
    <definedName name="PATHAR1" localSheetId="3">'Attach-3 (QR)'!$AN$297</definedName>
    <definedName name="PATHAR1" localSheetId="5">'Attach-3 (QR)_old'!$AN$354</definedName>
    <definedName name="PATHAR1" localSheetId="7">'Attach-3 (QR)_old2'!$AN$323</definedName>
    <definedName name="PATHAR1">#REF!</definedName>
    <definedName name="PATHAR2" localSheetId="26">#REF!</definedName>
    <definedName name="PATHAR2" localSheetId="12">'[1]Attach-3 (QR)'!#REF!</definedName>
    <definedName name="PATHAR2" localSheetId="3">'Attach-3 (QR)'!$AN$298</definedName>
    <definedName name="PATHAR2" localSheetId="5">'Attach-3 (QR)_old'!$AN$355</definedName>
    <definedName name="PATHAR2" localSheetId="7">'Attach-3 (QR)_old2'!$AN$324</definedName>
    <definedName name="PATHAR2">#REF!</definedName>
    <definedName name="PATHAR3" localSheetId="24">'[5]Attach QR'!$AO$750</definedName>
    <definedName name="PATHAR3" localSheetId="26">#REF!</definedName>
    <definedName name="PATHAR3" localSheetId="12">'[1]Attach-3 (QR)'!#REF!</definedName>
    <definedName name="PATHAR3" localSheetId="3">'Attach-3 (QR)'!$AN$299</definedName>
    <definedName name="PATHAR3" localSheetId="5">'Attach-3 (QR)_old'!$AN$356</definedName>
    <definedName name="PATHAR3" localSheetId="7">'Attach-3 (QR)_old2'!$AN$325</definedName>
    <definedName name="PATHAR3">#REF!</definedName>
    <definedName name="PATHJV1" localSheetId="18">'[2]Attach-3 (QR)'!#REF!</definedName>
    <definedName name="PATHJV1" localSheetId="26">'[3]Attach-3 (QR)'!#REF!</definedName>
    <definedName name="PATHJV1" localSheetId="12">'[4]Attach-3 (QR)'!#REF!</definedName>
    <definedName name="PATHJV1" localSheetId="3">'Attach-3 (QR)'!#REF!</definedName>
    <definedName name="PATHJV1" localSheetId="5">'Attach-3 (QR)_old'!#REF!</definedName>
    <definedName name="PATHJV1" localSheetId="7">'Attach-3 (QR)_old2'!#REF!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3">'Attach-3 (QR)'!#REF!</definedName>
    <definedName name="PATHJV11" localSheetId="5">'Attach-3 (QR)_old'!#REF!</definedName>
    <definedName name="PATHJV11" localSheetId="7">'Attach-3 (QR)_old2'!#REF!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3">'Attach-3 (QR)'!#REF!</definedName>
    <definedName name="PATHJV111" localSheetId="5">'Attach-3 (QR)_old'!#REF!</definedName>
    <definedName name="PATHJV111" localSheetId="7">'Attach-3 (QR)_old2'!#REF!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3">'Attach-3 (QR)'!#REF!</definedName>
    <definedName name="PATHJV2" localSheetId="5">'Attach-3 (QR)_old'!#REF!</definedName>
    <definedName name="PATHJV2" localSheetId="7">'Attach-3 (QR)_old2'!#REF!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3">'Attach-3 (QR)'!#REF!</definedName>
    <definedName name="PATHJV22" localSheetId="5">'Attach-3 (QR)_old'!#REF!</definedName>
    <definedName name="PATHJV22" localSheetId="7">'Attach-3 (QR)_old2'!#REF!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3">'Attach-3 (QR)'!#REF!</definedName>
    <definedName name="PATHJV222" localSheetId="5">'Attach-3 (QR)_old'!#REF!</definedName>
    <definedName name="PATHJV222" localSheetId="7">'Attach-3 (QR)_old2'!#REF!</definedName>
    <definedName name="PATHJV222" localSheetId="2">'[2]Attach-3 (QR)'!#REF!</definedName>
    <definedName name="PATHJV222">#REF!</definedName>
    <definedName name="PATHJV3" localSheetId="16">#REF!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3">'Attach-3 (QR)'!#REF!</definedName>
    <definedName name="PATHJV3" localSheetId="5">'Attach-3 (QR)_old'!#REF!</definedName>
    <definedName name="PATHJV3" localSheetId="7">'Attach-3 (QR)_old2'!#REF!</definedName>
    <definedName name="PATHJV3" localSheetId="2">'[2]Attach-3 (QR)'!#REF!</definedName>
    <definedName name="PATHJV3">#REF!</definedName>
    <definedName name="PATHJV33" localSheetId="16">#REF!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3">'Attach-3 (QR)'!#REF!</definedName>
    <definedName name="PATHJV33" localSheetId="5">'Attach-3 (QR)_old'!#REF!</definedName>
    <definedName name="PATHJV33" localSheetId="7">'Attach-3 (QR)_old2'!#REF!</definedName>
    <definedName name="PATHJV33" localSheetId="2">'[2]Attach-3 (QR)'!#REF!</definedName>
    <definedName name="PATHJV33">#REF!</definedName>
    <definedName name="PATHJV333" localSheetId="16">#REF!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3">'Attach-3 (QR)'!#REF!</definedName>
    <definedName name="PATHJV333" localSheetId="5">'Attach-3 (QR)_old'!#REF!</definedName>
    <definedName name="PATHJV333" localSheetId="7">'Attach-3 (QR)_old2'!#REF!</definedName>
    <definedName name="PATHJV333" localSheetId="2">'[2]Attach-3 (QR)'!#REF!</definedName>
    <definedName name="PATHJV333">#REF!</definedName>
    <definedName name="PATHJVPR1" localSheetId="26">#REF!</definedName>
    <definedName name="PATHJVPR1" localSheetId="12">'[1]Attach-3 (QR)'!#REF!</definedName>
    <definedName name="PATHJVPR1" localSheetId="3">'Attach-3 (QR)'!$J$341</definedName>
    <definedName name="PATHJVPR1" localSheetId="5">'Attach-3 (QR)_old'!$J$397</definedName>
    <definedName name="PATHJVPR1" localSheetId="7">'Attach-3 (QR)_old2'!$J$367</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3">'Attach-3 (QR)'!#REF!</definedName>
    <definedName name="PATHJVPR11" localSheetId="5">'Attach-3 (QR)_old'!#REF!</definedName>
    <definedName name="PATHJVPR11" localSheetId="7">'Attach-3 (QR)_old2'!#REF!</definedName>
    <definedName name="PATHJVPR11" localSheetId="2">'[2]Attach-3 (QR)'!#REF!</definedName>
    <definedName name="PATHJVPR11">#REF!</definedName>
    <definedName name="PATHJVPR111" localSheetId="16">#REF!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3">'Attach-3 (QR)'!#REF!</definedName>
    <definedName name="PATHJVPR111" localSheetId="5">'Attach-3 (QR)_old'!#REF!</definedName>
    <definedName name="PATHJVPR111" localSheetId="7">'Attach-3 (QR)_old2'!#REF!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3">'Attach-3 (QR)'!$K$341</definedName>
    <definedName name="PATHJVPR2" localSheetId="5">'Attach-3 (QR)_old'!$K$397</definedName>
    <definedName name="PATHJVPR2" localSheetId="7">'Attach-3 (QR)_old2'!$K$367</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3">'Attach-3 (QR)'!#REF!</definedName>
    <definedName name="PATHJVPR22" localSheetId="5">'Attach-3 (QR)_old'!#REF!</definedName>
    <definedName name="PATHJVPR22" localSheetId="7">'Attach-3 (QR)_old2'!#REF!</definedName>
    <definedName name="PATHJVPR22" localSheetId="2">'[2]Attach-3 (QR)'!#REF!</definedName>
    <definedName name="PATHJVPR22">#REF!</definedName>
    <definedName name="PATHJVPR222" localSheetId="16">#REF!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3">'Attach-3 (QR)'!#REF!</definedName>
    <definedName name="PATHJVPR222" localSheetId="5">'Attach-3 (QR)_old'!#REF!</definedName>
    <definedName name="PATHJVPR222" localSheetId="7">'Attach-3 (QR)_old2'!#REF!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3">'Attach-3 (QR)'!#REF!</definedName>
    <definedName name="PATHLA1" localSheetId="5">'Attach-3 (QR)_old'!#REF!</definedName>
    <definedName name="PATHLA1" localSheetId="7">'Attach-3 (QR)_old2'!#REF!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3">'Attach-3 (QR)'!#REF!</definedName>
    <definedName name="PATHLA2" localSheetId="5">'Attach-3 (QR)_old'!#REF!</definedName>
    <definedName name="PATHLA2" localSheetId="7">'Attach-3 (QR)_old2'!#REF!</definedName>
    <definedName name="PATHLA2" localSheetId="2">'[2]Attach-3 (QR)'!#REF!</definedName>
    <definedName name="PATHLA2">#REF!</definedName>
    <definedName name="PATHLA3" localSheetId="16">#REF!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3">'Attach-3 (QR)'!#REF!</definedName>
    <definedName name="PATHLA3" localSheetId="5">'Attach-3 (QR)_old'!#REF!</definedName>
    <definedName name="PATHLA3" localSheetId="7">'Attach-3 (QR)_old2'!#REF!</definedName>
    <definedName name="PATHLA3" localSheetId="2">'[2]Attach-3 (QR)'!#REF!</definedName>
    <definedName name="PATHLA3">#REF!</definedName>
    <definedName name="PATHLP1" localSheetId="26">#REF!</definedName>
    <definedName name="PATHLP1" localSheetId="12">'[1]Attach-3 (QR)'!#REF!</definedName>
    <definedName name="PATHLP1" localSheetId="3">'Attach-3 (QR)'!$I$341</definedName>
    <definedName name="PATHLP1" localSheetId="5">'Attach-3 (QR)_old'!$I$397</definedName>
    <definedName name="PATHLP1" localSheetId="7">'Attach-3 (QR)_old2'!$I$367</definedName>
    <definedName name="PATHLP1">#REF!</definedName>
    <definedName name="PATHLP2" localSheetId="18">'[2]Attach-3 (QR)'!#REF!</definedName>
    <definedName name="PATHLP2" localSheetId="26">'[3]Attach-3 (QR)'!#REF!</definedName>
    <definedName name="PATHLP2" localSheetId="12">'[4]Attach-3 (QR)'!#REF!</definedName>
    <definedName name="PATHLP2" localSheetId="3">'Attach-3 (QR)'!#REF!</definedName>
    <definedName name="PATHLP2" localSheetId="5">'Attach-3 (QR)_old'!#REF!</definedName>
    <definedName name="PATHLP2" localSheetId="7">'Attach-3 (QR)_old2'!#REF!</definedName>
    <definedName name="PATHLP2" localSheetId="2">'[2]Attach-3 (QR)'!#REF!</definedName>
    <definedName name="PATHLP2">#REF!</definedName>
    <definedName name="PATHLP3" localSheetId="16">#REF!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3">'Attach-3 (QR)'!#REF!</definedName>
    <definedName name="PATHLP3" localSheetId="5">'Attach-3 (QR)_old'!#REF!</definedName>
    <definedName name="PATHLP3" localSheetId="7">'Attach-3 (QR)_old2'!#REF!</definedName>
    <definedName name="PATHLP3" localSheetId="2">'[2]Attach-3 (QR)'!#REF!</definedName>
    <definedName name="PATHLP3">#REF!</definedName>
    <definedName name="PATHPR1" localSheetId="26">#REF!</definedName>
    <definedName name="PATHPR1" localSheetId="12">'[1]Attach-3 (QR)'!#REF!</definedName>
    <definedName name="PATHPR1" localSheetId="3">'Attach-3 (QR)'!$J$341</definedName>
    <definedName name="PATHPR1" localSheetId="5">'Attach-3 (QR)_old'!$J$397</definedName>
    <definedName name="PATHPR1" localSheetId="7">'Attach-3 (QR)_old2'!$J$367</definedName>
    <definedName name="PATHPR1">#REF!</definedName>
    <definedName name="PATHPR2" localSheetId="18">'[2]Attach-3 (QR)'!#REF!</definedName>
    <definedName name="PATHPR2" localSheetId="26">'[3]Attach-3 (QR)'!#REF!</definedName>
    <definedName name="PATHPR2" localSheetId="12">'[4]Attach-3 (QR)'!#REF!</definedName>
    <definedName name="PATHPR2" localSheetId="3">'Attach-3 (QR)'!#REF!</definedName>
    <definedName name="PATHPR2" localSheetId="5">'Attach-3 (QR)_old'!#REF!</definedName>
    <definedName name="PATHPR2" localSheetId="7">'Attach-3 (QR)_old2'!#REF!</definedName>
    <definedName name="PATHPR2" localSheetId="2">'[2]Attach-3 (QR)'!#REF!</definedName>
    <definedName name="PATHPR2">#REF!</definedName>
    <definedName name="_xlnm.Print_Area" localSheetId="16">'Attach 10'!$A$1:$F$18</definedName>
    <definedName name="_xlnm.Print_Area" localSheetId="17">'Attach 11'!$A$1:$E$29</definedName>
    <definedName name="_xlnm.Print_Area" localSheetId="18">'Attach 12'!$A$1:$G$47</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3(QR)_old1'!$A$1:$E$28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9'!$A$1:$E$51</definedName>
    <definedName name="_xlnm.Print_Area" localSheetId="3">'Attach-3 (QR)'!$A$1:$I$351</definedName>
    <definedName name="_xlnm.Print_Area" localSheetId="5">'Attach-3 (QR)_old'!$A$1:$J$407</definedName>
    <definedName name="_xlnm.Print_Area" localSheetId="7">'Attach-3 (QR)_old2'!$A$1:$I$377</definedName>
    <definedName name="_xlnm.Print_Area" localSheetId="28">'Bid Form 1st Envelope '!$A$1:$F$116</definedName>
    <definedName name="_xlnm.Print_Area" localSheetId="1">Cover!$A$1:$F$28</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3">#REF!</definedName>
    <definedName name="printedname" localSheetId="5">#REF!</definedName>
    <definedName name="printedname" localSheetId="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3">#REF!</definedName>
    <definedName name="_xlnm.Recorder" localSheetId="5">#REF!</definedName>
    <definedName name="_xlnm.Recorder" localSheetId="7">#REF!</definedName>
    <definedName name="_xlnm.Recorder" localSheetId="2">#REF!</definedName>
    <definedName name="_xlnm.Recorder">#REF!</definedName>
    <definedName name="sss" localSheetId="16">'[8]Attach-3 (QR)'!#REF!</definedName>
    <definedName name="sss" localSheetId="26">'[8]Attach-3 (QR)'!#REF!</definedName>
    <definedName name="sss" localSheetId="3">'[8]Attach-3 (QR)'!#REF!</definedName>
    <definedName name="sss" localSheetId="7">'[9]Attach-3 (QR)'!#REF!</definedName>
    <definedName name="sss" localSheetId="2">'[10]Attach-3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3">#REF!</definedName>
    <definedName name="TEST" localSheetId="5">#REF!</definedName>
    <definedName name="TEST" localSheetId="7">#REF!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12'!$A$1:$F$47</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3(QR)_old1'!$A$1:$E$28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3" hidden="1">'Attach-3 (QR)'!$A$1:$H$351</definedName>
    <definedName name="Z_05855B4F_D61E_4C97_B759_B2F96767F6F8_.wvu.PrintArea" localSheetId="5" hidden="1">'Attach-3 (QR)_old'!$A$1:$H$407</definedName>
    <definedName name="Z_05855B4F_D61E_4C97_B759_B2F96767F6F8_.wvu.PrintArea" localSheetId="7" hidden="1">'Attach-3 (QR)_old2'!$A$1:$H$377</definedName>
    <definedName name="Z_05855B4F_D61E_4C97_B759_B2F96767F6F8_.wvu.PrintArea" localSheetId="28"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3" hidden="1">'Attach-3 (QR)'!#REF!,'Attach-3 (QR)'!$153:$159,'Attach-3 (QR)'!#REF!,'Attach-3 (QR)'!#REF!,'Attach-3 (QR)'!#REF!,'Attach-3 (QR)'!$167:$167,'Attach-3 (QR)'!$216:$218,'Attach-3 (QR)'!$277:$291</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7" hidden="1">'Attach-3 (QR)_old2'!#REF!,'Attach-3 (QR)_old2'!$179:$185,'Attach-3 (QR)_old2'!#REF!,'Attach-3 (QR)_old2'!#REF!,'Attach-3 (QR)_old2'!#REF!,'Attach-3 (QR)_old2'!$193:$193,'Attach-3 (QR)_old2'!$242:$244,'Attach-3 (QR)_old2'!$303:$317</definedName>
    <definedName name="Z_05855B4F_D61E_4C97_B759_B2F96767F6F8_.wvu.Rows" localSheetId="28" hidden="1">'Bid Form 1st Envelope '!$30:$31,'Bid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12'!$G:$I</definedName>
    <definedName name="Z_067EF7EF_2552_42C0_8B2F_9338A16B73EB_.wvu.Cols" localSheetId="22" hidden="1">'Attach 15'!$H:$H,'Attach 15'!$L:$N</definedName>
    <definedName name="Z_067EF7EF_2552_42C0_8B2F_9338A16B73EB_.wvu.Cols" localSheetId="4"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5" hidden="1">'Attach-3 (QR)_old'!$J:$AB</definedName>
    <definedName name="Z_067EF7EF_2552_42C0_8B2F_9338A16B73E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12'!$A$1:$F$47</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15'!$A$1:$E$91</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4" hidden="1">'Attach 3(JV)'!$A$1:$E$26</definedName>
    <definedName name="Z_067EF7EF_2552_42C0_8B2F_9338A16B73EB_.wvu.PrintArea" localSheetId="6" hidden="1">'Attach 3(QR)_old1'!$A$1:$E$28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9'!$A$1:$E$51</definedName>
    <definedName name="Z_067EF7EF_2552_42C0_8B2F_9338A16B73EB_.wvu.PrintArea" localSheetId="5" hidden="1">'Attach-3 (QR)_old'!$A$1:$J$407</definedName>
    <definedName name="Z_067EF7EF_2552_42C0_8B2F_9338A16B73EB_.wvu.PrintArea" localSheetId="7" hidden="1">'Attach-3 (QR)_old2'!$A$1:$I$377</definedName>
    <definedName name="Z_067EF7EF_2552_42C0_8B2F_9338A16B73EB_.wvu.PrintArea" localSheetId="28"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5" hidden="1">'Attach-3 (QR)_old'!$19:$23,'Attach-3 (QR)_old'!$25:$25,'Attach-3 (QR)_old'!$34:$34,'Attach-3 (QR)_old'!$91:$91,'Attach-3 (QR)_old'!$117:$117,'Attach-3 (QR)_old'!$204:$204,'Attach-3 (QR)_old'!$235:$235,'Attach-3 (QR)_old'!$260:$386</definedName>
    <definedName name="Z_067EF7EF_2552_42C0_8B2F_9338A16B73EB_.wvu.Rows" localSheetId="7" hidden="1">'Attach-3 (QR)_old2'!$19:$23,'Attach-3 (QR)_old2'!$25:$25,'Attach-3 (QR)_old2'!$35:$35,'Attach-3 (QR)_old2'!#REF!,'Attach-3 (QR)_old2'!#REF!,'Attach-3 (QR)_old2'!$179:$185,'Attach-3 (QR)_old2'!$193:$193,'Attach-3 (QR)_old2'!$229:$355</definedName>
    <definedName name="Z_067EF7EF_2552_42C0_8B2F_9338A16B73EB_.wvu.Rows" localSheetId="28" hidden="1">'Bid Form 1st Envelope '!$30:$31,'Bid Form 1st Envelope '!$101:$101,'Bid Form 1st Envelope '!$104:$105</definedName>
    <definedName name="Z_067EF7EF_2552_42C0_8B2F_9338A16B73EB_.wvu.Rows" localSheetId="2" hidden="1">'Names of Bidder'!$6:$7,'Names of Bidder'!$23:$26,'Names of Bidder'!$28:$31</definedName>
    <definedName name="Z_07FE71BF_EC61_4A26_9671_4F02FF98E5A5_.wvu.Cols" localSheetId="18" hidden="1">'Attach 12'!$G:$I</definedName>
    <definedName name="Z_07FE71BF_EC61_4A26_9671_4F02FF98E5A5_.wvu.Cols" localSheetId="22" hidden="1">'Attach 15'!$H:$H,'Attach 15'!$L:$N</definedName>
    <definedName name="Z_07FE71BF_EC61_4A26_9671_4F02FF98E5A5_.wvu.Cols" localSheetId="26" hidden="1">'Attach 18 SP'!$J:$AO</definedName>
    <definedName name="Z_07FE71BF_EC61_4A26_9671_4F02FF98E5A5_.wvu.Cols" localSheetId="4" hidden="1">'Attach 3(JV)'!$G:$H</definedName>
    <definedName name="Z_07FE71BF_EC61_4A26_9671_4F02FF98E5A5_.wvu.Cols" localSheetId="8" hidden="1">'Attach 4'!$H:$O</definedName>
    <definedName name="Z_07FE71BF_EC61_4A26_9671_4F02FF98E5A5_.wvu.Cols" localSheetId="11" hidden="1">'Attach 5'!$H:$H</definedName>
    <definedName name="Z_07FE71BF_EC61_4A26_9671_4F02FF98E5A5_.wvu.Cols" localSheetId="12" hidden="1">'Attach 5A'!$H:$H</definedName>
    <definedName name="Z_07FE71BF_EC61_4A26_9671_4F02FF98E5A5_.wvu.Cols" localSheetId="13" hidden="1">'Attach 6'!$H:$H</definedName>
    <definedName name="Z_07FE71BF_EC61_4A26_9671_4F02FF98E5A5_.wvu.Cols" localSheetId="3"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7FE71BF_EC61_4A26_9671_4F02FF98E5A5_.wvu.Cols" localSheetId="5" hidden="1">'Attach-3 (QR)_old'!$J:$AB</definedName>
    <definedName name="Z_07FE71BF_EC61_4A26_9671_4F02FF98E5A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7FE71BF_EC61_4A26_9671_4F02FF98E5A5_.wvu.Cols" localSheetId="28" hidden="1">'Bid Form 1st Envelope '!$K:$K,'Bid Form 1st Envelope '!$AA:$AI</definedName>
    <definedName name="Z_07FE71BF_EC61_4A26_9671_4F02FF98E5A5_.wvu.Cols" localSheetId="2" hidden="1">'Names of Bidder'!$AA:$AB</definedName>
    <definedName name="Z_07FE71BF_EC61_4A26_9671_4F02FF98E5A5_.wvu.FilterData" localSheetId="2" hidden="1">'Names of Bidder'!$B$6:$G$19</definedName>
    <definedName name="Z_07FE71BF_EC61_4A26_9671_4F02FF98E5A5_.wvu.PrintArea" localSheetId="16" hidden="1">'Attach 10'!$A$1:$F$18</definedName>
    <definedName name="Z_07FE71BF_EC61_4A26_9671_4F02FF98E5A5_.wvu.PrintArea" localSheetId="17" hidden="1">'Attach 11'!$A$1:$E$29</definedName>
    <definedName name="Z_07FE71BF_EC61_4A26_9671_4F02FF98E5A5_.wvu.PrintArea" localSheetId="18" hidden="1">'Attach 12'!$A$1:$G$47</definedName>
    <definedName name="Z_07FE71BF_EC61_4A26_9671_4F02FF98E5A5_.wvu.PrintArea" localSheetId="19" hidden="1">'Attach 13'!$A$1:$E$26</definedName>
    <definedName name="Z_07FE71BF_EC61_4A26_9671_4F02FF98E5A5_.wvu.PrintArea" localSheetId="20" hidden="1">'Attach 14'!$A$1:$E$26</definedName>
    <definedName name="Z_07FE71BF_EC61_4A26_9671_4F02FF98E5A5_.wvu.PrintArea" localSheetId="21" hidden="1">'Attach 14-IP'!$A$8:$I$225</definedName>
    <definedName name="Z_07FE71BF_EC61_4A26_9671_4F02FF98E5A5_.wvu.PrintArea" localSheetId="22" hidden="1">'Attach 15'!$A$1:$E$91</definedName>
    <definedName name="Z_07FE71BF_EC61_4A26_9671_4F02FF98E5A5_.wvu.PrintArea" localSheetId="23" hidden="1">'Attach 16 '!$A$1:$L$96</definedName>
    <definedName name="Z_07FE71BF_EC61_4A26_9671_4F02FF98E5A5_.wvu.PrintArea" localSheetId="24" hidden="1">'Attach 17'!$A$1:$E$33</definedName>
    <definedName name="Z_07FE71BF_EC61_4A26_9671_4F02FF98E5A5_.wvu.PrintArea" localSheetId="25" hidden="1">'Attach 18'!$A$1:$E$21</definedName>
    <definedName name="Z_07FE71BF_EC61_4A26_9671_4F02FF98E5A5_.wvu.PrintArea" localSheetId="26" hidden="1">'Attach 18 SP'!$A$7:$I$157</definedName>
    <definedName name="Z_07FE71BF_EC61_4A26_9671_4F02FF98E5A5_.wvu.PrintArea" localSheetId="27" hidden="1">'Attach 19'!$A$1:$E$31</definedName>
    <definedName name="Z_07FE71BF_EC61_4A26_9671_4F02FF98E5A5_.wvu.PrintArea" localSheetId="4" hidden="1">'Attach 3(JV)'!$A$1:$E$26</definedName>
    <definedName name="Z_07FE71BF_EC61_4A26_9671_4F02FF98E5A5_.wvu.PrintArea" localSheetId="6" hidden="1">'Attach 3(QR)_old1'!$A$1:$E$28</definedName>
    <definedName name="Z_07FE71BF_EC61_4A26_9671_4F02FF98E5A5_.wvu.PrintArea" localSheetId="8" hidden="1">'Attach 4'!$A$1:$G$25</definedName>
    <definedName name="Z_07FE71BF_EC61_4A26_9671_4F02FF98E5A5_.wvu.PrintArea" localSheetId="9" hidden="1">'Attach 4 (A)'!$A$1:$E$27</definedName>
    <definedName name="Z_07FE71BF_EC61_4A26_9671_4F02FF98E5A5_.wvu.PrintArea" localSheetId="10" hidden="1">'Attach 4 (B)'!$A$1:$E$26</definedName>
    <definedName name="Z_07FE71BF_EC61_4A26_9671_4F02FF98E5A5_.wvu.PrintArea" localSheetId="11" hidden="1">'Attach 5'!$A$1:$E$35</definedName>
    <definedName name="Z_07FE71BF_EC61_4A26_9671_4F02FF98E5A5_.wvu.PrintArea" localSheetId="12" hidden="1">'Attach 5A'!$A$1:$E$68</definedName>
    <definedName name="Z_07FE71BF_EC61_4A26_9671_4F02FF98E5A5_.wvu.PrintArea" localSheetId="13" hidden="1">'Attach 6'!$A$1:$E$31</definedName>
    <definedName name="Z_07FE71BF_EC61_4A26_9671_4F02FF98E5A5_.wvu.PrintArea" localSheetId="14" hidden="1">'Attach 7'!$A$1:$E$24</definedName>
    <definedName name="Z_07FE71BF_EC61_4A26_9671_4F02FF98E5A5_.wvu.PrintArea" localSheetId="15" hidden="1">'Attach 9'!$A$1:$E$51</definedName>
    <definedName name="Z_07FE71BF_EC61_4A26_9671_4F02FF98E5A5_.wvu.PrintArea" localSheetId="3" hidden="1">'Attach-3 (QR)'!$A$1:$I$351</definedName>
    <definedName name="Z_07FE71BF_EC61_4A26_9671_4F02FF98E5A5_.wvu.PrintArea" localSheetId="5" hidden="1">'Attach-3 (QR)_old'!$A$1:$J$407</definedName>
    <definedName name="Z_07FE71BF_EC61_4A26_9671_4F02FF98E5A5_.wvu.PrintArea" localSheetId="7" hidden="1">'Attach-3 (QR)_old2'!$A$1:$I$377</definedName>
    <definedName name="Z_07FE71BF_EC61_4A26_9671_4F02FF98E5A5_.wvu.PrintArea" localSheetId="28" hidden="1">'Bid Form 1st Envelope '!$A$1:$F$116</definedName>
    <definedName name="Z_07FE71BF_EC61_4A26_9671_4F02FF98E5A5_.wvu.PrintArea" localSheetId="1" hidden="1">Cover!$A$1:$F$28</definedName>
    <definedName name="Z_07FE71BF_EC61_4A26_9671_4F02FF98E5A5_.wvu.PrintArea" localSheetId="2" hidden="1">'Names of Bidder'!$B$1:$G$38</definedName>
    <definedName name="Z_07FE71BF_EC61_4A26_9671_4F02FF98E5A5_.wvu.PrintTitles" localSheetId="15" hidden="1">'Attach 9'!$18:$18</definedName>
    <definedName name="Z_07FE71BF_EC61_4A26_9671_4F02FF98E5A5_.wvu.Rows" localSheetId="18" hidden="1">'Attach 12'!$4:$4,'Attach 12'!$30:$39</definedName>
    <definedName name="Z_07FE71BF_EC61_4A26_9671_4F02FF98E5A5_.wvu.Rows" localSheetId="22" hidden="1">'Attach 15'!$16:$16</definedName>
    <definedName name="Z_07FE71BF_EC61_4A26_9671_4F02FF98E5A5_.wvu.Rows" localSheetId="24" hidden="1">'Attach 17'!$26:$26,'Attach 17'!$32:$209</definedName>
    <definedName name="Z_07FE71BF_EC61_4A26_9671_4F02FF98E5A5_.wvu.Rows" localSheetId="26" hidden="1">'Attach 18 SP'!$149:$153</definedName>
    <definedName name="Z_07FE71BF_EC61_4A26_9671_4F02FF98E5A5_.wvu.Rows" localSheetId="27" hidden="1">'Attach 19'!$13:$13,'Attach 19'!$20:$28</definedName>
    <definedName name="Z_07FE71BF_EC61_4A26_9671_4F02FF98E5A5_.wvu.Rows" localSheetId="11" hidden="1">'Attach 5'!$4:$4</definedName>
    <definedName name="Z_07FE71BF_EC61_4A26_9671_4F02FF98E5A5_.wvu.Rows" localSheetId="12" hidden="1">'Attach 5A'!$25:$30</definedName>
    <definedName name="Z_07FE71BF_EC61_4A26_9671_4F02FF98E5A5_.wvu.Rows" localSheetId="15" hidden="1">'Attach 9'!$26:$28</definedName>
    <definedName name="Z_07FE71BF_EC61_4A26_9671_4F02FF98E5A5_.wvu.Rows" localSheetId="3" hidden="1">'Attach-3 (QR)'!$19:$23,'Attach-3 (QR)'!$25:$25,'Attach-3 (QR)'!$35:$35,'Attach-3 (QR)'!$96:$96,'Attach-3 (QR)'!$131:$131,'Attach-3 (QR)'!$153:$159,'Attach-3 (QR)'!$167:$167,'Attach-3 (QR)'!$203:$329</definedName>
    <definedName name="Z_07FE71BF_EC61_4A26_9671_4F02FF98E5A5_.wvu.Rows" localSheetId="5" hidden="1">'Attach-3 (QR)_old'!$19:$23,'Attach-3 (QR)_old'!$25:$25,'Attach-3 (QR)_old'!$34:$34,'Attach-3 (QR)_old'!$91:$91,'Attach-3 (QR)_old'!$117:$117,'Attach-3 (QR)_old'!$204:$204,'Attach-3 (QR)_old'!$235:$235,'Attach-3 (QR)_old'!$260:$386</definedName>
    <definedName name="Z_07FE71BF_EC61_4A26_9671_4F02FF98E5A5_.wvu.Rows" localSheetId="7" hidden="1">'Attach-3 (QR)_old2'!$19:$23,'Attach-3 (QR)_old2'!$25:$25,'Attach-3 (QR)_old2'!$35:$35,'Attach-3 (QR)_old2'!$89:$89,'Attach-3 (QR)_old2'!$115:$115,'Attach-3 (QR)_old2'!$179:$185,'Attach-3 (QR)_old2'!$193:$193,'Attach-3 (QR)_old2'!$229:$355</definedName>
    <definedName name="Z_07FE71BF_EC61_4A26_9671_4F02FF98E5A5_.wvu.Rows" localSheetId="28" hidden="1">'Bid Form 1st Envelope '!$22:$23,'Bid Form 1st Envelope '!$25:$25,'Bid Form 1st Envelope '!$30:$31,'Bid Form 1st Envelope '!$101:$101,'Bid Form 1st Envelope '!$104:$105</definedName>
    <definedName name="Z_07FE71BF_EC61_4A26_9671_4F02FF98E5A5_.wvu.Rows" localSheetId="1" hidden="1">Cover!$19:$20</definedName>
    <definedName name="Z_07FE71BF_EC61_4A26_9671_4F02FF98E5A5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6" hidden="1">'Attach 10'!$A$1:$F$18</definedName>
    <definedName name="Z_14D7F02E_BCCA_4517_ABC7_537FF4AEB67A_.wvu.PrintArea" localSheetId="2" hidden="1">'Names of Bidder'!$B$1:$E$35</definedName>
    <definedName name="Z_1586E746_E770_4DE8_8EE8_42BC4CF5206B_.wvu.Cols" localSheetId="3" hidden="1">'Attach-3 (QR)'!$K:$M</definedName>
    <definedName name="Z_1586E746_E770_4DE8_8EE8_42BC4CF5206B_.wvu.Cols" localSheetId="5" hidden="1">'Attach-3 (QR)_old'!$K:$M</definedName>
    <definedName name="Z_1586E746_E770_4DE8_8EE8_42BC4CF5206B_.wvu.Cols" localSheetId="7" hidden="1">'Attach-3 (QR)_old2'!$K:$M</definedName>
    <definedName name="Z_1586E746_E770_4DE8_8EE8_42BC4CF5206B_.wvu.PrintArea" localSheetId="3" hidden="1">'Attach-3 (QR)'!$A$1:$H$351</definedName>
    <definedName name="Z_1586E746_E770_4DE8_8EE8_42BC4CF5206B_.wvu.PrintArea" localSheetId="5" hidden="1">'Attach-3 (QR)_old'!$A$1:$H$407</definedName>
    <definedName name="Z_1586E746_E770_4DE8_8EE8_42BC4CF5206B_.wvu.PrintArea" localSheetId="7" hidden="1">'Attach-3 (QR)_old2'!$A$1:$H$377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3(QR)_old1'!$A$1:$E$28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3" hidden="1">'Attach-3 (QR)'!$J:$X</definedName>
    <definedName name="Z_176A4F7E_17B2_43CD_BA12_35A58E9B73EF_.wvu.Cols" localSheetId="7" hidden="1">'Attach-3 (QR)_old2'!$J:$X</definedName>
    <definedName name="Z_176A4F7E_17B2_43CD_BA12_35A58E9B73EF_.wvu.PrintArea" localSheetId="3" hidden="1">'Attach-3 (QR)'!$A$1:$I$351</definedName>
    <definedName name="Z_176A4F7E_17B2_43CD_BA12_35A58E9B73EF_.wvu.PrintArea" localSheetId="7" hidden="1">'Attach-3 (QR)_old2'!$A$1:$I$377</definedName>
    <definedName name="Z_176A4F7E_17B2_43CD_BA12_35A58E9B73EF_.wvu.Rows" localSheetId="3" hidden="1">'Attach-3 (QR)'!$19:$23,'Attach-3 (QR)'!$25:$25,'Attach-3 (QR)'!$35:$35,'Attach-3 (QR)'!$96:$96,'Attach-3 (QR)'!$131:$131,'Attach-3 (QR)'!$153:$159,'Attach-3 (QR)'!$167:$167,'Attach-3 (QR)'!$203:$329</definedName>
    <definedName name="Z_176A4F7E_17B2_43CD_BA12_35A58E9B73EF_.wvu.Rows" localSheetId="7" hidden="1">'Attach-3 (QR)_old2'!$19:$23,'Attach-3 (QR)_old2'!$25:$25,'Attach-3 (QR)_old2'!$35:$35,'Attach-3 (QR)_old2'!#REF!,'Attach-3 (QR)_old2'!#REF!,'Attach-3 (QR)_old2'!$179:$185,'Attach-3 (QR)_old2'!$193:$193,'Attach-3 (QR)_old2'!$229:$355</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PrintArea" localSheetId="18" hidden="1">'Attach 12'!$A$1:$F$47</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3" hidden="1">'Attach-3 (QR)'!$I:$K</definedName>
    <definedName name="Z_1FD9ACA5_802E_4240_ABEA_3FAA854014ED_.wvu.Cols" localSheetId="5" hidden="1">'Attach-3 (QR)_old'!$I:$K</definedName>
    <definedName name="Z_1FD9ACA5_802E_4240_ABEA_3FAA854014ED_.wvu.Cols" localSheetId="7" hidden="1">'Attach-3 (QR)_old2'!$I:$K</definedName>
    <definedName name="Z_1FD9ACA5_802E_4240_ABEA_3FAA854014ED_.wvu.PrintArea" localSheetId="24" hidden="1">'Attach 17'!$A$1:$E$33</definedName>
    <definedName name="Z_1FD9ACA5_802E_4240_ABEA_3FAA854014ED_.wvu.PrintArea" localSheetId="3" hidden="1">'Attach-3 (QR)'!$A$1:$H$351</definedName>
    <definedName name="Z_1FD9ACA5_802E_4240_ABEA_3FAA854014ED_.wvu.PrintArea" localSheetId="5" hidden="1">'Attach-3 (QR)_old'!$A$1:$H$407</definedName>
    <definedName name="Z_1FD9ACA5_802E_4240_ABEA_3FAA854014ED_.wvu.PrintArea" localSheetId="7" hidden="1">'Attach-3 (QR)_old2'!$A$1:$H$377</definedName>
    <definedName name="Z_1FD9ACA5_802E_4240_ABEA_3FAA854014ED_.wvu.Rows" localSheetId="24" hidden="1">'Attach 17'!$26:$26,'Attach 17'!$32:$209</definedName>
    <definedName name="Z_1FD9ACA5_802E_4240_ABEA_3FAA854014ED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20A53A97_D2BD_4E7F_8ABC_E5DF94CF88E8_.wvu.Cols" localSheetId="3" hidden="1">'Attach-3 (QR)'!$M:$O</definedName>
    <definedName name="Z_20A53A97_D2BD_4E7F_8ABC_E5DF94CF88E8_.wvu.Cols" localSheetId="5" hidden="1">'Attach-3 (QR)_old'!$M:$O</definedName>
    <definedName name="Z_20A53A97_D2BD_4E7F_8ABC_E5DF94CF88E8_.wvu.Cols" localSheetId="7" hidden="1">'Attach-3 (QR)_old2'!$M:$O</definedName>
    <definedName name="Z_20A53A97_D2BD_4E7F_8ABC_E5DF94CF88E8_.wvu.PrintArea" localSheetId="3" hidden="1">'Attach-3 (QR)'!$A$1:$H$351</definedName>
    <definedName name="Z_20A53A97_D2BD_4E7F_8ABC_E5DF94CF88E8_.wvu.PrintArea" localSheetId="5" hidden="1">'Attach-3 (QR)_old'!$A$1:$H$407</definedName>
    <definedName name="Z_20A53A97_D2BD_4E7F_8ABC_E5DF94CF88E8_.wvu.PrintArea" localSheetId="7" hidden="1">'Attach-3 (QR)_old2'!$A$1:$H$377</definedName>
    <definedName name="Z_20A53A97_D2BD_4E7F_8ABC_E5DF94CF88E8_.wvu.Rows" localSheetId="3" hidden="1">'Attach-3 (QR)'!#REF!,'Attach-3 (QR)'!#REF!,'Attach-3 (QR)'!#REF!,'Attach-3 (QR)'!$216:$218,'Attach-3 (QR)'!$240:$271,'Attach-3 (QR)'!$282:$291</definedName>
    <definedName name="Z_20A53A97_D2BD_4E7F_8ABC_E5DF94CF88E8_.wvu.Rows" localSheetId="5" hidden="1">'Attach-3 (QR)_old'!#REF!,'Attach-3 (QR)_old'!#REF!,'Attach-3 (QR)_old'!#REF!,'Attach-3 (QR)_old'!$273:$275,'Attach-3 (QR)_old'!$297:$328,'Attach-3 (QR)_old'!$339:$348</definedName>
    <definedName name="Z_20A53A97_D2BD_4E7F_8ABC_E5DF94CF88E8_.wvu.Rows" localSheetId="7" hidden="1">'Attach-3 (QR)_old2'!#REF!,'Attach-3 (QR)_old2'!#REF!,'Attach-3 (QR)_old2'!#REF!,'Attach-3 (QR)_old2'!$242:$244,'Attach-3 (QR)_old2'!$266:$297,'Attach-3 (QR)_old2'!$308:$317</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PrintArea" localSheetId="18" hidden="1">'Attach 12'!$A$1:$F$47</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3(QR)_old1'!$A$1:$E$28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12'!$A$1:$F$47</definedName>
    <definedName name="Z_24FB9AF1_17BD_4082_A3EA_FA7FEE02F32F_.wvu.Rows" localSheetId="18" hidden="1">'Attach 12'!#REF!</definedName>
    <definedName name="Z_25421BE0_1124_425D_B86C_8E4240949C04_.wvu.PrintArea" localSheetId="16" hidden="1">'Attach 10'!$A$1:$F$18</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12'!$A$1:$F$47</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12'!$G:$I</definedName>
    <definedName name="Z_273BBCBD_8F12_4445_A7CA_FDA7C67AE3D5_.wvu.Cols" localSheetId="22" hidden="1">'Attach 15'!$H:$H,'Attach 15'!$L:$N</definedName>
    <definedName name="Z_273BBCBD_8F12_4445_A7CA_FDA7C67AE3D5_.wvu.Cols" localSheetId="4"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5" hidden="1">'Attach-3 (QR)_old'!$J:$AB</definedName>
    <definedName name="Z_273BBCBD_8F12_4445_A7CA_FDA7C67AE3D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7" hidden="1">'Attach 11'!$A$1:$E$86</definedName>
    <definedName name="Z_273BBCBD_8F12_4445_A7CA_FDA7C67AE3D5_.wvu.PrintArea" localSheetId="18" hidden="1">'Attach 12'!$A$1:$G$47</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15'!$A$1:$E$91</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4" hidden="1">'Attach 3(JV)'!$A$1:$E$26</definedName>
    <definedName name="Z_273BBCBD_8F12_4445_A7CA_FDA7C67AE3D5_.wvu.PrintArea" localSheetId="6" hidden="1">'Attach 3(QR)_old1'!$A$1:$E$28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9'!$A$1:$E$51</definedName>
    <definedName name="Z_273BBCBD_8F12_4445_A7CA_FDA7C67AE3D5_.wvu.PrintArea" localSheetId="5" hidden="1">'Attach-3 (QR)_old'!$A$1:$J$407</definedName>
    <definedName name="Z_273BBCBD_8F12_4445_A7CA_FDA7C67AE3D5_.wvu.PrintArea" localSheetId="7" hidden="1">'Attach-3 (QR)_old2'!$A$1:$I$377</definedName>
    <definedName name="Z_273BBCBD_8F12_4445_A7CA_FDA7C67AE3D5_.wvu.PrintArea" localSheetId="28"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5" hidden="1">'Attach-3 (QR)_old'!$19:$23,'Attach-3 (QR)_old'!$25:$25,'Attach-3 (QR)_old'!$34:$34,'Attach-3 (QR)_old'!$91:$91,'Attach-3 (QR)_old'!$117:$117,'Attach-3 (QR)_old'!$204:$204,'Attach-3 (QR)_old'!$235:$235,'Attach-3 (QR)_old'!$260:$386</definedName>
    <definedName name="Z_273BBCBD_8F12_4445_A7CA_FDA7C67AE3D5_.wvu.Rows" localSheetId="7" hidden="1">'Attach-3 (QR)_old2'!$19:$23,'Attach-3 (QR)_old2'!$25:$25,'Attach-3 (QR)_old2'!$35:$35,'Attach-3 (QR)_old2'!#REF!,'Attach-3 (QR)_old2'!#REF!,'Attach-3 (QR)_old2'!$179:$185,'Attach-3 (QR)_old2'!$193:$193,'Attach-3 (QR)_old2'!$229:$355</definedName>
    <definedName name="Z_273BBCBD_8F12_4445_A7CA_FDA7C67AE3D5_.wvu.Rows" localSheetId="28" hidden="1">'Bid Form 1st Envelope '!$22:$23,'Bid Form 1st Envelope '!$30:$31,'Bid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12'!$G:$I</definedName>
    <definedName name="Z_27CB7082_4FAB_46F1_8968_11E3E4A629B2_.wvu.Cols" localSheetId="22" hidden="1">'Attach 15'!$H:$H,'Attach 15'!$L:$N</definedName>
    <definedName name="Z_27CB7082_4FAB_46F1_8968_11E3E4A629B2_.wvu.Cols" localSheetId="4"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5" hidden="1">'Attach-3 (QR)_old'!$J:$AB</definedName>
    <definedName name="Z_27CB7082_4FAB_46F1_8968_11E3E4A629B2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7" hidden="1">'Attach 11'!$A$1:$E$86</definedName>
    <definedName name="Z_27CB7082_4FAB_46F1_8968_11E3E4A629B2_.wvu.PrintArea" localSheetId="18" hidden="1">'Attach 12'!$A$1:$G$47</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15'!$A$1:$E$91</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4" hidden="1">'Attach 3(JV)'!$A$1:$E$26</definedName>
    <definedName name="Z_27CB7082_4FAB_46F1_8968_11E3E4A629B2_.wvu.PrintArea" localSheetId="6" hidden="1">'Attach 3(QR)_old1'!$A$1:$E$28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9'!$A$1:$E$51</definedName>
    <definedName name="Z_27CB7082_4FAB_46F1_8968_11E3E4A629B2_.wvu.PrintArea" localSheetId="5" hidden="1">'Attach-3 (QR)_old'!$A$1:$J$407</definedName>
    <definedName name="Z_27CB7082_4FAB_46F1_8968_11E3E4A629B2_.wvu.PrintArea" localSheetId="7" hidden="1">'Attach-3 (QR)_old2'!$A$1:$I$377</definedName>
    <definedName name="Z_27CB7082_4FAB_46F1_8968_11E3E4A629B2_.wvu.PrintArea" localSheetId="28"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5" hidden="1">'Attach-3 (QR)_old'!$19:$23,'Attach-3 (QR)_old'!$25:$25,'Attach-3 (QR)_old'!$34:$34,'Attach-3 (QR)_old'!$91:$91,'Attach-3 (QR)_old'!$117:$117,'Attach-3 (QR)_old'!$204:$204,'Attach-3 (QR)_old'!$235:$235,'Attach-3 (QR)_old'!$260:$386</definedName>
    <definedName name="Z_27CB7082_4FAB_46F1_8968_11E3E4A629B2_.wvu.Rows" localSheetId="7" hidden="1">'Attach-3 (QR)_old2'!$19:$23,'Attach-3 (QR)_old2'!$25:$25,'Attach-3 (QR)_old2'!$35:$35,'Attach-3 (QR)_old2'!#REF!,'Attach-3 (QR)_old2'!#REF!,'Attach-3 (QR)_old2'!$179:$185,'Attach-3 (QR)_old2'!$193:$193,'Attach-3 (QR)_old2'!$229:$355</definedName>
    <definedName name="Z_27CB7082_4FAB_46F1_8968_11E3E4A629B2_.wvu.Rows" localSheetId="28" hidden="1">'Bid Form 1st Envelope '!$30:$31,'Bid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3" hidden="1">'Attach-3 (QR)'!$M:$O</definedName>
    <definedName name="Z_280EA05C_4582_4B0F_895F_5C9134A73222_.wvu.Cols" localSheetId="5" hidden="1">'Attach-3 (QR)_old'!$M:$O</definedName>
    <definedName name="Z_280EA05C_4582_4B0F_895F_5C9134A73222_.wvu.Cols" localSheetId="7" hidden="1">'Attach-3 (QR)_old2'!$M:$O</definedName>
    <definedName name="Z_280EA05C_4582_4B0F_895F_5C9134A73222_.wvu.PrintArea" localSheetId="3" hidden="1">'Attach-3 (QR)'!$A$1:$H$351</definedName>
    <definedName name="Z_280EA05C_4582_4B0F_895F_5C9134A73222_.wvu.PrintArea" localSheetId="5" hidden="1">'Attach-3 (QR)_old'!$A$1:$H$407</definedName>
    <definedName name="Z_280EA05C_4582_4B0F_895F_5C9134A73222_.wvu.PrintArea" localSheetId="7" hidden="1">'Attach-3 (QR)_old2'!$A$1:$H$377</definedName>
    <definedName name="Z_280EA05C_4582_4B0F_895F_5C9134A73222_.wvu.Rows" localSheetId="3" hidden="1">'Attach-3 (QR)'!$153:$159,'Attach-3 (QR)'!#REF!,'Attach-3 (QR)'!#REF!,'Attach-3 (QR)'!$216:$218,'Attach-3 (QR)'!$240:$271,'Attach-3 (QR)'!$282:$291</definedName>
    <definedName name="Z_280EA05C_4582_4B0F_895F_5C9134A73222_.wvu.Rows" localSheetId="5" hidden="1">'Attach-3 (QR)_old'!$144:$178,'Attach-3 (QR)_old'!#REF!,'Attach-3 (QR)_old'!#REF!,'Attach-3 (QR)_old'!$273:$275,'Attach-3 (QR)_old'!$297:$328,'Attach-3 (QR)_old'!$339:$348</definedName>
    <definedName name="Z_280EA05C_4582_4B0F_895F_5C9134A73222_.wvu.Rows" localSheetId="7" hidden="1">'Attach-3 (QR)_old2'!$179:$185,'Attach-3 (QR)_old2'!#REF!,'Attach-3 (QR)_old2'!#REF!,'Attach-3 (QR)_old2'!$242:$244,'Attach-3 (QR)_old2'!$266:$297,'Attach-3 (QR)_old2'!$308:$317</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5"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12'!$A$1:$F$47</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3(QR)_old1'!$A$1:$E$28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9'!$A$1:$E$51</definedName>
    <definedName name="Z_2CF6F19D_227C_4840_A9E1_6C944B0145DB_.wvu.PrintArea" localSheetId="5" hidden="1">'Attach-3 (QR)_old'!$A$1:$J$407</definedName>
    <definedName name="Z_2CF6F19D_227C_4840_A9E1_6C944B0145DB_.wvu.PrintArea" localSheetId="28"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'!$30:$31,'Bid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3" hidden="1">'Attach-3 (QR)'!$M:$O</definedName>
    <definedName name="Z_308F00E9_5A71_4486_BCFD_DF8513C1906D_.wvu.Cols" localSheetId="5" hidden="1">'Attach-3 (QR)_old'!$M:$O</definedName>
    <definedName name="Z_308F00E9_5A71_4486_BCFD_DF8513C1906D_.wvu.Cols" localSheetId="7" hidden="1">'Attach-3 (QR)_old2'!$M:$O</definedName>
    <definedName name="Z_308F00E9_5A71_4486_BCFD_DF8513C1906D_.wvu.PrintArea" localSheetId="3" hidden="1">'Attach-3 (QR)'!$A$1:$H$351</definedName>
    <definedName name="Z_308F00E9_5A71_4486_BCFD_DF8513C1906D_.wvu.PrintArea" localSheetId="5" hidden="1">'Attach-3 (QR)_old'!$A$1:$H$407</definedName>
    <definedName name="Z_308F00E9_5A71_4486_BCFD_DF8513C1906D_.wvu.PrintArea" localSheetId="7" hidden="1">'Attach-3 (QR)_old2'!$A$1:$H$377</definedName>
    <definedName name="Z_308F00E9_5A71_4486_BCFD_DF8513C1906D_.wvu.Rows" localSheetId="3" hidden="1">'Attach-3 (QR)'!#REF!,'Attach-3 (QR)'!$153:$159,'Attach-3 (QR)'!#REF!,'Attach-3 (QR)'!#REF!,'Attach-3 (QR)'!#REF!,'Attach-3 (QR)'!$167:$167,'Attach-3 (QR)'!$216:$218,'Attach-3 (QR)'!$240:$271,'Attach-3 (QR)'!$277:$291</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08F00E9_5A71_4486_BCFD_DF8513C1906D_.wvu.Rows" localSheetId="7" hidden="1">'Attach-3 (QR)_old2'!#REF!,'Attach-3 (QR)_old2'!$179:$185,'Attach-3 (QR)_old2'!#REF!,'Attach-3 (QR)_old2'!#REF!,'Attach-3 (QR)_old2'!#REF!,'Attach-3 (QR)_old2'!$193:$193,'Attach-3 (QR)_old2'!$242:$244,'Attach-3 (QR)_old2'!$266:$297,'Attach-3 (QR)_old2'!$303:$317</definedName>
    <definedName name="Z_3365131F_6BE7_432A_859B_F41B794BB9E6_.wvu.Cols" localSheetId="3" hidden="1">'Attach-3 (QR)'!$M:$O</definedName>
    <definedName name="Z_3365131F_6BE7_432A_859B_F41B794BB9E6_.wvu.Cols" localSheetId="5" hidden="1">'Attach-3 (QR)_old'!$M:$O</definedName>
    <definedName name="Z_3365131F_6BE7_432A_859B_F41B794BB9E6_.wvu.Cols" localSheetId="7" hidden="1">'Attach-3 (QR)_old2'!$M:$O</definedName>
    <definedName name="Z_3365131F_6BE7_432A_859B_F41B794BB9E6_.wvu.PrintArea" localSheetId="3" hidden="1">'Attach-3 (QR)'!$A$1:$H$351</definedName>
    <definedName name="Z_3365131F_6BE7_432A_859B_F41B794BB9E6_.wvu.PrintArea" localSheetId="5" hidden="1">'Attach-3 (QR)_old'!$A$1:$H$407</definedName>
    <definedName name="Z_3365131F_6BE7_432A_859B_F41B794BB9E6_.wvu.PrintArea" localSheetId="7" hidden="1">'Attach-3 (QR)_old2'!$A$1:$H$377</definedName>
    <definedName name="Z_3365131F_6BE7_432A_859B_F41B794BB9E6_.wvu.Rows" localSheetId="3" hidden="1">'Attach-3 (QR)'!#REF!,'Attach-3 (QR)'!$153:$159,'Attach-3 (QR)'!#REF!,'Attach-3 (QR)'!#REF!,'Attach-3 (QR)'!#REF!,'Attach-3 (QR)'!$167:$167,'Attach-3 (QR)'!$216:$218,'Attach-3 (QR)'!$232:$272,'Attach-3 (QR)'!$277:$291,'Attach-3 (QR)'!$309:$330</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7" hidden="1">'Attach-3 (QR)_old2'!#REF!,'Attach-3 (QR)_old2'!$179:$185,'Attach-3 (QR)_old2'!#REF!,'Attach-3 (QR)_old2'!#REF!,'Attach-3 (QR)_old2'!#REF!,'Attach-3 (QR)_old2'!$193:$193,'Attach-3 (QR)_old2'!$242:$244,'Attach-3 (QR)_old2'!$258:$298,'Attach-3 (QR)_old2'!$303:$317,'Attach-3 (QR)_old2'!$335:$356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3(QR)_old1'!$A$1:$E$28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5"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12'!$A$1:$F$47</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3(QR)_old1'!$A$1:$E$28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9'!$A$1:$E$51</definedName>
    <definedName name="Z_3836A67F_51F8_4B52_B51D_937DC398CD1F_.wvu.PrintArea" localSheetId="5" hidden="1">'Attach-3 (QR)_old'!$A$1:$J$407</definedName>
    <definedName name="Z_3836A67F_51F8_4B52_B51D_937DC398CD1F_.wvu.PrintArea" localSheetId="28"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'!$30:$31,'Bid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3(QR)_old1'!$A$1:$E$28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3(QR)_old1'!$A$1:$E$28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3(QR)_old1'!$A$1:$E$28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3" hidden="1">'Attach-3 (QR)'!$I:$K</definedName>
    <definedName name="Z_494F6778_23FE_4AAC_B37D_6C7543FC13B9_.wvu.Cols" localSheetId="5" hidden="1">'Attach-3 (QR)_old'!$I:$K</definedName>
    <definedName name="Z_494F6778_23FE_4AAC_B37D_6C7543FC13B9_.wvu.Cols" localSheetId="7" hidden="1">'Attach-3 (QR)_old2'!$I:$K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3(QR)_old1'!$A$1:$E$28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3" hidden="1">'Attach-3 (QR)'!$A$1:$H$351</definedName>
    <definedName name="Z_494F6778_23FE_4AAC_B37D_6C7543FC13B9_.wvu.PrintArea" localSheetId="5" hidden="1">'Attach-3 (QR)_old'!$A$1:$H$407</definedName>
    <definedName name="Z_494F6778_23FE_4AAC_B37D_6C7543FC13B9_.wvu.PrintArea" localSheetId="7" hidden="1">'Attach-3 (QR)_old2'!$A$1:$H$377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12'!$G:$I</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4"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5" hidden="1">'Attach-3 (QR)_old'!$J:$AB</definedName>
    <definedName name="Z_4B898AE2_7356_489E_882D_EC3B09CB95A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4B898AE2_7356_489E_882D_EC3B09CB95AA_.wvu.Cols" localSheetId="28"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7" hidden="1">'Attach 11'!$A$1:$E$86</definedName>
    <definedName name="Z_4B898AE2_7356_489E_882D_EC3B09CB95AA_.wvu.PrintArea" localSheetId="18" hidden="1">'Attach 12'!$A$1:$G$47</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15'!$A$1:$E$91</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4" hidden="1">'Attach 3(JV)'!$A$1:$E$26</definedName>
    <definedName name="Z_4B898AE2_7356_489E_882D_EC3B09CB95AA_.wvu.PrintArea" localSheetId="6" hidden="1">'Attach 3(QR)_old1'!$A$1:$E$28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9'!$A$1:$E$51</definedName>
    <definedName name="Z_4B898AE2_7356_489E_882D_EC3B09CB95AA_.wvu.PrintArea" localSheetId="5" hidden="1">'Attach-3 (QR)_old'!$A$1:$J$407</definedName>
    <definedName name="Z_4B898AE2_7356_489E_882D_EC3B09CB95AA_.wvu.PrintArea" localSheetId="7" hidden="1">'Attach-3 (QR)_old2'!$A$1:$I$377</definedName>
    <definedName name="Z_4B898AE2_7356_489E_882D_EC3B09CB95AA_.wvu.PrintArea" localSheetId="28" hidden="1">'Bid Form 1st Envelope '!$A$1:$J$117</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2" hidden="1">'Attach 15'!$16:$16</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5" hidden="1">'Attach-3 (QR)_old'!$19:$23,'Attach-3 (QR)_old'!$25:$25,'Attach-3 (QR)_old'!$34:$34,'Attach-3 (QR)_old'!$91:$91,'Attach-3 (QR)_old'!$117:$117,'Attach-3 (QR)_old'!$204:$204,'Attach-3 (QR)_old'!$235:$235,'Attach-3 (QR)_old'!$260:$386</definedName>
    <definedName name="Z_4B898AE2_7356_489E_882D_EC3B09CB95AA_.wvu.Rows" localSheetId="7" hidden="1">'Attach-3 (QR)_old2'!$19:$23,'Attach-3 (QR)_old2'!$25:$25,'Attach-3 (QR)_old2'!$35:$35,'Attach-3 (QR)_old2'!$89:$89,'Attach-3 (QR)_old2'!$115:$115,'Attach-3 (QR)_old2'!$179:$185,'Attach-3 (QR)_old2'!$193:$193,'Attach-3 (QR)_old2'!$229:$355</definedName>
    <definedName name="Z_4B898AE2_7356_489E_882D_EC3B09CB95AA_.wvu.Rows" localSheetId="28" hidden="1">'Bid Form 1st Envelope '!$22:$23,'Bid Form 1st Envelope '!$30:$31,'Bid Form 1st Envelope '!$101:$101,'Bid Form 1st Envelope '!$104:$105</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3" hidden="1">'Attach-3 (QR)'!$J:$X</definedName>
    <definedName name="Z_5476C51C_4037_4B28_A818_10D7CDF0C66A_.wvu.Cols" localSheetId="5" hidden="1">'Attach-3 (QR)_old'!$J:$AB</definedName>
    <definedName name="Z_5476C51C_4037_4B28_A818_10D7CDF0C66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12'!$A$1:$G$47</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3(QR)_old1'!$A$1:$E$28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9'!$A$1:$E$51</definedName>
    <definedName name="Z_5476C51C_4037_4B28_A818_10D7CDF0C66A_.wvu.PrintArea" localSheetId="3" hidden="1">'Attach-3 (QR)'!$A$1:$I$351</definedName>
    <definedName name="Z_5476C51C_4037_4B28_A818_10D7CDF0C66A_.wvu.PrintArea" localSheetId="5" hidden="1">'Attach-3 (QR)_old'!$A$1:$J$407</definedName>
    <definedName name="Z_5476C51C_4037_4B28_A818_10D7CDF0C66A_.wvu.PrintArea" localSheetId="7" hidden="1">'Attach-3 (QR)_old2'!$A$1:$I$377</definedName>
    <definedName name="Z_5476C51C_4037_4B28_A818_10D7CDF0C66A_.wvu.PrintArea" localSheetId="28"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3" hidden="1">'Attach-3 (QR)'!$19:$23,'Attach-3 (QR)'!$25:$25,'Attach-3 (QR)'!$35:$35,'Attach-3 (QR)'!$96:$96,'Attach-3 (QR)'!$131:$131,'Attach-3 (QR)'!$153:$159,'Attach-3 (QR)'!$167:$167,'Attach-3 (QR)'!$203:$329</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7" hidden="1">'Attach-3 (QR)_old2'!$19:$23,'Attach-3 (QR)_old2'!$25:$25,'Attach-3 (QR)_old2'!$35:$35,'Attach-3 (QR)_old2'!#REF!,'Attach-3 (QR)_old2'!#REF!,'Attach-3 (QR)_old2'!$179:$185,'Attach-3 (QR)_old2'!$193:$193,'Attach-3 (QR)_old2'!$229:$355</definedName>
    <definedName name="Z_5476C51C_4037_4B28_A818_10D7CDF0C66A_.wvu.Rows" localSheetId="28" hidden="1">'Bid Form 1st Envelope '!$22:$23,'Bid Form 1st Envelope '!$30:$31,'Bid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3" hidden="1">'Attach-3 (QR)'!$I:$I,'Attach-3 (QR)'!$K:$M</definedName>
    <definedName name="Z_57EC2AB3_459C_475C_AFE6_EBB6882FA67E_.wvu.Cols" localSheetId="5" hidden="1">'Attach-3 (QR)_old'!$I:$I,'Attach-3 (QR)_old'!$K:$M</definedName>
    <definedName name="Z_57EC2AB3_459C_475C_AFE6_EBB6882FA67E_.wvu.Cols" localSheetId="7" hidden="1">'Attach-3 (QR)_old2'!$I:$I,'Attach-3 (QR)_old2'!$K:$M</definedName>
    <definedName name="Z_57EC2AB3_459C_475C_AFE6_EBB6882FA67E_.wvu.PrintArea" localSheetId="3" hidden="1">'Attach-3 (QR)'!$A$1:$H$351</definedName>
    <definedName name="Z_57EC2AB3_459C_475C_AFE6_EBB6882FA67E_.wvu.PrintArea" localSheetId="5" hidden="1">'Attach-3 (QR)_old'!$A$1:$H$407</definedName>
    <definedName name="Z_57EC2AB3_459C_475C_AFE6_EBB6882FA67E_.wvu.PrintArea" localSheetId="7" hidden="1">'Attach-3 (QR)_old2'!$A$1:$H$377</definedName>
    <definedName name="Z_5802F788_6BC6_4DD2_9B34_FB4B8F376754_.wvu.Cols" localSheetId="7" hidden="1">'Attach-3 (QR)_old2'!$J:$X</definedName>
    <definedName name="Z_5802F788_6BC6_4DD2_9B34_FB4B8F376754_.wvu.PrintArea" localSheetId="7" hidden="1">'Attach-3 (QR)_old2'!$A$1:$I$377</definedName>
    <definedName name="Z_5802F788_6BC6_4DD2_9B34_FB4B8F376754_.wvu.Rows" localSheetId="7" hidden="1">'Attach-3 (QR)_old2'!$19:$23,'Attach-3 (QR)_old2'!$25:$25,'Attach-3 (QR)_old2'!$35:$35,'Attach-3 (QR)_old2'!#REF!,'Attach-3 (QR)_old2'!#REF!,'Attach-3 (QR)_old2'!$179:$185,'Attach-3 (QR)_old2'!$193:$193,'Attach-3 (QR)_old2'!$229:$355</definedName>
    <definedName name="Z_582CF44B_0703_4CA2_AB84_00685031CD39_.wvu.Cols" localSheetId="3" hidden="1">'Attach-3 (QR)'!$M:$O</definedName>
    <definedName name="Z_582CF44B_0703_4CA2_AB84_00685031CD39_.wvu.Cols" localSheetId="5" hidden="1">'Attach-3 (QR)_old'!$M:$O</definedName>
    <definedName name="Z_582CF44B_0703_4CA2_AB84_00685031CD39_.wvu.Cols" localSheetId="7" hidden="1">'Attach-3 (QR)_old2'!$M:$O</definedName>
    <definedName name="Z_582CF44B_0703_4CA2_AB84_00685031CD39_.wvu.PrintArea" localSheetId="3" hidden="1">'Attach-3 (QR)'!$A$1:$H$351</definedName>
    <definedName name="Z_582CF44B_0703_4CA2_AB84_00685031CD39_.wvu.PrintArea" localSheetId="5" hidden="1">'Attach-3 (QR)_old'!$A$1:$H$407</definedName>
    <definedName name="Z_582CF44B_0703_4CA2_AB84_00685031CD39_.wvu.PrintArea" localSheetId="7" hidden="1">'Attach-3 (QR)_old2'!$A$1:$H$377</definedName>
    <definedName name="Z_582CF44B_0703_4CA2_AB84_00685031CD39_.wvu.Rows" localSheetId="3" hidden="1">'Attach-3 (QR)'!#REF!,'Attach-3 (QR)'!$153:$159,'Attach-3 (QR)'!#REF!,'Attach-3 (QR)'!#REF!,'Attach-3 (QR)'!#REF!,'Attach-3 (QR)'!$167:$167,'Attach-3 (QR)'!$216:$218,'Attach-3 (QR)'!$240:$271,'Attach-3 (QR)'!$277:$291</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2CF44B_0703_4CA2_AB84_00685031CD39_.wvu.Rows" localSheetId="7" hidden="1">'Attach-3 (QR)_old2'!#REF!,'Attach-3 (QR)_old2'!$179:$185,'Attach-3 (QR)_old2'!#REF!,'Attach-3 (QR)_old2'!#REF!,'Attach-3 (QR)_old2'!#REF!,'Attach-3 (QR)_old2'!$193:$193,'Attach-3 (QR)_old2'!$242:$244,'Attach-3 (QR)_old2'!$266:$297,'Attach-3 (QR)_old2'!$303:$317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2" hidden="1">'Names of Bidder'!$L:$L</definedName>
    <definedName name="Z_5B8D5D4A_E3F3_4270_9E8A_31566626E806_.wvu.PrintArea" localSheetId="18" hidden="1">'Attach 12'!$A$1:$F$47</definedName>
    <definedName name="Z_5B8D5D4A_E3F3_4270_9E8A_31566626E806_.wvu.PrintArea" localSheetId="2" hidden="1">'Names of Bidder'!$B$1:$G$38</definedName>
    <definedName name="Z_5D67CA2D_8BB3_4F00_894F_4872C1BBE88F_.wvu.Cols" localSheetId="18" hidden="1">'Attach 12'!$G:$I</definedName>
    <definedName name="Z_5D67CA2D_8BB3_4F00_894F_4872C1BBE88F_.wvu.Cols" localSheetId="22" hidden="1">'Attach 15'!$H:$H,'Attach 15'!$L:$N</definedName>
    <definedName name="Z_5D67CA2D_8BB3_4F00_894F_4872C1BBE88F_.wvu.Cols" localSheetId="4"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5" hidden="1">'Attach-3 (QR)_old'!$J:$AB</definedName>
    <definedName name="Z_5D67CA2D_8BB3_4F00_894F_4872C1BBE88F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7" hidden="1">'Attach 11'!$A$1:$E$86</definedName>
    <definedName name="Z_5D67CA2D_8BB3_4F00_894F_4872C1BBE88F_.wvu.PrintArea" localSheetId="18" hidden="1">'Attach 12'!$A$1:$G$47</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15'!$A$1:$E$91</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4" hidden="1">'Attach 3(JV)'!$A$1:$E$26</definedName>
    <definedName name="Z_5D67CA2D_8BB3_4F00_894F_4872C1BBE88F_.wvu.PrintArea" localSheetId="6" hidden="1">'Attach 3(QR)_old1'!$A$1:$E$28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9'!$A$1:$E$51</definedName>
    <definedName name="Z_5D67CA2D_8BB3_4F00_894F_4872C1BBE88F_.wvu.PrintArea" localSheetId="5" hidden="1">'Attach-3 (QR)_old'!$A$1:$J$407</definedName>
    <definedName name="Z_5D67CA2D_8BB3_4F00_894F_4872C1BBE88F_.wvu.PrintArea" localSheetId="7" hidden="1">'Attach-3 (QR)_old2'!$A$1:$I$377</definedName>
    <definedName name="Z_5D67CA2D_8BB3_4F00_894F_4872C1BBE88F_.wvu.PrintArea" localSheetId="28"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5" hidden="1">'Attach-3 (QR)_old'!$19:$23,'Attach-3 (QR)_old'!$25:$25,'Attach-3 (QR)_old'!$34:$34,'Attach-3 (QR)_old'!$91:$91,'Attach-3 (QR)_old'!$117:$117,'Attach-3 (QR)_old'!$204:$204,'Attach-3 (QR)_old'!$235:$235,'Attach-3 (QR)_old'!$260:$386</definedName>
    <definedName name="Z_5D67CA2D_8BB3_4F00_894F_4872C1BBE88F_.wvu.Rows" localSheetId="7" hidden="1">'Attach-3 (QR)_old2'!$19:$23,'Attach-3 (QR)_old2'!$25:$25,'Attach-3 (QR)_old2'!$35:$35,'Attach-3 (QR)_old2'!#REF!,'Attach-3 (QR)_old2'!#REF!,'Attach-3 (QR)_old2'!$179:$185,'Attach-3 (QR)_old2'!$193:$193,'Attach-3 (QR)_old2'!$229:$355</definedName>
    <definedName name="Z_5D67CA2D_8BB3_4F00_894F_4872C1BBE88F_.wvu.Rows" localSheetId="28" hidden="1">'Bid Form 1st Envelope '!$30:$31,'Bid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2" hidden="1">'Names of Bidder'!$L:$L</definedName>
    <definedName name="Z_5FD74E67_DB24_44D3_983B_19D633AA18A1_.wvu.PrintArea" localSheetId="18" hidden="1">'Attach 12'!$A$1:$F$47</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12'!$G:$I</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4"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5" hidden="1">'Attach-3 (QR)_old'!$J:$AB</definedName>
    <definedName name="Z_696D4A13_5E44_4B16_B107_EB70ABB06CB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7" hidden="1">'Attach 11'!$A$1:$E$86</definedName>
    <definedName name="Z_696D4A13_5E44_4B16_B107_EB70ABB06CBE_.wvu.PrintArea" localSheetId="18" hidden="1">'Attach 12'!$A$1:$G$47</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15'!$A$1:$E$91</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4" hidden="1">'Attach 3(JV)'!$A$1:$E$26</definedName>
    <definedName name="Z_696D4A13_5E44_4B16_B107_EB70ABB06CBE_.wvu.PrintArea" localSheetId="6" hidden="1">'Attach 3(QR)_old1'!$A$1:$E$28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9'!$A$1:$E$51</definedName>
    <definedName name="Z_696D4A13_5E44_4B16_B107_EB70ABB06CBE_.wvu.PrintArea" localSheetId="5" hidden="1">'Attach-3 (QR)_old'!$A$1:$J$407</definedName>
    <definedName name="Z_696D4A13_5E44_4B16_B107_EB70ABB06CBE_.wvu.PrintArea" localSheetId="7" hidden="1">'Attach-3 (QR)_old2'!$A$1:$I$377</definedName>
    <definedName name="Z_696D4A13_5E44_4B16_B107_EB70ABB06CBE_.wvu.PrintArea" localSheetId="28"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5" hidden="1">'Attach-3 (QR)_old'!$19:$23,'Attach-3 (QR)_old'!$25:$25,'Attach-3 (QR)_old'!$34:$34,'Attach-3 (QR)_old'!$91:$91,'Attach-3 (QR)_old'!$117:$117,'Attach-3 (QR)_old'!$204:$204,'Attach-3 (QR)_old'!$235:$235,'Attach-3 (QR)_old'!$260:$386</definedName>
    <definedName name="Z_696D4A13_5E44_4B16_B107_EB70ABB06CBE_.wvu.Rows" localSheetId="7" hidden="1">'Attach-3 (QR)_old2'!$19:$23,'Attach-3 (QR)_old2'!$25:$25,'Attach-3 (QR)_old2'!$35:$35,'Attach-3 (QR)_old2'!#REF!,'Attach-3 (QR)_old2'!#REF!,'Attach-3 (QR)_old2'!$179:$185,'Attach-3 (QR)_old2'!$193:$193,'Attach-3 (QR)_old2'!$229:$355</definedName>
    <definedName name="Z_696D4A13_5E44_4B16_B107_EB70ABB06CBE_.wvu.Rows" localSheetId="28" hidden="1">'Bid Form 1st Envelope '!$22:$23,'Bid Form 1st Envelope '!$30:$31,'Bid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3" hidden="1">'Attach-3 (QR)'!$I:$I,'Attach-3 (QR)'!$M:$M</definedName>
    <definedName name="Z_6B2C1320_5106_401D_86E8_03FFC7419150_.wvu.Cols" localSheetId="5" hidden="1">'Attach-3 (QR)_old'!$I:$I,'Attach-3 (QR)_old'!$M:$M</definedName>
    <definedName name="Z_6B2C1320_5106_401D_86E8_03FFC7419150_.wvu.Cols" localSheetId="7" hidden="1">'Attach-3 (QR)_old2'!$I:$I,'Attach-3 (QR)_old2'!$M:$M</definedName>
    <definedName name="Z_6B2C1320_5106_401D_86E8_03FFC7419150_.wvu.PrintArea" localSheetId="18" hidden="1">'Attach 12'!$A$1:$F$47</definedName>
    <definedName name="Z_6B2C1320_5106_401D_86E8_03FFC7419150_.wvu.PrintArea" localSheetId="26" hidden="1">'Attach 18 SP'!$A$8:$I$157</definedName>
    <definedName name="Z_6B2C1320_5106_401D_86E8_03FFC7419150_.wvu.PrintArea" localSheetId="3" hidden="1">'Attach-3 (QR)'!$A$1:$H$351</definedName>
    <definedName name="Z_6B2C1320_5106_401D_86E8_03FFC7419150_.wvu.PrintArea" localSheetId="5" hidden="1">'Attach-3 (QR)_old'!$A$1:$H$407</definedName>
    <definedName name="Z_6B2C1320_5106_401D_86E8_03FFC7419150_.wvu.PrintArea" localSheetId="7" hidden="1">'Attach-3 (QR)_old2'!$A$1:$H$377</definedName>
    <definedName name="Z_6B2C1320_5106_401D_86E8_03FFC7419150_.wvu.Rows" localSheetId="26" hidden="1">'Attach 18 SP'!$41:$41</definedName>
    <definedName name="Z_6B2C1320_5106_401D_86E8_03FFC7419150_.wvu.Rows" localSheetId="3" hidden="1">'Attach-3 (QR)'!#REF!,'Attach-3 (QR)'!#REF!</definedName>
    <definedName name="Z_6B2C1320_5106_401D_86E8_03FFC7419150_.wvu.Rows" localSheetId="5" hidden="1">'Attach-3 (QR)_old'!#REF!,'Attach-3 (QR)_old'!#REF!</definedName>
    <definedName name="Z_6B2C1320_5106_401D_86E8_03FFC7419150_.wvu.Rows" localSheetId="7" hidden="1">'Attach-3 (QR)_old2'!#REF!,'Attach-3 (QR)_old2'!#REF!</definedName>
    <definedName name="Z_6C47A7D6_4963_4999_9645_C02AA0A4D7C6_.wvu.PrintArea" localSheetId="16" hidden="1">'Attach 10'!$A$1:$F$18</definedName>
    <definedName name="Z_6DC6C963_9F04_44DD_BC90_C1641F014E55_.wvu.Cols" localSheetId="3" hidden="1">'Attach-3 (QR)'!$J:$X</definedName>
    <definedName name="Z_6DC6C963_9F04_44DD_BC90_C1641F014E55_.wvu.Cols" localSheetId="7" hidden="1">'Attach-3 (QR)_old2'!$J:$X</definedName>
    <definedName name="Z_6DC6C963_9F04_44DD_BC90_C1641F014E55_.wvu.PrintArea" localSheetId="3" hidden="1">'Attach-3 (QR)'!$A$1:$I$351</definedName>
    <definedName name="Z_6DC6C963_9F04_44DD_BC90_C1641F014E55_.wvu.PrintArea" localSheetId="7" hidden="1">'Attach-3 (QR)_old2'!$A$1:$I$377</definedName>
    <definedName name="Z_6DC6C963_9F04_44DD_BC90_C1641F014E55_.wvu.Rows" localSheetId="3" hidden="1">'Attach-3 (QR)'!$19:$23,'Attach-3 (QR)'!$25:$25,'Attach-3 (QR)'!$35:$35,'Attach-3 (QR)'!$96:$96,'Attach-3 (QR)'!$131:$131,'Attach-3 (QR)'!$153:$159,'Attach-3 (QR)'!$167:$167,'Attach-3 (QR)'!$203:$329</definedName>
    <definedName name="Z_6DC6C963_9F04_44DD_BC90_C1641F014E55_.wvu.Rows" localSheetId="7" hidden="1">'Attach-3 (QR)_old2'!$19:$23,'Attach-3 (QR)_old2'!$25:$25,'Attach-3 (QR)_old2'!$35:$35,'Attach-3 (QR)_old2'!#REF!,'Attach-3 (QR)_old2'!#REF!,'Attach-3 (QR)_old2'!$179:$185,'Attach-3 (QR)_old2'!$193:$193,'Attach-3 (QR)_old2'!$229:$355</definedName>
    <definedName name="Z_6FD3A41D_DEEE_48F5_96DB_6021F0BEBAF6_.wvu.Cols" localSheetId="3" hidden="1">'Attach-3 (QR)'!$M:$O</definedName>
    <definedName name="Z_6FD3A41D_DEEE_48F5_96DB_6021F0BEBAF6_.wvu.Cols" localSheetId="5" hidden="1">'Attach-3 (QR)_old'!$M:$O</definedName>
    <definedName name="Z_6FD3A41D_DEEE_48F5_96DB_6021F0BEBAF6_.wvu.Cols" localSheetId="7" hidden="1">'Attach-3 (QR)_old2'!$M:$O</definedName>
    <definedName name="Z_6FD3A41D_DEEE_48F5_96DB_6021F0BEBAF6_.wvu.PrintArea" localSheetId="3" hidden="1">'Attach-3 (QR)'!$A$1:$H$351</definedName>
    <definedName name="Z_6FD3A41D_DEEE_48F5_96DB_6021F0BEBAF6_.wvu.PrintArea" localSheetId="5" hidden="1">'Attach-3 (QR)_old'!$A$1:$H$407</definedName>
    <definedName name="Z_6FD3A41D_DEEE_48F5_96DB_6021F0BEBAF6_.wvu.PrintArea" localSheetId="7" hidden="1">'Attach-3 (QR)_old2'!$A$1:$H$377</definedName>
    <definedName name="Z_6FD3A41D_DEEE_48F5_96DB_6021F0BEBAF6_.wvu.Rows" localSheetId="3" hidden="1">'Attach-3 (QR)'!#REF!,'Attach-3 (QR)'!$153:$159,'Attach-3 (QR)'!#REF!,'Attach-3 (QR)'!#REF!,'Attach-3 (QR)'!#REF!,'Attach-3 (QR)'!$167:$167,'Attach-3 (QR)'!$216:$218,'Attach-3 (QR)'!$232:$272,'Attach-3 (QR)'!$277:$291,'Attach-3 (QR)'!$309:$330</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7" hidden="1">'Attach-3 (QR)_old2'!#REF!,'Attach-3 (QR)_old2'!$179:$185,'Attach-3 (QR)_old2'!#REF!,'Attach-3 (QR)_old2'!#REF!,'Attach-3 (QR)_old2'!#REF!,'Attach-3 (QR)_old2'!$193:$193,'Attach-3 (QR)_old2'!$242:$244,'Attach-3 (QR)_old2'!$258:$298,'Attach-3 (QR)_old2'!$303:$317,'Attach-3 (QR)_old2'!$335:$356</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3" hidden="1">'Attach-3 (QR)'!$J:$P</definedName>
    <definedName name="Z_70B78559_AE2A_4A85_855C_A3044383137A_.wvu.Cols" localSheetId="5" hidden="1">'Attach-3 (QR)_old'!$J:$P</definedName>
    <definedName name="Z_70B78559_AE2A_4A85_855C_A3044383137A_.wvu.Cols" localSheetId="7" hidden="1">'Attach-3 (QR)_old2'!$J:$P</definedName>
    <definedName name="Z_70B78559_AE2A_4A85_855C_A3044383137A_.wvu.PrintArea" localSheetId="3" hidden="1">'Attach-3 (QR)'!$A$1:$I$351</definedName>
    <definedName name="Z_70B78559_AE2A_4A85_855C_A3044383137A_.wvu.PrintArea" localSheetId="5" hidden="1">'Attach-3 (QR)_old'!$A$1:$I$407</definedName>
    <definedName name="Z_70B78559_AE2A_4A85_855C_A3044383137A_.wvu.PrintArea" localSheetId="7" hidden="1">'Attach-3 (QR)_old2'!$A$1:$I$377</definedName>
    <definedName name="Z_70B78559_AE2A_4A85_855C_A3044383137A_.wvu.Rows" localSheetId="3" hidden="1">'Attach-3 (QR)'!$19:$23,'Attach-3 (QR)'!$25:$25,'Attach-3 (QR)'!$35:$35,'Attach-3 (QR)'!#REF!,'Attach-3 (QR)'!$96:$96,'Attach-3 (QR)'!$153:$159,'Attach-3 (QR)'!$167:$167,'Attach-3 (QR)'!$203:$329</definedName>
    <definedName name="Z_70B78559_AE2A_4A85_855C_A3044383137A_.wvu.Rows" localSheetId="5" hidden="1">'Attach-3 (QR)_old'!$19:$23,'Attach-3 (QR)_old'!$25:$25,'Attach-3 (QR)_old'!$34:$34,'Attach-3 (QR)_old'!#REF!,'Attach-3 (QR)_old'!$91:$91,'Attach-3 (QR)_old'!$144:$178,'Attach-3 (QR)_old'!#REF!,'Attach-3 (QR)_old'!$260:$386</definedName>
    <definedName name="Z_70B78559_AE2A_4A85_855C_A3044383137A_.wvu.Rows" localSheetId="7" hidden="1">'Attach-3 (QR)_old2'!$19:$23,'Attach-3 (QR)_old2'!$25:$25,'Attach-3 (QR)_old2'!$35:$35,'Attach-3 (QR)_old2'!#REF!,'Attach-3 (QR)_old2'!#REF!,'Attach-3 (QR)_old2'!$179:$185,'Attach-3 (QR)_old2'!$193:$193,'Attach-3 (QR)_old2'!$229:$355</definedName>
    <definedName name="Z_71CED947_16BC_4420_B977_41F665B59AFF_.wvu.Cols" localSheetId="18" hidden="1">'Attach 12'!$G:$G</definedName>
    <definedName name="Z_71CED947_16BC_4420_B977_41F665B59AFF_.wvu.Cols" localSheetId="2" hidden="1">'Names of Bidder'!$L:$L</definedName>
    <definedName name="Z_71CED947_16BC_4420_B977_41F665B59AFF_.wvu.PrintArea" localSheetId="18" hidden="1">'Attach 12'!$A$1:$F$47</definedName>
    <definedName name="Z_71CED947_16BC_4420_B977_41F665B59AFF_.wvu.PrintArea" localSheetId="2" hidden="1">'Names of Bidder'!$B$1:$G$38</definedName>
    <definedName name="Z_728AEB16_F9CD_4198_B4E9_2E28A5E42262_.wvu.Cols" localSheetId="3" hidden="1">'Attach-3 (QR)'!$M:$O</definedName>
    <definedName name="Z_728AEB16_F9CD_4198_B4E9_2E28A5E42262_.wvu.Cols" localSheetId="5" hidden="1">'Attach-3 (QR)_old'!$M:$O</definedName>
    <definedName name="Z_728AEB16_F9CD_4198_B4E9_2E28A5E42262_.wvu.Cols" localSheetId="7" hidden="1">'Attach-3 (QR)_old2'!$M:$O</definedName>
    <definedName name="Z_728AEB16_F9CD_4198_B4E9_2E28A5E42262_.wvu.PrintArea" localSheetId="3" hidden="1">'Attach-3 (QR)'!$A$1:$H$351</definedName>
    <definedName name="Z_728AEB16_F9CD_4198_B4E9_2E28A5E42262_.wvu.PrintArea" localSheetId="5" hidden="1">'Attach-3 (QR)_old'!$A$1:$H$407</definedName>
    <definedName name="Z_728AEB16_F9CD_4198_B4E9_2E28A5E42262_.wvu.PrintArea" localSheetId="7" hidden="1">'Attach-3 (QR)_old2'!$A$1:$H$377</definedName>
    <definedName name="Z_728AEB16_F9CD_4198_B4E9_2E28A5E42262_.wvu.Rows" localSheetId="3" hidden="1">'Attach-3 (QR)'!#REF!,'Attach-3 (QR)'!$153:$159,'Attach-3 (QR)'!#REF!,'Attach-3 (QR)'!#REF!,'Attach-3 (QR)'!#REF!,'Attach-3 (QR)'!$167:$167,'Attach-3 (QR)'!$216:$218,'Attach-3 (QR)'!$232:$272,'Attach-3 (QR)'!$277:$291,'Attach-3 (QR)'!$309:$330</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7" hidden="1">'Attach-3 (QR)_old2'!#REF!,'Attach-3 (QR)_old2'!$179:$185,'Attach-3 (QR)_old2'!#REF!,'Attach-3 (QR)_old2'!#REF!,'Attach-3 (QR)_old2'!#REF!,'Attach-3 (QR)_old2'!$193:$193,'Attach-3 (QR)_old2'!$242:$244,'Attach-3 (QR)_old2'!$258:$298,'Attach-3 (QR)_old2'!$303:$317,'Attach-3 (QR)_old2'!$335:$356</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12'!$G:$I</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4"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5" hidden="1">'Attach-3 (QR)_old'!$J:$AB</definedName>
    <definedName name="Z_757C3C2F_C668_4CD7_806B_CA71CC57DCC1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757C3C2F_C668_4CD7_806B_CA71CC57DCC1_.wvu.Cols" localSheetId="28"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7" hidden="1">'Attach 11'!$A$1:$E$86</definedName>
    <definedName name="Z_757C3C2F_C668_4CD7_806B_CA71CC57DCC1_.wvu.PrintArea" localSheetId="18" hidden="1">'Attach 12'!$A$1:$G$47</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15'!$A$1:$E$91</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4" hidden="1">'Attach 3(JV)'!$A$1:$E$26</definedName>
    <definedName name="Z_757C3C2F_C668_4CD7_806B_CA71CC57DCC1_.wvu.PrintArea" localSheetId="6" hidden="1">'Attach 3(QR)_old1'!$A$1:$E$28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9'!$A$1:$E$51</definedName>
    <definedName name="Z_757C3C2F_C668_4CD7_806B_CA71CC57DCC1_.wvu.PrintArea" localSheetId="5" hidden="1">'Attach-3 (QR)_old'!$A$1:$J$407</definedName>
    <definedName name="Z_757C3C2F_C668_4CD7_806B_CA71CC57DCC1_.wvu.PrintArea" localSheetId="7" hidden="1">'Attach-3 (QR)_old2'!$A$1:$I$377</definedName>
    <definedName name="Z_757C3C2F_C668_4CD7_806B_CA71CC57DCC1_.wvu.PrintArea" localSheetId="28" hidden="1">'Bid Form 1st Envelope '!$A$1:$J$117</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5" hidden="1">'Attach-3 (QR)_old'!$19:$23,'Attach-3 (QR)_old'!$25:$25,'Attach-3 (QR)_old'!$34:$34,'Attach-3 (QR)_old'!$91:$91,'Attach-3 (QR)_old'!$117:$117,'Attach-3 (QR)_old'!$204:$204,'Attach-3 (QR)_old'!$235:$235,'Attach-3 (QR)_old'!$260:$386</definedName>
    <definedName name="Z_757C3C2F_C668_4CD7_806B_CA71CC57DCC1_.wvu.Rows" localSheetId="7" hidden="1">'Attach-3 (QR)_old2'!$19:$23,'Attach-3 (QR)_old2'!$25:$25,'Attach-3 (QR)_old2'!$35:$35,'Attach-3 (QR)_old2'!#REF!,'Attach-3 (QR)_old2'!#REF!,'Attach-3 (QR)_old2'!$179:$185,'Attach-3 (QR)_old2'!$193:$193,'Attach-3 (QR)_old2'!$229:$355</definedName>
    <definedName name="Z_757C3C2F_C668_4CD7_806B_CA71CC57DCC1_.wvu.Rows" localSheetId="28" hidden="1">'Bid Form 1st Envelope '!$22:$23,'Bid Form 1st Envelope '!$30:$31,'Bid Form 1st Envelope '!$101:$101,'Bid Form 1st Envelope '!$104:$105</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3(QR)_old1'!$A$1:$E$28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3" hidden="1">'Attach-3 (QR)'!$M:$O</definedName>
    <definedName name="Z_7DC13EB1_5F25_4667_BD87_340DAD4F0E72_.wvu.Cols" localSheetId="5" hidden="1">'Attach-3 (QR)_old'!$M:$O</definedName>
    <definedName name="Z_7DC13EB1_5F25_4667_BD87_340DAD4F0E72_.wvu.Cols" localSheetId="7" hidden="1">'Attach-3 (QR)_old2'!$M:$O</definedName>
    <definedName name="Z_7DC13EB1_5F25_4667_BD87_340DAD4F0E72_.wvu.PrintArea" localSheetId="3" hidden="1">'Attach-3 (QR)'!$A$1:$H$351</definedName>
    <definedName name="Z_7DC13EB1_5F25_4667_BD87_340DAD4F0E72_.wvu.PrintArea" localSheetId="5" hidden="1">'Attach-3 (QR)_old'!$A$1:$H$407</definedName>
    <definedName name="Z_7DC13EB1_5F25_4667_BD87_340DAD4F0E72_.wvu.PrintArea" localSheetId="7" hidden="1">'Attach-3 (QR)_old2'!$A$1:$H$377</definedName>
    <definedName name="Z_7DC13EB1_5F25_4667_BD87_340DAD4F0E72_.wvu.Rows" localSheetId="3" hidden="1">'Attach-3 (QR)'!#REF!,'Attach-3 (QR)'!$153:$159,'Attach-3 (QR)'!#REF!,'Attach-3 (QR)'!#REF!,'Attach-3 (QR)'!#REF!,'Attach-3 (QR)'!$167:$167,'Attach-3 (QR)'!$216:$218,'Attach-3 (QR)'!$240:$271,'Attach-3 (QR)'!$277:$291</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DC13EB1_5F25_4667_BD87_340DAD4F0E72_.wvu.Rows" localSheetId="7" hidden="1">'Attach-3 (QR)_old2'!#REF!,'Attach-3 (QR)_old2'!$179:$185,'Attach-3 (QR)_old2'!#REF!,'Attach-3 (QR)_old2'!#REF!,'Attach-3 (QR)_old2'!#REF!,'Attach-3 (QR)_old2'!$193:$193,'Attach-3 (QR)_old2'!$242:$244,'Attach-3 (QR)_old2'!$266:$297,'Attach-3 (QR)_old2'!$303:$317</definedName>
    <definedName name="Z_7FED4A88_DA6B_4AEC_96D2_BAE29634CEBD_.wvu.Cols" localSheetId="3" hidden="1">'Attach-3 (QR)'!$I:$I,'Attach-3 (QR)'!$K:$M</definedName>
    <definedName name="Z_7FED4A88_DA6B_4AEC_96D2_BAE29634CEBD_.wvu.Cols" localSheetId="5" hidden="1">'Attach-3 (QR)_old'!$I:$I,'Attach-3 (QR)_old'!$K:$M</definedName>
    <definedName name="Z_7FED4A88_DA6B_4AEC_96D2_BAE29634CEBD_.wvu.Cols" localSheetId="7" hidden="1">'Attach-3 (QR)_old2'!$I:$I,'Attach-3 (QR)_old2'!$K:$M</definedName>
    <definedName name="Z_7FED4A88_DA6B_4AEC_96D2_BAE29634CEBD_.wvu.PrintArea" localSheetId="3" hidden="1">'Attach-3 (QR)'!$A$1:$H$351</definedName>
    <definedName name="Z_7FED4A88_DA6B_4AEC_96D2_BAE29634CEBD_.wvu.PrintArea" localSheetId="5" hidden="1">'Attach-3 (QR)_old'!$A$1:$H$407</definedName>
    <definedName name="Z_7FED4A88_DA6B_4AEC_96D2_BAE29634CEBD_.wvu.PrintArea" localSheetId="7" hidden="1">'Attach-3 (QR)_old2'!$A$1:$H$377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3(QR)_old1'!$A$1:$E$28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2" hidden="1">'Names of Bidder'!$L:$L</definedName>
    <definedName name="Z_83E639F0_925C_438D_A777_FD99BFFD55B2_.wvu.PrintArea" localSheetId="18" hidden="1">'Attach 12'!$A$1:$F$47</definedName>
    <definedName name="Z_83E639F0_925C_438D_A777_FD99BFFD55B2_.wvu.PrintArea" localSheetId="2" hidden="1">'Names of Bidder'!$B$1:$G$38</definedName>
    <definedName name="Z_869B0F9C_77A4_468D_A350_EA35CAE357D9_.wvu.Cols" localSheetId="18" hidden="1">'Attach 12'!$G:$I</definedName>
    <definedName name="Z_869B0F9C_77A4_468D_A350_EA35CAE357D9_.wvu.Cols" localSheetId="22" hidden="1">'Attach 15'!$H:$H,'Attach 15'!$L:$N</definedName>
    <definedName name="Z_869B0F9C_77A4_468D_A350_EA35CAE357D9_.wvu.Cols" localSheetId="4"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5" hidden="1">'Attach-3 (QR)_old'!$J:$AB</definedName>
    <definedName name="Z_869B0F9C_77A4_468D_A350_EA35CAE357D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7" hidden="1">'Attach 11'!$A$1:$E$86</definedName>
    <definedName name="Z_869B0F9C_77A4_468D_A350_EA35CAE357D9_.wvu.PrintArea" localSheetId="18" hidden="1">'Attach 12'!$A$1:$G$47</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15'!$A$1:$E$91</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4" hidden="1">'Attach 3(JV)'!$A$1:$E$26</definedName>
    <definedName name="Z_869B0F9C_77A4_468D_A350_EA35CAE357D9_.wvu.PrintArea" localSheetId="6" hidden="1">'Attach 3(QR)_old1'!$A$1:$E$28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9'!$A$1:$E$51</definedName>
    <definedName name="Z_869B0F9C_77A4_468D_A350_EA35CAE357D9_.wvu.PrintArea" localSheetId="5" hidden="1">'Attach-3 (QR)_old'!$A$1:$J$407</definedName>
    <definedName name="Z_869B0F9C_77A4_468D_A350_EA35CAE357D9_.wvu.PrintArea" localSheetId="7" hidden="1">'Attach-3 (QR)_old2'!$A$1:$I$377</definedName>
    <definedName name="Z_869B0F9C_77A4_468D_A350_EA35CAE357D9_.wvu.PrintArea" localSheetId="28"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5" hidden="1">'Attach-3 (QR)_old'!$19:$23,'Attach-3 (QR)_old'!$25:$25,'Attach-3 (QR)_old'!$34:$34,'Attach-3 (QR)_old'!$91:$91,'Attach-3 (QR)_old'!$117:$117,'Attach-3 (QR)_old'!$204:$204,'Attach-3 (QR)_old'!$235:$235,'Attach-3 (QR)_old'!$260:$386</definedName>
    <definedName name="Z_869B0F9C_77A4_468D_A350_EA35CAE357D9_.wvu.Rows" localSheetId="7" hidden="1">'Attach-3 (QR)_old2'!$19:$23,'Attach-3 (QR)_old2'!$25:$25,'Attach-3 (QR)_old2'!$35:$35,'Attach-3 (QR)_old2'!#REF!,'Attach-3 (QR)_old2'!#REF!,'Attach-3 (QR)_old2'!$179:$185,'Attach-3 (QR)_old2'!$193:$193,'Attach-3 (QR)_old2'!$229:$355</definedName>
    <definedName name="Z_869B0F9C_77A4_468D_A350_EA35CAE357D9_.wvu.Rows" localSheetId="28" hidden="1">'Bid Form 1st Envelope '!$30:$31,'Bid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3(QR)_old1'!$A$1:$E$28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12'!$A$1:$F$47</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3(QR)_old1'!$A$1:$E$28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3(QR)_old1'!$A$1:$E$28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12'!$G:$I</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4"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5" hidden="1">'Attach-3 (QR)_old'!$J:$AB</definedName>
    <definedName name="Z_9CD72AD0_8BDA_437F_A784_A667464C809C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9CD72AD0_8BDA_437F_A784_A667464C809C_.wvu.Cols" localSheetId="28"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7" hidden="1">'Attach 11'!$A$1:$E$86</definedName>
    <definedName name="Z_9CD72AD0_8BDA_437F_A784_A667464C809C_.wvu.PrintArea" localSheetId="18" hidden="1">'Attach 12'!$A$1:$G$47</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15'!$A$1:$E$91</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4" hidden="1">'Attach 3(JV)'!$A$1:$E$26</definedName>
    <definedName name="Z_9CD72AD0_8BDA_437F_A784_A667464C809C_.wvu.PrintArea" localSheetId="6" hidden="1">'Attach 3(QR)_old1'!$A$1:$E$28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9'!$A$1:$E$51</definedName>
    <definedName name="Z_9CD72AD0_8BDA_437F_A784_A667464C809C_.wvu.PrintArea" localSheetId="5" hidden="1">'Attach-3 (QR)_old'!$A$1:$J$407</definedName>
    <definedName name="Z_9CD72AD0_8BDA_437F_A784_A667464C809C_.wvu.PrintArea" localSheetId="7" hidden="1">'Attach-3 (QR)_old2'!$A$1:$I$377</definedName>
    <definedName name="Z_9CD72AD0_8BDA_437F_A784_A667464C809C_.wvu.PrintArea" localSheetId="28" hidden="1">'Bid Form 1st Envelope '!$A$1:$J$117</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5" hidden="1">'Attach-3 (QR)_old'!$19:$23,'Attach-3 (QR)_old'!$25:$25,'Attach-3 (QR)_old'!$34:$34,'Attach-3 (QR)_old'!$91:$91,'Attach-3 (QR)_old'!$117:$117,'Attach-3 (QR)_old'!$204:$204,'Attach-3 (QR)_old'!$235:$235,'Attach-3 (QR)_old'!$260:$386</definedName>
    <definedName name="Z_9CD72AD0_8BDA_437F_A784_A667464C809C_.wvu.Rows" localSheetId="7" hidden="1">'Attach-3 (QR)_old2'!$19:$23,'Attach-3 (QR)_old2'!$25:$25,'Attach-3 (QR)_old2'!$35:$35,'Attach-3 (QR)_old2'!#REF!,'Attach-3 (QR)_old2'!#REF!,'Attach-3 (QR)_old2'!$179:$185,'Attach-3 (QR)_old2'!$193:$193,'Attach-3 (QR)_old2'!$229:$355</definedName>
    <definedName name="Z_9CD72AD0_8BDA_437F_A784_A667464C809C_.wvu.Rows" localSheetId="28" hidden="1">'Bid Form 1st Envelope '!$22:$23,'Bid Form 1st Envelope '!$30:$31,'Bid Form 1st Envelope '!$101:$101,'Bid Form 1st Envelope '!$104:$105</definedName>
    <definedName name="Z_9CD72AD0_8BDA_437F_A784_A667464C809C_.wvu.Rows" localSheetId="2" hidden="1">'Names of Bidder'!$6:$7,'Names of Bidder'!$23:$26,'Names of Bidder'!$28:$31</definedName>
    <definedName name="Z_9F8CD454_46B1_47B9_9F5F_73ED69AC40D4_.wvu.Cols" localSheetId="3" hidden="1">'Attach-3 (QR)'!$M:$O</definedName>
    <definedName name="Z_9F8CD454_46B1_47B9_9F5F_73ED69AC40D4_.wvu.Cols" localSheetId="5" hidden="1">'Attach-3 (QR)_old'!$M:$O</definedName>
    <definedName name="Z_9F8CD454_46B1_47B9_9F5F_73ED69AC40D4_.wvu.Cols" localSheetId="7" hidden="1">'Attach-3 (QR)_old2'!$M:$O</definedName>
    <definedName name="Z_9F8CD454_46B1_47B9_9F5F_73ED69AC40D4_.wvu.PrintArea" localSheetId="3" hidden="1">'Attach-3 (QR)'!$A$1:$H$351</definedName>
    <definedName name="Z_9F8CD454_46B1_47B9_9F5F_73ED69AC40D4_.wvu.PrintArea" localSheetId="5" hidden="1">'Attach-3 (QR)_old'!$A$1:$H$407</definedName>
    <definedName name="Z_9F8CD454_46B1_47B9_9F5F_73ED69AC40D4_.wvu.PrintArea" localSheetId="7" hidden="1">'Attach-3 (QR)_old2'!$A$1:$H$377</definedName>
    <definedName name="Z_9F8CD454_46B1_47B9_9F5F_73ED69AC40D4_.wvu.Rows" localSheetId="3" hidden="1">'Attach-3 (QR)'!#REF!,'Attach-3 (QR)'!$153:$159,'Attach-3 (QR)'!#REF!,'Attach-3 (QR)'!#REF!,'Attach-3 (QR)'!#REF!,'Attach-3 (QR)'!$167:$167,'Attach-3 (QR)'!$216:$218,'Attach-3 (QR)'!$240:$271,'Attach-3 (QR)'!$277:$291</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9F8CD454_46B1_47B9_9F5F_73ED69AC40D4_.wvu.Rows" localSheetId="7" hidden="1">'Attach-3 (QR)_old2'!#REF!,'Attach-3 (QR)_old2'!$179:$185,'Attach-3 (QR)_old2'!#REF!,'Attach-3 (QR)_old2'!#REF!,'Attach-3 (QR)_old2'!#REF!,'Attach-3 (QR)_old2'!$193:$193,'Attach-3 (QR)_old2'!$242:$244,'Attach-3 (QR)_old2'!$266:$297,'Attach-3 (QR)_old2'!$303:$317</definedName>
    <definedName name="Z_A317F5C2_E44F_4A46_8833_2AE6CAE06F6E_.wvu.Cols" localSheetId="3" hidden="1">'Attach-3 (QR)'!$M:$O</definedName>
    <definedName name="Z_A317F5C2_E44F_4A46_8833_2AE6CAE06F6E_.wvu.Cols" localSheetId="5" hidden="1">'Attach-3 (QR)_old'!$M:$O</definedName>
    <definedName name="Z_A317F5C2_E44F_4A46_8833_2AE6CAE06F6E_.wvu.Cols" localSheetId="7" hidden="1">'Attach-3 (QR)_old2'!$M:$O</definedName>
    <definedName name="Z_A317F5C2_E44F_4A46_8833_2AE6CAE06F6E_.wvu.PrintArea" localSheetId="3" hidden="1">'Attach-3 (QR)'!$A$1:$H$351</definedName>
    <definedName name="Z_A317F5C2_E44F_4A46_8833_2AE6CAE06F6E_.wvu.PrintArea" localSheetId="5" hidden="1">'Attach-3 (QR)_old'!$A$1:$H$407</definedName>
    <definedName name="Z_A317F5C2_E44F_4A46_8833_2AE6CAE06F6E_.wvu.PrintArea" localSheetId="7" hidden="1">'Attach-3 (QR)_old2'!$A$1:$H$377</definedName>
    <definedName name="Z_A317F5C2_E44F_4A46_8833_2AE6CAE06F6E_.wvu.Rows" localSheetId="3" hidden="1">'Attach-3 (QR)'!#REF!,'Attach-3 (QR)'!#REF!,'Attach-3 (QR)'!#REF!,'Attach-3 (QR)'!$216:$218</definedName>
    <definedName name="Z_A317F5C2_E44F_4A46_8833_2AE6CAE06F6E_.wvu.Rows" localSheetId="5" hidden="1">'Attach-3 (QR)_old'!#REF!,'Attach-3 (QR)_old'!#REF!,'Attach-3 (QR)_old'!#REF!,'Attach-3 (QR)_old'!$273:$275</definedName>
    <definedName name="Z_A317F5C2_E44F_4A46_8833_2AE6CAE06F6E_.wvu.Rows" localSheetId="7" hidden="1">'Attach-3 (QR)_old2'!#REF!,'Attach-3 (QR)_old2'!#REF!,'Attach-3 (QR)_old2'!#REF!,'Attach-3 (QR)_old2'!$242:$244</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12'!$A$1:$F$47</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3(QR)_old1'!$A$1:$E$28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5"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12'!$A$1:$F$47</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4" hidden="1">'Attach 3(JV)'!$A$1:$E$26</definedName>
    <definedName name="Z_A8583C01_5E6A_4469_ADCA_440E12AA8084_.wvu.PrintArea" localSheetId="6" hidden="1">'Attach 3(QR)_old1'!$A$1:$E$28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9'!$A$1:$E$51</definedName>
    <definedName name="Z_A8583C01_5E6A_4469_ADCA_440E12AA8084_.wvu.PrintArea" localSheetId="5" hidden="1">'Attach-3 (QR)_old'!$A$1:$I$407</definedName>
    <definedName name="Z_A8583C01_5E6A_4469_ADCA_440E12AA8084_.wvu.PrintArea" localSheetId="28"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5"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'!$30:$31,'Bid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3" hidden="1">'Attach-3 (QR)'!$M:$O</definedName>
    <definedName name="Z_AF19F13B_761B_48FB_A70F_9439A4D7530B_.wvu.Cols" localSheetId="5" hidden="1">'Attach-3 (QR)_old'!$M:$O</definedName>
    <definedName name="Z_AF19F13B_761B_48FB_A70F_9439A4D7530B_.wvu.Cols" localSheetId="7" hidden="1">'Attach-3 (QR)_old2'!$M:$O</definedName>
    <definedName name="Z_AF19F13B_761B_48FB_A70F_9439A4D7530B_.wvu.PrintArea" localSheetId="3" hidden="1">'Attach-3 (QR)'!$A$1:$H$351</definedName>
    <definedName name="Z_AF19F13B_761B_48FB_A70F_9439A4D7530B_.wvu.PrintArea" localSheetId="5" hidden="1">'Attach-3 (QR)_old'!$A$1:$H$407</definedName>
    <definedName name="Z_AF19F13B_761B_48FB_A70F_9439A4D7530B_.wvu.PrintArea" localSheetId="7" hidden="1">'Attach-3 (QR)_old2'!$A$1:$H$377</definedName>
    <definedName name="Z_AF19F13B_761B_48FB_A70F_9439A4D7530B_.wvu.Rows" localSheetId="3" hidden="1">'Attach-3 (QR)'!$153:$159,'Attach-3 (QR)'!#REF!,'Attach-3 (QR)'!#REF!,'Attach-3 (QR)'!#REF!,'Attach-3 (QR)'!$216:$218,'Attach-3 (QR)'!$240:$271,'Attach-3 (QR)'!$282:$291</definedName>
    <definedName name="Z_AF19F13B_761B_48FB_A70F_9439A4D7530B_.wvu.Rows" localSheetId="5" hidden="1">'Attach-3 (QR)_old'!$144:$178,'Attach-3 (QR)_old'!#REF!,'Attach-3 (QR)_old'!#REF!,'Attach-3 (QR)_old'!#REF!,'Attach-3 (QR)_old'!$273:$275,'Attach-3 (QR)_old'!$297:$328,'Attach-3 (QR)_old'!$339:$348</definedName>
    <definedName name="Z_AF19F13B_761B_48FB_A70F_9439A4D7530B_.wvu.Rows" localSheetId="7" hidden="1">'Attach-3 (QR)_old2'!$179:$185,'Attach-3 (QR)_old2'!#REF!,'Attach-3 (QR)_old2'!#REF!,'Attach-3 (QR)_old2'!#REF!,'Attach-3 (QR)_old2'!$242:$244,'Attach-3 (QR)_old2'!$266:$297,'Attach-3 (QR)_old2'!$308:$317</definedName>
    <definedName name="Z_B7A16C2F_5026_4C0C_BBB1_23B0149C8FB9_.wvu.Cols" localSheetId="18" hidden="1">'Attach 12'!$G:$G</definedName>
    <definedName name="Z_B7A16C2F_5026_4C0C_BBB1_23B0149C8FB9_.wvu.Cols" localSheetId="2" hidden="1">'Names of Bidder'!$L:$L</definedName>
    <definedName name="Z_B7A16C2F_5026_4C0C_BBB1_23B0149C8FB9_.wvu.PrintArea" localSheetId="18" hidden="1">'Attach 12'!$A$1:$F$47</definedName>
    <definedName name="Z_B7A16C2F_5026_4C0C_BBB1_23B0149C8FB9_.wvu.PrintArea" localSheetId="2" hidden="1">'Names of Bidder'!$B$1:$G$38</definedName>
    <definedName name="Z_B805D886_3091_4997_9C19_07E2C1978FA4_.wvu.PrintArea" localSheetId="16" hidden="1">'Attach 10'!$A$1:$F$18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12'!$G:$I</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4"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5" hidden="1">'Attach-3 (QR)_old'!$J:$AB</definedName>
    <definedName name="Z_B9DDBA10_9BB0_4D91_9619_C113F75B248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7" hidden="1">'Attach 11'!$A$1:$E$86</definedName>
    <definedName name="Z_B9DDBA10_9BB0_4D91_9619_C113F75B2489_.wvu.PrintArea" localSheetId="18" hidden="1">'Attach 12'!$A$1:$G$47</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15'!$A$1:$E$91</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4" hidden="1">'Attach 3(JV)'!$A$1:$E$26</definedName>
    <definedName name="Z_B9DDBA10_9BB0_4D91_9619_C113F75B2489_.wvu.PrintArea" localSheetId="6" hidden="1">'Attach 3(QR)_old1'!$A$1:$E$28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9'!$A$1:$E$51</definedName>
    <definedName name="Z_B9DDBA10_9BB0_4D91_9619_C113F75B2489_.wvu.PrintArea" localSheetId="5" hidden="1">'Attach-3 (QR)_old'!$A$1:$J$407</definedName>
    <definedName name="Z_B9DDBA10_9BB0_4D91_9619_C113F75B2489_.wvu.PrintArea" localSheetId="7" hidden="1">'Attach-3 (QR)_old2'!$A$1:$I$377</definedName>
    <definedName name="Z_B9DDBA10_9BB0_4D91_9619_C113F75B2489_.wvu.PrintArea" localSheetId="28"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2" hidden="1">'Attach 15'!$16:$16</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5" hidden="1">'Attach-3 (QR)_old'!$19:$23,'Attach-3 (QR)_old'!$25:$25,'Attach-3 (QR)_old'!$34:$34,'Attach-3 (QR)_old'!$91:$91,'Attach-3 (QR)_old'!$117:$117,'Attach-3 (QR)_old'!$204:$204,'Attach-3 (QR)_old'!$235:$235,'Attach-3 (QR)_old'!$260:$386</definedName>
    <definedName name="Z_B9DDBA10_9BB0_4D91_9619_C113F75B2489_.wvu.Rows" localSheetId="7" hidden="1">'Attach-3 (QR)_old2'!$19:$23,'Attach-3 (QR)_old2'!$25:$25,'Attach-3 (QR)_old2'!$35:$35,'Attach-3 (QR)_old2'!#REF!,'Attach-3 (QR)_old2'!#REF!,'Attach-3 (QR)_old2'!$179:$185,'Attach-3 (QR)_old2'!$193:$193,'Attach-3 (QR)_old2'!$229:$355</definedName>
    <definedName name="Z_B9DDBA10_9BB0_4D91_9619_C113F75B2489_.wvu.Rows" localSheetId="28" hidden="1">'Bid Form 1st Envelope '!$22:$23,'Bid Form 1st Envelope '!$30:$31,'Bid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12'!$A$1:$F$47</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3(QR)_old1'!$A$1:$E$28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3" hidden="1">'Attach-3 (QR)'!$I:$K</definedName>
    <definedName name="Z_C7FCA09A_C3E0_4408_81A0_5CFFEB0C6237_.wvu.Cols" localSheetId="5" hidden="1">'Attach-3 (QR)_old'!$I:$K</definedName>
    <definedName name="Z_C7FCA09A_C3E0_4408_81A0_5CFFEB0C6237_.wvu.Cols" localSheetId="7" hidden="1">'Attach-3 (QR)_old2'!$I:$K</definedName>
    <definedName name="Z_C7FCA09A_C3E0_4408_81A0_5CFFEB0C6237_.wvu.PrintArea" localSheetId="24" hidden="1">'Attach 17'!$A$1:$F$30</definedName>
    <definedName name="Z_C7FCA09A_C3E0_4408_81A0_5CFFEB0C6237_.wvu.PrintArea" localSheetId="3" hidden="1">'Attach-3 (QR)'!$A$1:$H$351</definedName>
    <definedName name="Z_C7FCA09A_C3E0_4408_81A0_5CFFEB0C6237_.wvu.PrintArea" localSheetId="5" hidden="1">'Attach-3 (QR)_old'!$A$1:$H$407</definedName>
    <definedName name="Z_C7FCA09A_C3E0_4408_81A0_5CFFEB0C6237_.wvu.PrintArea" localSheetId="7" hidden="1">'Attach-3 (QR)_old2'!$A$1:$H$377</definedName>
    <definedName name="Z_C7FCA09A_C3E0_4408_81A0_5CFFEB0C6237_.wvu.Rows" localSheetId="24" hidden="1">'Attach 17'!$32:$209</definedName>
    <definedName name="Z_C7FCA09A_C3E0_4408_81A0_5CFFEB0C6237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3(QR)_old1'!$A$1:$E$28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12'!$A$1:$F$47</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3(QR)_old1'!$A$1:$E$28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12'!$G:$I</definedName>
    <definedName name="Z_CDF7C778_C53B_45C7_952D_968F867FB204_.wvu.Cols" localSheetId="22" hidden="1">'Attach 15'!$H:$H,'Attach 15'!$L:$N</definedName>
    <definedName name="Z_CDF7C778_C53B_45C7_952D_968F867FB204_.wvu.Cols" localSheetId="4"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5" hidden="1">'Attach-3 (QR)_old'!$J:$AB</definedName>
    <definedName name="Z_CDF7C778_C53B_45C7_952D_968F867FB204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12'!$A$1:$G$47</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15'!$A$1:$E$91</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4" hidden="1">'Attach 3(JV)'!$A$1:$E$26</definedName>
    <definedName name="Z_CDF7C778_C53B_45C7_952D_968F867FB204_.wvu.PrintArea" localSheetId="6" hidden="1">'Attach 3(QR)_old1'!$A$1:$E$28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9'!$A$1:$E$51</definedName>
    <definedName name="Z_CDF7C778_C53B_45C7_952D_968F867FB204_.wvu.PrintArea" localSheetId="5" hidden="1">'Attach-3 (QR)_old'!$A$1:$J$407</definedName>
    <definedName name="Z_CDF7C778_C53B_45C7_952D_968F867FB204_.wvu.PrintArea" localSheetId="7" hidden="1">'Attach-3 (QR)_old2'!$A$1:$I$377</definedName>
    <definedName name="Z_CDF7C778_C53B_45C7_952D_968F867FB204_.wvu.PrintArea" localSheetId="28"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5" hidden="1">'Attach-3 (QR)_old'!$19:$23,'Attach-3 (QR)_old'!$25:$25,'Attach-3 (QR)_old'!$34:$34,'Attach-3 (QR)_old'!$91:$91,'Attach-3 (QR)_old'!$117:$117,'Attach-3 (QR)_old'!$204:$204,'Attach-3 (QR)_old'!$235:$235,'Attach-3 (QR)_old'!$260:$386</definedName>
    <definedName name="Z_CDF7C778_C53B_45C7_952D_968F867FB204_.wvu.Rows" localSheetId="7" hidden="1">'Attach-3 (QR)_old2'!$19:$23,'Attach-3 (QR)_old2'!$25:$25,'Attach-3 (QR)_old2'!$35:$35,'Attach-3 (QR)_old2'!#REF!,'Attach-3 (QR)_old2'!#REF!,'Attach-3 (QR)_old2'!$179:$185,'Attach-3 (QR)_old2'!$193:$193,'Attach-3 (QR)_old2'!$229:$355</definedName>
    <definedName name="Z_CDF7C778_C53B_45C7_952D_968F867FB204_.wvu.Rows" localSheetId="28" hidden="1">'Bid Form 1st Envelope '!$30:$31,'Bid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8"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12'!$A$1:$F$47</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3" hidden="1">'Attach-3 (QR)'!$M:$O</definedName>
    <definedName name="Z_D5994A17_2357_4B78_B667_DDB5D94B6FD1_.wvu.Cols" localSheetId="5" hidden="1">'Attach-3 (QR)_old'!$M:$O</definedName>
    <definedName name="Z_D5994A17_2357_4B78_B667_DDB5D94B6FD1_.wvu.Cols" localSheetId="7" hidden="1">'Attach-3 (QR)_old2'!$M:$O</definedName>
    <definedName name="Z_D5994A17_2357_4B78_B667_DDB5D94B6FD1_.wvu.PrintArea" localSheetId="3" hidden="1">'Attach-3 (QR)'!$A$1:$H$351</definedName>
    <definedName name="Z_D5994A17_2357_4B78_B667_DDB5D94B6FD1_.wvu.PrintArea" localSheetId="5" hidden="1">'Attach-3 (QR)_old'!$A$1:$H$407</definedName>
    <definedName name="Z_D5994A17_2357_4B78_B667_DDB5D94B6FD1_.wvu.PrintArea" localSheetId="7" hidden="1">'Attach-3 (QR)_old2'!$A$1:$H$377</definedName>
    <definedName name="Z_D5994A17_2357_4B78_B667_DDB5D94B6FD1_.wvu.Rows" localSheetId="3" hidden="1">'Attach-3 (QR)'!#REF!,'Attach-3 (QR)'!#REF!,'Attach-3 (QR)'!#REF!,'Attach-3 (QR)'!$216:$218</definedName>
    <definedName name="Z_D5994A17_2357_4B78_B667_DDB5D94B6FD1_.wvu.Rows" localSheetId="5" hidden="1">'Attach-3 (QR)_old'!#REF!,'Attach-3 (QR)_old'!#REF!,'Attach-3 (QR)_old'!#REF!,'Attach-3 (QR)_old'!$273:$275</definedName>
    <definedName name="Z_D5994A17_2357_4B78_B667_DDB5D94B6FD1_.wvu.Rows" localSheetId="7" hidden="1">'Attach-3 (QR)_old2'!#REF!,'Attach-3 (QR)_old2'!#REF!,'Attach-3 (QR)_old2'!#REF!,'Attach-3 (QR)_old2'!$242:$244</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12'!$G:$I</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4"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5" hidden="1">'Attach-3 (QR)_old'!$J:$AB</definedName>
    <definedName name="Z_DBB6855E_D634_47BF_8EAD_2479D63E426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DBB6855E_D634_47BF_8EAD_2479D63E426E_.wvu.Cols" localSheetId="28"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11'!$A$1:$E$29</definedName>
    <definedName name="Z_DBB6855E_D634_47BF_8EAD_2479D63E426E_.wvu.PrintArea" localSheetId="18" hidden="1">'Attach 12'!$A$1:$G$47</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15'!$A$1:$E$91</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4" hidden="1">'Attach 3(JV)'!$A$1:$E$26</definedName>
    <definedName name="Z_DBB6855E_D634_47BF_8EAD_2479D63E426E_.wvu.PrintArea" localSheetId="6" hidden="1">'Attach 3(QR)_old1'!$A$1:$E$28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9'!$A$1:$E$51</definedName>
    <definedName name="Z_DBB6855E_D634_47BF_8EAD_2479D63E426E_.wvu.PrintArea" localSheetId="5" hidden="1">'Attach-3 (QR)_old'!$A$1:$J$407</definedName>
    <definedName name="Z_DBB6855E_D634_47BF_8EAD_2479D63E426E_.wvu.PrintArea" localSheetId="7" hidden="1">'Attach-3 (QR)_old2'!$A$1:$I$377</definedName>
    <definedName name="Z_DBB6855E_D634_47BF_8EAD_2479D63E426E_.wvu.PrintArea" localSheetId="28" hidden="1">'Bid Form 1st Envelope '!$A$1:$J$116</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5" hidden="1">'Attach-3 (QR)_old'!$19:$23,'Attach-3 (QR)_old'!$25:$25,'Attach-3 (QR)_old'!$34:$34,'Attach-3 (QR)_old'!$91:$91,'Attach-3 (QR)_old'!$117:$117,'Attach-3 (QR)_old'!$204:$204,'Attach-3 (QR)_old'!$235:$235,'Attach-3 (QR)_old'!$260:$386</definedName>
    <definedName name="Z_DBB6855E_D634_47BF_8EAD_2479D63E426E_.wvu.Rows" localSheetId="7" hidden="1">'Attach-3 (QR)_old2'!$19:$23,'Attach-3 (QR)_old2'!$25:$25,'Attach-3 (QR)_old2'!$35:$35,'Attach-3 (QR)_old2'!$89:$89,'Attach-3 (QR)_old2'!$115:$115,'Attach-3 (QR)_old2'!$179:$185,'Attach-3 (QR)_old2'!$193:$193,'Attach-3 (QR)_old2'!$229:$355</definedName>
    <definedName name="Z_DBB6855E_D634_47BF_8EAD_2479D63E426E_.wvu.Rows" localSheetId="28" hidden="1">'Bid Form 1st Envelope '!$22:$23,'Bid Form 1st Envelope '!$30:$31,'Bid Form 1st Envelope '!$101:$101,'Bid Form 1st Envelope '!$104:$105</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3(QR)_old1'!$A$1:$E$28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DC2D183E_5CF8_4DFF_8D58_203195191851_.wvu.PrintArea" localSheetId="16" hidden="1">'Attach 10'!$A$1:$F$18</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3(QR)_old1'!$A$1:$E$28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6182FFC_6E06_43C3_947C_9DE51F5E5E19_.wvu.Cols" localSheetId="18" hidden="1">'Attach 12'!$G:$I</definedName>
    <definedName name="Z_E6182FFC_6E06_43C3_947C_9DE51F5E5E19_.wvu.Cols" localSheetId="22" hidden="1">'Attach 15'!$H:$H,'Attach 15'!$L:$N</definedName>
    <definedName name="Z_E6182FFC_6E06_43C3_947C_9DE51F5E5E19_.wvu.Cols" localSheetId="26" hidden="1">'Attach 18 SP'!$J:$AO</definedName>
    <definedName name="Z_E6182FFC_6E06_43C3_947C_9DE51F5E5E19_.wvu.Cols" localSheetId="4" hidden="1">'Attach 3(JV)'!$G:$H</definedName>
    <definedName name="Z_E6182FFC_6E06_43C3_947C_9DE51F5E5E19_.wvu.Cols" localSheetId="8" hidden="1">'Attach 4'!$H:$O</definedName>
    <definedName name="Z_E6182FFC_6E06_43C3_947C_9DE51F5E5E19_.wvu.Cols" localSheetId="11" hidden="1">'Attach 5'!$H:$H</definedName>
    <definedName name="Z_E6182FFC_6E06_43C3_947C_9DE51F5E5E19_.wvu.Cols" localSheetId="12" hidden="1">'Attach 5A'!$H:$H</definedName>
    <definedName name="Z_E6182FFC_6E06_43C3_947C_9DE51F5E5E19_.wvu.Cols" localSheetId="13" hidden="1">'Attach 6'!$H:$H</definedName>
    <definedName name="Z_E6182FFC_6E06_43C3_947C_9DE51F5E5E19_.wvu.Cols" localSheetId="5" hidden="1">'Attach-3 (QR)_old'!$J:$AB</definedName>
    <definedName name="Z_E6182FFC_6E06_43C3_947C_9DE51F5E5E1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E6182FFC_6E06_43C3_947C_9DE51F5E5E19_.wvu.Cols" localSheetId="28" hidden="1">'Bid Form 1st Envelope '!$K:$K,'Bid Form 1st Envelope '!$AA:$AI</definedName>
    <definedName name="Z_E6182FFC_6E06_43C3_947C_9DE51F5E5E19_.wvu.Cols" localSheetId="2" hidden="1">'Names of Bidder'!$H:$M,'Names of Bidder'!$O:$O,'Names of Bidder'!$AA:$AB</definedName>
    <definedName name="Z_E6182FFC_6E06_43C3_947C_9DE51F5E5E19_.wvu.FilterData" localSheetId="2" hidden="1">'Names of Bidder'!$B$6:$G$19</definedName>
    <definedName name="Z_E6182FFC_6E06_43C3_947C_9DE51F5E5E19_.wvu.PrintArea" localSheetId="16" hidden="1">'Attach 10'!$A$1:$F$18</definedName>
    <definedName name="Z_E6182FFC_6E06_43C3_947C_9DE51F5E5E19_.wvu.PrintArea" localSheetId="17" hidden="1">'Attach 11'!$A$1:$E$29</definedName>
    <definedName name="Z_E6182FFC_6E06_43C3_947C_9DE51F5E5E19_.wvu.PrintArea" localSheetId="18" hidden="1">'Attach 12'!$A$1:$G$47</definedName>
    <definedName name="Z_E6182FFC_6E06_43C3_947C_9DE51F5E5E19_.wvu.PrintArea" localSheetId="19" hidden="1">'Attach 13'!$A$1:$E$26</definedName>
    <definedName name="Z_E6182FFC_6E06_43C3_947C_9DE51F5E5E19_.wvu.PrintArea" localSheetId="20" hidden="1">'Attach 14'!$A$1:$E$26</definedName>
    <definedName name="Z_E6182FFC_6E06_43C3_947C_9DE51F5E5E19_.wvu.PrintArea" localSheetId="21" hidden="1">'Attach 14-IP'!$A$8:$I$225</definedName>
    <definedName name="Z_E6182FFC_6E06_43C3_947C_9DE51F5E5E19_.wvu.PrintArea" localSheetId="22" hidden="1">'Attach 15'!$A$1:$E$91</definedName>
    <definedName name="Z_E6182FFC_6E06_43C3_947C_9DE51F5E5E19_.wvu.PrintArea" localSheetId="23" hidden="1">'Attach 16 '!$A$1:$L$96</definedName>
    <definedName name="Z_E6182FFC_6E06_43C3_947C_9DE51F5E5E19_.wvu.PrintArea" localSheetId="24" hidden="1">'Attach 17'!$A$1:$E$33</definedName>
    <definedName name="Z_E6182FFC_6E06_43C3_947C_9DE51F5E5E19_.wvu.PrintArea" localSheetId="25" hidden="1">'Attach 18'!$A$1:$E$21</definedName>
    <definedName name="Z_E6182FFC_6E06_43C3_947C_9DE51F5E5E19_.wvu.PrintArea" localSheetId="26" hidden="1">'Attach 18 SP'!$A$7:$I$157</definedName>
    <definedName name="Z_E6182FFC_6E06_43C3_947C_9DE51F5E5E19_.wvu.PrintArea" localSheetId="27" hidden="1">'Attach 19'!$A$1:$E$31</definedName>
    <definedName name="Z_E6182FFC_6E06_43C3_947C_9DE51F5E5E19_.wvu.PrintArea" localSheetId="4" hidden="1">'Attach 3(JV)'!$A$1:$E$26</definedName>
    <definedName name="Z_E6182FFC_6E06_43C3_947C_9DE51F5E5E19_.wvu.PrintArea" localSheetId="6" hidden="1">'Attach 3(QR)_old1'!$A$1:$E$28</definedName>
    <definedName name="Z_E6182FFC_6E06_43C3_947C_9DE51F5E5E19_.wvu.PrintArea" localSheetId="8" hidden="1">'Attach 4'!$A$1:$G$25</definedName>
    <definedName name="Z_E6182FFC_6E06_43C3_947C_9DE51F5E5E19_.wvu.PrintArea" localSheetId="9" hidden="1">'Attach 4 (A)'!$A$1:$E$27</definedName>
    <definedName name="Z_E6182FFC_6E06_43C3_947C_9DE51F5E5E19_.wvu.PrintArea" localSheetId="10" hidden="1">'Attach 4 (B)'!$A$1:$E$26</definedName>
    <definedName name="Z_E6182FFC_6E06_43C3_947C_9DE51F5E5E19_.wvu.PrintArea" localSheetId="11" hidden="1">'Attach 5'!$A$1:$E$35</definedName>
    <definedName name="Z_E6182FFC_6E06_43C3_947C_9DE51F5E5E19_.wvu.PrintArea" localSheetId="12" hidden="1">'Attach 5A'!$A$1:$E$68</definedName>
    <definedName name="Z_E6182FFC_6E06_43C3_947C_9DE51F5E5E19_.wvu.PrintArea" localSheetId="13" hidden="1">'Attach 6'!$A$1:$E$31</definedName>
    <definedName name="Z_E6182FFC_6E06_43C3_947C_9DE51F5E5E19_.wvu.PrintArea" localSheetId="14" hidden="1">'Attach 7'!$A$1:$E$24</definedName>
    <definedName name="Z_E6182FFC_6E06_43C3_947C_9DE51F5E5E19_.wvu.PrintArea" localSheetId="15" hidden="1">'Attach 9'!$A$1:$E$51</definedName>
    <definedName name="Z_E6182FFC_6E06_43C3_947C_9DE51F5E5E19_.wvu.PrintArea" localSheetId="5" hidden="1">'Attach-3 (QR)_old'!$A$1:$J$407</definedName>
    <definedName name="Z_E6182FFC_6E06_43C3_947C_9DE51F5E5E19_.wvu.PrintArea" localSheetId="7" hidden="1">'Attach-3 (QR)_old2'!$A$1:$I$377</definedName>
    <definedName name="Z_E6182FFC_6E06_43C3_947C_9DE51F5E5E19_.wvu.PrintArea" localSheetId="28" hidden="1">'Bid Form 1st Envelope '!$A$1:$J$116</definedName>
    <definedName name="Z_E6182FFC_6E06_43C3_947C_9DE51F5E5E19_.wvu.PrintArea" localSheetId="1" hidden="1">Cover!$A$1:$F$28</definedName>
    <definedName name="Z_E6182FFC_6E06_43C3_947C_9DE51F5E5E19_.wvu.PrintArea" localSheetId="2" hidden="1">'Names of Bidder'!$B$1:$G$38</definedName>
    <definedName name="Z_E6182FFC_6E06_43C3_947C_9DE51F5E5E19_.wvu.PrintTitles" localSheetId="15" hidden="1">'Attach 9'!$18:$18</definedName>
    <definedName name="Z_E6182FFC_6E06_43C3_947C_9DE51F5E5E19_.wvu.Rows" localSheetId="18" hidden="1">'Attach 12'!$4:$4</definedName>
    <definedName name="Z_E6182FFC_6E06_43C3_947C_9DE51F5E5E19_.wvu.Rows" localSheetId="22" hidden="1">'Attach 15'!$16:$16</definedName>
    <definedName name="Z_E6182FFC_6E06_43C3_947C_9DE51F5E5E19_.wvu.Rows" localSheetId="24" hidden="1">'Attach 17'!$26:$26,'Attach 17'!$32:$209</definedName>
    <definedName name="Z_E6182FFC_6E06_43C3_947C_9DE51F5E5E19_.wvu.Rows" localSheetId="26" hidden="1">'Attach 18 SP'!$149:$153</definedName>
    <definedName name="Z_E6182FFC_6E06_43C3_947C_9DE51F5E5E19_.wvu.Rows" localSheetId="27" hidden="1">'Attach 19'!$13:$13,'Attach 19'!$20:$28</definedName>
    <definedName name="Z_E6182FFC_6E06_43C3_947C_9DE51F5E5E19_.wvu.Rows" localSheetId="11" hidden="1">'Attach 5'!$4:$4</definedName>
    <definedName name="Z_E6182FFC_6E06_43C3_947C_9DE51F5E5E19_.wvu.Rows" localSheetId="12" hidden="1">'Attach 5A'!$25:$30</definedName>
    <definedName name="Z_E6182FFC_6E06_43C3_947C_9DE51F5E5E19_.wvu.Rows" localSheetId="15" hidden="1">'Attach 9'!$26:$28</definedName>
    <definedName name="Z_E6182FFC_6E06_43C3_947C_9DE51F5E5E19_.wvu.Rows" localSheetId="5" hidden="1">'Attach-3 (QR)_old'!$19:$23,'Attach-3 (QR)_old'!$25:$25,'Attach-3 (QR)_old'!$34:$34,'Attach-3 (QR)_old'!$91:$91,'Attach-3 (QR)_old'!$117:$117,'Attach-3 (QR)_old'!$204:$204,'Attach-3 (QR)_old'!$235:$235,'Attach-3 (QR)_old'!$260:$386</definedName>
    <definedName name="Z_E6182FFC_6E06_43C3_947C_9DE51F5E5E19_.wvu.Rows" localSheetId="7" hidden="1">'Attach-3 (QR)_old2'!$19:$23,'Attach-3 (QR)_old2'!$25:$25,'Attach-3 (QR)_old2'!$35:$35,'Attach-3 (QR)_old2'!$89:$89,'Attach-3 (QR)_old2'!$115:$115,'Attach-3 (QR)_old2'!$179:$185,'Attach-3 (QR)_old2'!$193:$193,'Attach-3 (QR)_old2'!$229:$355</definedName>
    <definedName name="Z_E6182FFC_6E06_43C3_947C_9DE51F5E5E19_.wvu.Rows" localSheetId="28" hidden="1">'Bid Form 1st Envelope '!$22:$23,'Bid Form 1st Envelope '!$30:$31,'Bid Form 1st Envelope '!$101:$101,'Bid Form 1st Envelope '!$104:$105</definedName>
    <definedName name="Z_E6182FFC_6E06_43C3_947C_9DE51F5E5E19_.wvu.Rows" localSheetId="1" hidden="1">Cover!$19:$20</definedName>
    <definedName name="Z_E6182FFC_6E06_43C3_947C_9DE51F5E5E19_.wvu.Rows" localSheetId="2" hidden="1">'Names of Bidder'!$6:$7,'Names of Bidder'!$23:$26,'Names of Bidder'!$28:$31</definedName>
    <definedName name="Z_EB6D706F_EAFA_4638_9794_291A4840DB97_.wvu.Cols" localSheetId="3" hidden="1">'Attach-3 (QR)'!$J:$P</definedName>
    <definedName name="Z_EB6D706F_EAFA_4638_9794_291A4840DB97_.wvu.Cols" localSheetId="5" hidden="1">'Attach-3 (QR)_old'!$J:$P</definedName>
    <definedName name="Z_EB6D706F_EAFA_4638_9794_291A4840DB97_.wvu.Cols" localSheetId="7" hidden="1">'Attach-3 (QR)_old2'!$J:$P</definedName>
    <definedName name="Z_EB6D706F_EAFA_4638_9794_291A4840DB97_.wvu.PrintArea" localSheetId="3" hidden="1">'Attach-3 (QR)'!$A$1:$I$351</definedName>
    <definedName name="Z_EB6D706F_EAFA_4638_9794_291A4840DB97_.wvu.PrintArea" localSheetId="5" hidden="1">'Attach-3 (QR)_old'!$A$1:$I$407</definedName>
    <definedName name="Z_EB6D706F_EAFA_4638_9794_291A4840DB97_.wvu.PrintArea" localSheetId="7" hidden="1">'Attach-3 (QR)_old2'!$A$1:$I$377</definedName>
    <definedName name="Z_EB6D706F_EAFA_4638_9794_291A4840DB97_.wvu.Rows" localSheetId="3" hidden="1">'Attach-3 (QR)'!$19:$23,'Attach-3 (QR)'!$25:$25,'Attach-3 (QR)'!$35:$35,'Attach-3 (QR)'!#REF!,'Attach-3 (QR)'!$96:$96,'Attach-3 (QR)'!$153:$159,'Attach-3 (QR)'!$167:$167,'Attach-3 (QR)'!$203:$329</definedName>
    <definedName name="Z_EB6D706F_EAFA_4638_9794_291A4840DB97_.wvu.Rows" localSheetId="5" hidden="1">'Attach-3 (QR)_old'!$19:$23,'Attach-3 (QR)_old'!$25:$25,'Attach-3 (QR)_old'!$34:$34,'Attach-3 (QR)_old'!#REF!,'Attach-3 (QR)_old'!$91:$91,'Attach-3 (QR)_old'!$144:$178,'Attach-3 (QR)_old'!#REF!,'Attach-3 (QR)_old'!$260:$386</definedName>
    <definedName name="Z_EB6D706F_EAFA_4638_9794_291A4840DB97_.wvu.Rows" localSheetId="7" hidden="1">'Attach-3 (QR)_old2'!$19:$23,'Attach-3 (QR)_old2'!$25:$25,'Attach-3 (QR)_old2'!$35:$35,'Attach-3 (QR)_old2'!#REF!,'Attach-3 (QR)_old2'!#REF!,'Attach-3 (QR)_old2'!$179:$185,'Attach-3 (QR)_old2'!$193:$193,'Attach-3 (QR)_old2'!$229:$355</definedName>
    <definedName name="Z_EBAEADC8_DFAF_4DD1_92A4_0349F1C8EBDD_.wvu.Cols" localSheetId="3" hidden="1">'Attach-3 (QR)'!$I:$I,'Attach-3 (QR)'!$K:$M</definedName>
    <definedName name="Z_EBAEADC8_DFAF_4DD1_92A4_0349F1C8EBDD_.wvu.Cols" localSheetId="5" hidden="1">'Attach-3 (QR)_old'!$I:$I,'Attach-3 (QR)_old'!$K:$M</definedName>
    <definedName name="Z_EBAEADC8_DFAF_4DD1_92A4_0349F1C8EBDD_.wvu.Cols" localSheetId="7" hidden="1">'Attach-3 (QR)_old2'!$I:$I,'Attach-3 (QR)_old2'!$K:$M</definedName>
    <definedName name="Z_EBAEADC8_DFAF_4DD1_92A4_0349F1C8EBDD_.wvu.PrintArea" localSheetId="3" hidden="1">'Attach-3 (QR)'!$A$1:$H$351</definedName>
    <definedName name="Z_EBAEADC8_DFAF_4DD1_92A4_0349F1C8EBDD_.wvu.PrintArea" localSheetId="5" hidden="1">'Attach-3 (QR)_old'!$A$1:$H$407</definedName>
    <definedName name="Z_EBAEADC8_DFAF_4DD1_92A4_0349F1C8EBDD_.wvu.PrintArea" localSheetId="7" hidden="1">'Attach-3 (QR)_old2'!$A$1:$H$377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12'!$A$1:$F$47</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3(QR)_old1'!$A$1:$E$28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12'!$G:$I</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4"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5" hidden="1">'Attach-3 (QR)_old'!$J:$AB</definedName>
    <definedName name="Z_F0C5A243_1ADF_42BF_85A0_B6506A13618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12'!$A$1:$G$47</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15'!$A$1:$E$91</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4" hidden="1">'Attach 3(JV)'!$A$1:$E$26</definedName>
    <definedName name="Z_F0C5A243_1ADF_42BF_85A0_B6506A13618B_.wvu.PrintArea" localSheetId="6" hidden="1">'Attach 3(QR)_old1'!$A$1:$E$28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9'!$A$1:$E$51</definedName>
    <definedName name="Z_F0C5A243_1ADF_42BF_85A0_B6506A13618B_.wvu.PrintArea" localSheetId="5" hidden="1">'Attach-3 (QR)_old'!$A$1:$J$407</definedName>
    <definedName name="Z_F0C5A243_1ADF_42BF_85A0_B6506A13618B_.wvu.PrintArea" localSheetId="7" hidden="1">'Attach-3 (QR)_old2'!$A$1:$I$377</definedName>
    <definedName name="Z_F0C5A243_1ADF_42BF_85A0_B6506A13618B_.wvu.PrintArea" localSheetId="28"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5" hidden="1">'Attach-3 (QR)_old'!$19:$23,'Attach-3 (QR)_old'!$25:$25,'Attach-3 (QR)_old'!$34:$34,'Attach-3 (QR)_old'!$91:$91,'Attach-3 (QR)_old'!$117:$117,'Attach-3 (QR)_old'!$204:$204,'Attach-3 (QR)_old'!$235:$235,'Attach-3 (QR)_old'!$260:$386</definedName>
    <definedName name="Z_F0C5A243_1ADF_42BF_85A0_B6506A13618B_.wvu.Rows" localSheetId="7" hidden="1">'Attach-3 (QR)_old2'!$19:$23,'Attach-3 (QR)_old2'!$25:$25,'Attach-3 (QR)_old2'!$35:$35,'Attach-3 (QR)_old2'!#REF!,'Attach-3 (QR)_old2'!#REF!,'Attach-3 (QR)_old2'!$179:$185,'Attach-3 (QR)_old2'!$193:$193,'Attach-3 (QR)_old2'!$229:$355</definedName>
    <definedName name="Z_F0C5A243_1ADF_42BF_85A0_B6506A13618B_.wvu.Rows" localSheetId="28" hidden="1">'Bid Form 1st Envelope '!$22:$23,'Bid Form 1st Envelope '!$30:$31,'Bid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8" hidden="1">'Attach 12'!$G:$I</definedName>
    <definedName name="Z_F8DC905B_04E9_41D7_B695_0DB8D092215B_.wvu.Cols" localSheetId="22" hidden="1">'Attach 15'!$H:$H,'Attach 15'!$L:$N</definedName>
    <definedName name="Z_F8DC905B_04E9_41D7_B695_0DB8D092215B_.wvu.Cols" localSheetId="4"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5" hidden="1">'Attach-3 (QR)_old'!$J:$AB</definedName>
    <definedName name="Z_F8DC905B_04E9_41D7_B695_0DB8D092215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12'!$A$1:$F$47</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15'!$A$1:$E$91</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4" hidden="1">'Attach 3(JV)'!$A$1:$E$26</definedName>
    <definedName name="Z_F8DC905B_04E9_41D7_B695_0DB8D092215B_.wvu.PrintArea" localSheetId="6" hidden="1">'Attach 3(QR)_old1'!$A$1:$E$28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9'!$A$1:$E$51</definedName>
    <definedName name="Z_F8DC905B_04E9_41D7_B695_0DB8D092215B_.wvu.PrintArea" localSheetId="5" hidden="1">'Attach-3 (QR)_old'!$A$1:$J$407</definedName>
    <definedName name="Z_F8DC905B_04E9_41D7_B695_0DB8D092215B_.wvu.PrintArea" localSheetId="7" hidden="1">'Attach-3 (QR)_old2'!$A$1:$I$377</definedName>
    <definedName name="Z_F8DC905B_04E9_41D7_B695_0DB8D092215B_.wvu.PrintArea" localSheetId="28"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5" hidden="1">'Attach-3 (QR)_old'!$19:$23,'Attach-3 (QR)_old'!$25:$25,'Attach-3 (QR)_old'!$34:$34,'Attach-3 (QR)_old'!$91:$91,'Attach-3 (QR)_old'!$117:$117,'Attach-3 (QR)_old'!$204:$204,'Attach-3 (QR)_old'!$235:$235,'Attach-3 (QR)_old'!$260:$386</definedName>
    <definedName name="Z_F8DC905B_04E9_41D7_B695_0DB8D092215B_.wvu.Rows" localSheetId="7" hidden="1">'Attach-3 (QR)_old2'!$19:$23,'Attach-3 (QR)_old2'!$25:$25,'Attach-3 (QR)_old2'!$35:$35,'Attach-3 (QR)_old2'!#REF!,'Attach-3 (QR)_old2'!#REF!,'Attach-3 (QR)_old2'!$179:$185,'Attach-3 (QR)_old2'!$193:$193,'Attach-3 (QR)_old2'!$229:$355</definedName>
    <definedName name="Z_F8DC905B_04E9_41D7_B695_0DB8D092215B_.wvu.Rows" localSheetId="28" hidden="1">'Bid Form 1st Envelope '!$30:$31,'Bid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3(QR)_old1'!$A$1:$E$28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3(QR)_old1'!$A$1:$E$28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E6182FFC-6E06-43C3-947C-9DE51F5E5E19}" mergeInterval="0" personalView="1" maximized="1" xWindow="-8" yWindow="-8" windowWidth="1936" windowHeight="1056" tabRatio="942" activeSheetId="2"/>
    <customWorkbookView name="Atul Singh - Personal View" guid="{9CD72AD0-8BDA-437F-A784-A667464C809C}" mergeInterval="0" personalView="1" maximized="1" windowWidth="1362" windowHeight="542" tabRatio="961" activeSheetId="29"/>
    <customWorkbookView name="Chandra Kr. Kamat {चंद्र कुमार कामत} - Personal View" guid="{757C3C2F-C668-4CD7-806B-CA71CC57DCC1}" mergeInterval="0" personalView="1" maximized="1" xWindow="-8" yWindow="-8" windowWidth="1936" windowHeight="1056" tabRatio="961" activeSheetId="29"/>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9"/>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4"/>
    <customWorkbookView name="Akhilesh Kumar Singh {अखिलेश कुमार सिंह} - Personal View" guid="{2CF6F19D-227C-4840-A9E1-6C944B0145DB}" mergeInterval="0" personalView="1" maximized="1" windowWidth="1916" windowHeight="854" tabRatio="942" activeSheetId="28"/>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9" showComments="commIndAndComment"/>
    <customWorkbookView name="60001714 - Personal View" guid="{3836A67F-51F8-4B52-B51D-937DC398CD1F}" mergeInterval="0" personalView="1" maximized="1" windowWidth="958" windowHeight="809" tabRatio="942" activeSheetId="29"/>
    <customWorkbookView name="Rahul {Rahul} - Personal View" guid="{F8DC905B-04E9-41D7-B695-0DB8D092215B}" mergeInterval="0" personalView="1" maximized="1" windowWidth="1916" windowHeight="814" tabRatio="942" activeSheetId="29"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9"/>
    <customWorkbookView name="D Lucius {डी. लूसियस} - Personal View" guid="{5D67CA2D-8BB3-4F00-894F-4872C1BBE88F}" mergeInterval="0" personalView="1" maximized="1" windowWidth="1916" windowHeight="854" tabRatio="942" activeSheetId="29"/>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8"/>
    <customWorkbookView name="Ankit Vaishnav {Ankit Vaishnav} - Personal View" guid="{DBB6855E-D634-47BF-8EAD-2479D63E426E}" mergeInterval="0" personalView="1" maximized="1" xWindow="-8" yWindow="-8" windowWidth="1456" windowHeight="876" tabRatio="942" activeSheetId="2"/>
    <customWorkbookView name="Umesh Kumar Yadav {उमेश कुमार यादव} - Personal View" guid="{07FE71BF-EC61-4A26-9671-4F02FF98E5A5}" mergeInterval="0" personalView="1" maximized="1" xWindow="-8" yWindow="-8" windowWidth="1936" windowHeight="1056" tabRatio="942"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29" l="1"/>
  <c r="B55" i="29"/>
  <c r="B53" i="29"/>
  <c r="B54" i="29"/>
  <c r="A8" i="4"/>
  <c r="B12" i="4"/>
  <c r="B11" i="4"/>
  <c r="B10" i="4"/>
  <c r="B9" i="4"/>
  <c r="C350" i="4"/>
  <c r="G350" i="4"/>
  <c r="G349" i="4"/>
  <c r="D43" i="4"/>
  <c r="A1" i="4" l="1"/>
  <c r="A3" i="4"/>
  <c r="E239" i="4"/>
  <c r="E203" i="4"/>
  <c r="E170" i="4"/>
  <c r="N77" i="4"/>
  <c r="N76" i="4"/>
  <c r="N75" i="4"/>
  <c r="F75" i="4"/>
  <c r="B22" i="4"/>
  <c r="M21" i="4"/>
  <c r="M169" i="4" s="1"/>
  <c r="B21" i="4"/>
  <c r="M20" i="4"/>
  <c r="M167" i="4" s="1"/>
  <c r="B20" i="4"/>
  <c r="H11" i="4"/>
  <c r="H10" i="4"/>
  <c r="H9" i="4"/>
  <c r="H8" i="4"/>
  <c r="H7" i="4"/>
  <c r="A7" i="4"/>
  <c r="I1" i="4"/>
  <c r="B203" i="4" l="1"/>
  <c r="B307" i="4" s="1"/>
  <c r="B170" i="4"/>
  <c r="B295" i="4" s="1"/>
  <c r="B239" i="4"/>
  <c r="B319" i="4" s="1"/>
  <c r="A26" i="19" l="1"/>
  <c r="A3" i="17"/>
  <c r="E11" i="17"/>
  <c r="E10" i="17"/>
  <c r="E9" i="17"/>
  <c r="E8" i="17"/>
  <c r="A8" i="17"/>
  <c r="E7" i="17"/>
  <c r="A7" i="17"/>
  <c r="F1" i="17"/>
  <c r="F1" i="2" l="1"/>
  <c r="A45" i="16" l="1"/>
  <c r="N77" i="8" l="1"/>
  <c r="N76" i="8"/>
  <c r="A36" i="19" l="1"/>
  <c r="A48" i="27" l="1"/>
  <c r="A43" i="27" l="1"/>
  <c r="A42" i="27"/>
  <c r="A40" i="27"/>
  <c r="A39" i="27"/>
  <c r="B89" i="29" l="1"/>
  <c r="B52" i="29" l="1"/>
  <c r="B51" i="29"/>
  <c r="E196" i="8" l="1"/>
  <c r="D43" i="8"/>
  <c r="A50" i="22" l="1"/>
  <c r="A7" i="5" l="1"/>
  <c r="A7" i="8" s="1"/>
  <c r="B20" i="24" l="1"/>
  <c r="G11" i="24"/>
  <c r="G10" i="24"/>
  <c r="G9" i="24"/>
  <c r="G8" i="24"/>
  <c r="A8" i="24"/>
  <c r="G7" i="24"/>
  <c r="Z2" i="24"/>
  <c r="E265" i="8" l="1"/>
  <c r="E229" i="8"/>
  <c r="B22" i="8"/>
  <c r="M21" i="8"/>
  <c r="M195" i="8" s="1"/>
  <c r="B21" i="8"/>
  <c r="M20" i="8"/>
  <c r="M193" i="8" s="1"/>
  <c r="B20" i="8"/>
  <c r="H11" i="8"/>
  <c r="H10" i="8"/>
  <c r="H9" i="8"/>
  <c r="H8" i="8"/>
  <c r="A8" i="8"/>
  <c r="H7" i="8"/>
  <c r="I1" i="8"/>
  <c r="B265" i="8" l="1"/>
  <c r="B345" i="8" s="1"/>
  <c r="B196" i="8"/>
  <c r="B321" i="8" s="1"/>
  <c r="B229" i="8"/>
  <c r="B333" i="8" s="1"/>
  <c r="G23" i="29" l="1"/>
  <c r="B17" i="29" l="1"/>
  <c r="B152" i="6" l="1"/>
  <c r="B10" i="5" l="1"/>
  <c r="B10" i="8" s="1"/>
  <c r="B10" i="17" s="1"/>
  <c r="B11" i="5"/>
  <c r="B12" i="5"/>
  <c r="B9" i="5"/>
  <c r="B9" i="8" s="1"/>
  <c r="B9" i="17" s="1"/>
  <c r="B12" i="6" l="1"/>
  <c r="B12" i="8"/>
  <c r="B12" i="17" s="1"/>
  <c r="B11" i="6"/>
  <c r="B11" i="8"/>
  <c r="B11" i="17" s="1"/>
  <c r="B9" i="6"/>
  <c r="A37" i="22"/>
  <c r="B10" i="6"/>
  <c r="A38" i="22"/>
  <c r="B2" i="2" l="1"/>
  <c r="A1" i="30"/>
  <c r="A8" i="30" s="1"/>
  <c r="B8" i="30" s="1"/>
  <c r="D8" i="30" s="1"/>
  <c r="A8" i="29"/>
  <c r="A9" i="29"/>
  <c r="A10" i="29"/>
  <c r="A11" i="29"/>
  <c r="A12" i="29"/>
  <c r="B15" i="29"/>
  <c r="B21" i="29"/>
  <c r="AD21" i="29"/>
  <c r="B26" i="29"/>
  <c r="AD26" i="29"/>
  <c r="B29" i="29"/>
  <c r="H30" i="29"/>
  <c r="H31" i="29"/>
  <c r="B32" i="29"/>
  <c r="B33" i="29"/>
  <c r="B34" i="29"/>
  <c r="B35" i="29"/>
  <c r="B36" i="29"/>
  <c r="B37" i="29"/>
  <c r="B38" i="29"/>
  <c r="B39" i="29"/>
  <c r="B40" i="29"/>
  <c r="B41" i="29"/>
  <c r="B42" i="29"/>
  <c r="B43" i="29"/>
  <c r="B44" i="29"/>
  <c r="B45" i="29"/>
  <c r="B46" i="29"/>
  <c r="B47" i="29"/>
  <c r="B48" i="29"/>
  <c r="B49" i="29"/>
  <c r="B50" i="29"/>
  <c r="A118" i="29"/>
  <c r="E1" i="28"/>
  <c r="E7" i="28"/>
  <c r="E8" i="28"/>
  <c r="E9" i="28"/>
  <c r="E10" i="28"/>
  <c r="E11" i="28"/>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9" i="23"/>
  <c r="E75" i="23"/>
  <c r="A39" i="22"/>
  <c r="A40" i="22"/>
  <c r="A41" i="22"/>
  <c r="A45" i="22"/>
  <c r="E1" i="21"/>
  <c r="E7" i="21"/>
  <c r="E8" i="21"/>
  <c r="E9" i="21"/>
  <c r="E10" i="21"/>
  <c r="E11" i="21"/>
  <c r="E1" i="20"/>
  <c r="E7" i="20"/>
  <c r="E8" i="20"/>
  <c r="E9" i="20"/>
  <c r="E10" i="20"/>
  <c r="E11" i="20"/>
  <c r="A7" i="19"/>
  <c r="E7" i="19"/>
  <c r="E8" i="19"/>
  <c r="E9" i="19"/>
  <c r="E10" i="19"/>
  <c r="E11" i="19"/>
  <c r="E12" i="19"/>
  <c r="D1" i="18"/>
  <c r="E30" i="18" s="1"/>
  <c r="E58" i="18" s="1"/>
  <c r="D7" i="18"/>
  <c r="D36" i="18" s="1"/>
  <c r="D8" i="18"/>
  <c r="D37" i="18" s="1"/>
  <c r="D9" i="18"/>
  <c r="D66" i="18" s="1"/>
  <c r="D10" i="18"/>
  <c r="D39" i="18" s="1"/>
  <c r="D11" i="18"/>
  <c r="D40" i="18" s="1"/>
  <c r="A36" i="18"/>
  <c r="A64" i="18"/>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5"/>
  <c r="A8" i="25" s="1"/>
  <c r="Z8" i="5"/>
  <c r="B9" i="26"/>
  <c r="B10" i="25"/>
  <c r="B11" i="26"/>
  <c r="B12" i="25"/>
  <c r="A14" i="5"/>
  <c r="B17" i="5"/>
  <c r="B38" i="18" s="1"/>
  <c r="B18" i="5"/>
  <c r="B39" i="18" s="1"/>
  <c r="B19" i="5"/>
  <c r="B40" i="18" s="1"/>
  <c r="B20" i="5"/>
  <c r="B41" i="18" s="1"/>
  <c r="H22" i="5"/>
  <c r="B24" i="5"/>
  <c r="B47" i="16" s="1"/>
  <c r="C349" i="4" s="1"/>
  <c r="E24" i="5"/>
  <c r="AA24" i="5"/>
  <c r="B25" i="5"/>
  <c r="C376" i="8" s="1"/>
  <c r="B17" i="17" s="1"/>
  <c r="E25" i="5"/>
  <c r="AA25" i="5"/>
  <c r="B1" i="3"/>
  <c r="B2" i="3"/>
  <c r="I6" i="3"/>
  <c r="J6" i="3" s="1"/>
  <c r="K88" i="29" s="1"/>
  <c r="AA6" i="3"/>
  <c r="B7" i="3"/>
  <c r="I15" i="3"/>
  <c r="J15" i="3" s="1"/>
  <c r="L15" i="3"/>
  <c r="J21" i="3"/>
  <c r="B23" i="3"/>
  <c r="B24" i="3"/>
  <c r="H36" i="3"/>
  <c r="B3" i="2"/>
  <c r="E19" i="5" l="1"/>
  <c r="B68" i="18" s="1"/>
  <c r="A1" i="8"/>
  <c r="A1" i="17" s="1"/>
  <c r="A1" i="16"/>
  <c r="A1" i="29"/>
  <c r="G376" i="8"/>
  <c r="F17" i="17" s="1"/>
  <c r="G375" i="8"/>
  <c r="F16" i="17" s="1"/>
  <c r="A3" i="8"/>
  <c r="A3" i="16"/>
  <c r="C375" i="8"/>
  <c r="B16" i="17" s="1"/>
  <c r="B6" i="29"/>
  <c r="AI6" i="29" s="1"/>
  <c r="A1" i="26"/>
  <c r="B31" i="28"/>
  <c r="D67" i="25"/>
  <c r="D64" i="18"/>
  <c r="D38" i="18"/>
  <c r="D42" i="25"/>
  <c r="A104" i="29"/>
  <c r="A3" i="28"/>
  <c r="D30" i="25"/>
  <c r="D58" i="25" s="1"/>
  <c r="D86" i="25" s="1"/>
  <c r="D68" i="18"/>
  <c r="F97" i="29"/>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K89" i="29"/>
  <c r="K15" i="3"/>
  <c r="A7" i="26"/>
  <c r="A7" i="15"/>
  <c r="A7" i="11"/>
  <c r="A7" i="7"/>
  <c r="A7" i="18"/>
  <c r="A7" i="16"/>
  <c r="A7" i="14"/>
  <c r="A7" i="12"/>
  <c r="A7" i="10"/>
  <c r="A7" i="9"/>
  <c r="A7" i="25"/>
  <c r="A7" i="21"/>
  <c r="A7" i="20"/>
  <c r="A7" i="28"/>
  <c r="A8" i="23"/>
  <c r="A7" i="24" s="1"/>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E28" i="18"/>
  <c r="D56" i="18" s="1"/>
  <c r="D84" i="18" s="1"/>
  <c r="B12" i="18"/>
  <c r="B10" i="18"/>
  <c r="A8" i="18"/>
  <c r="F45" i="19"/>
  <c r="B25" i="20"/>
  <c r="B25" i="21"/>
  <c r="B91" i="23"/>
  <c r="B96" i="24" s="1"/>
  <c r="B30" i="25"/>
  <c r="B58" i="25" s="1"/>
  <c r="B86" i="25" s="1"/>
  <c r="B19" i="26"/>
  <c r="E30" i="28"/>
  <c r="B11" i="28"/>
  <c r="B9" i="28"/>
  <c r="C97" i="29"/>
  <c r="A9" i="30"/>
  <c r="B9" i="30" s="1"/>
  <c r="D9" i="30" s="1"/>
  <c r="A6" i="30"/>
  <c r="B6" i="30" s="1"/>
  <c r="A4"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B28" i="18"/>
  <c r="B56" i="18" s="1"/>
  <c r="B84" i="18" s="1"/>
  <c r="A1" i="18"/>
  <c r="A30" i="18" s="1"/>
  <c r="A58" i="18" s="1"/>
  <c r="C45" i="19"/>
  <c r="C11" i="19"/>
  <c r="C9" i="19"/>
  <c r="E24" i="20"/>
  <c r="B11" i="20"/>
  <c r="B9" i="20"/>
  <c r="E24" i="21"/>
  <c r="B11" i="21"/>
  <c r="B9" i="21"/>
  <c r="E90" i="23"/>
  <c r="H95" i="24" s="1"/>
  <c r="B12" i="23"/>
  <c r="B11" i="24" s="1"/>
  <c r="B10" i="23"/>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8" i="16"/>
  <c r="B11" i="16"/>
  <c r="E27" i="18"/>
  <c r="D55" i="18" s="1"/>
  <c r="D83" i="18" s="1"/>
  <c r="B11" i="18"/>
  <c r="B9" i="18"/>
  <c r="F46" i="19"/>
  <c r="A1" i="19"/>
  <c r="B24" i="20"/>
  <c r="B24" i="21"/>
  <c r="A3" i="21"/>
  <c r="B90" i="23"/>
  <c r="B95" i="24" s="1"/>
  <c r="A9" i="23"/>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10" i="16"/>
  <c r="B27" i="18"/>
  <c r="B55" i="18" s="1"/>
  <c r="B83" i="18" s="1"/>
  <c r="C46" i="19"/>
  <c r="C12" i="19"/>
  <c r="C10" i="19"/>
  <c r="A8" i="19"/>
  <c r="E25" i="20"/>
  <c r="B12" i="20"/>
  <c r="B10" i="20"/>
  <c r="A8" i="20"/>
  <c r="E25" i="21"/>
  <c r="B12" i="21"/>
  <c r="B10" i="21"/>
  <c r="A8" i="21"/>
  <c r="E91" i="23"/>
  <c r="H96" i="24" s="1"/>
  <c r="B13" i="23"/>
  <c r="B12" i="24" s="1"/>
  <c r="B11" i="23"/>
  <c r="B10" i="24" s="1"/>
  <c r="E19" i="26"/>
  <c r="A1" i="21"/>
  <c r="A1" i="23"/>
  <c r="A1" i="24" s="1"/>
  <c r="A1" i="28"/>
  <c r="A1" i="12"/>
  <c r="A1" i="20"/>
  <c r="A1" i="25"/>
  <c r="A32" i="25" s="1"/>
  <c r="A60" i="25" s="1"/>
  <c r="A1" i="9"/>
  <c r="A3" i="10"/>
  <c r="A3" i="12"/>
  <c r="A3" i="13"/>
  <c r="A3" i="14"/>
  <c r="A3" i="26"/>
  <c r="A3" i="7"/>
  <c r="A3" i="18" s="1"/>
  <c r="A32" i="18" s="1"/>
  <c r="A60" i="18" s="1"/>
  <c r="A3" i="9"/>
  <c r="A3" i="11"/>
  <c r="A3" i="15"/>
  <c r="A3" i="19"/>
  <c r="A3" i="20"/>
  <c r="E26" i="23" l="1"/>
  <c r="B9" i="24"/>
  <c r="H20" i="24" s="1"/>
  <c r="AI9" i="29"/>
  <c r="AI7" i="29"/>
  <c r="AI8" i="29" s="1"/>
  <c r="A73" i="12"/>
  <c r="A36" i="12"/>
  <c r="B91" i="29" l="1"/>
</calcChain>
</file>

<file path=xl/sharedStrings.xml><?xml version="1.0" encoding="utf-8"?>
<sst xmlns="http://schemas.openxmlformats.org/spreadsheetml/2006/main" count="2395" uniqueCount="1067">
  <si>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</si>
  <si>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</si>
  <si>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</si>
  <si>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</si>
  <si>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</si>
  <si>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</si>
  <si>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</si>
  <si>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</si>
  <si>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</si>
  <si>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</si>
  <si>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</si>
  <si>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</si>
  <si>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</si>
  <si>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</si>
  <si>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</si>
  <si>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</si>
  <si>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</si>
  <si>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</si>
  <si>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</si>
  <si>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</si>
  <si>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</si>
  <si>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</si>
  <si>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</si>
  <si>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</si>
  <si>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</si>
  <si>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</si>
  <si>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</si>
  <si>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</si>
  <si>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</si>
  <si>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</si>
  <si>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</si>
  <si>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</si>
  <si>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</si>
  <si>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</si>
  <si>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</si>
  <si>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</si>
  <si>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</si>
  <si>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</si>
  <si>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</si>
  <si>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</si>
  <si>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</si>
  <si>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</si>
  <si>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</si>
  <si>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</si>
  <si>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</si>
  <si>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</si>
  <si>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</si>
  <si>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</si>
  <si>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</si>
  <si>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</si>
  <si>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</si>
  <si>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</si>
  <si>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</si>
  <si>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</si>
  <si>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</si>
  <si>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</si>
  <si>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</si>
  <si>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</si>
  <si>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</si>
  <si>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</si>
  <si>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</si>
  <si>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</si>
  <si>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</si>
  <si>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</si>
  <si>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</si>
  <si>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</si>
  <si>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</si>
  <si>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</si>
  <si>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</si>
  <si>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</si>
  <si>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</si>
  <si>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</si>
  <si>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</si>
  <si>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</si>
  <si>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</si>
  <si>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</si>
  <si>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</si>
  <si>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</si>
  <si>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</si>
  <si>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</si>
  <si>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</si>
  <si>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</si>
  <si>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</si>
  <si>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</si>
  <si>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</si>
  <si>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</si>
  <si>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</si>
  <si>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</si>
  <si>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</si>
  <si>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</si>
  <si>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</si>
  <si>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</si>
  <si>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</si>
  <si>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</si>
  <si>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</si>
  <si>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</si>
  <si>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</si>
  <si>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</si>
  <si>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</si>
  <si>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</si>
  <si>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</si>
  <si>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</si>
  <si>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</si>
  <si>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</si>
  <si>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</si>
  <si>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</si>
  <si>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</si>
  <si>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</si>
  <si>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</si>
  <si>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</si>
  <si>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</si>
  <si>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</si>
  <si>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</si>
  <si>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</si>
  <si>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</si>
  <si>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</si>
  <si>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</si>
  <si>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</si>
  <si>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</si>
  <si>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</si>
  <si>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</si>
  <si>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</si>
  <si>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</si>
  <si>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</si>
  <si>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</si>
  <si>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</si>
  <si>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</si>
  <si>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</si>
  <si>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</si>
  <si>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</si>
  <si>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</si>
  <si>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</si>
  <si>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</si>
  <si>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</si>
  <si>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</si>
  <si>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</si>
  <si>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</si>
  <si>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</si>
  <si>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</si>
  <si>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</si>
  <si>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</si>
  <si>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</si>
  <si>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</si>
  <si>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</si>
  <si>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</si>
  <si>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</si>
  <si>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</si>
  <si>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</si>
  <si>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</si>
  <si>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</si>
  <si>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</si>
  <si>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</si>
  <si>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</si>
  <si>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</si>
  <si>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</si>
  <si>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</si>
  <si>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</si>
  <si>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</si>
  <si>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</si>
  <si>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</si>
  <si>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</si>
  <si>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</si>
  <si>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</si>
  <si>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</si>
  <si>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</si>
  <si>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</si>
  <si>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</si>
  <si>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</si>
  <si>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</si>
  <si>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</si>
  <si>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</si>
  <si>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</si>
  <si>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</si>
  <si>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</si>
  <si>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</si>
  <si>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</si>
  <si>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</si>
  <si>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</si>
  <si>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</si>
  <si>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</si>
  <si>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</si>
  <si>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</si>
  <si>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</si>
  <si>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</si>
  <si>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</si>
  <si>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</si>
  <si>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</si>
  <si>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</si>
  <si>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</si>
  <si>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</si>
  <si>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</si>
  <si>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</si>
  <si>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</si>
  <si>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</si>
  <si>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</si>
  <si>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</si>
  <si>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</si>
  <si>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</si>
  <si>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</si>
  <si>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</si>
  <si>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</si>
  <si>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</si>
  <si>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</si>
  <si>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</si>
  <si>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</si>
  <si>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</si>
  <si>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</si>
  <si>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</si>
  <si>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</si>
  <si>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</si>
  <si>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</si>
  <si>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</si>
  <si>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</si>
  <si>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</si>
  <si>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</si>
  <si>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</si>
  <si>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</si>
  <si>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</si>
  <si>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</si>
  <si>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</si>
  <si>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</si>
  <si>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</si>
  <si>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</si>
  <si>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</si>
  <si>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</si>
  <si>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</si>
  <si>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</si>
  <si>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</si>
  <si>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</si>
  <si>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</si>
  <si>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</si>
  <si>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</si>
  <si>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</si>
  <si>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</si>
  <si>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</si>
  <si>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</si>
  <si>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</si>
  <si>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</si>
  <si>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</si>
  <si>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</si>
  <si>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</si>
  <si>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</si>
  <si>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</si>
  <si>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</si>
  <si>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</si>
  <si>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</si>
  <si>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</si>
  <si>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</si>
  <si>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</si>
  <si>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</si>
  <si>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</si>
  <si>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</si>
  <si>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</si>
  <si>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</si>
  <si>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</si>
  <si>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</si>
  <si>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</si>
  <si>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</si>
  <si>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</si>
  <si>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</si>
  <si>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</si>
  <si>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</si>
  <si>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</si>
  <si>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</si>
  <si>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</si>
  <si>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</si>
  <si>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</si>
  <si>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</si>
  <si>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</si>
  <si>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</si>
  <si>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</si>
  <si>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</si>
  <si>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</si>
  <si>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</si>
  <si>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</si>
  <si>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</si>
  <si>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</si>
  <si>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</si>
  <si>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</si>
  <si>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</si>
  <si>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</si>
  <si>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</si>
  <si>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</si>
  <si>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</si>
  <si>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</si>
  <si>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</si>
  <si>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</si>
  <si>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</si>
  <si>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</si>
  <si>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</si>
  <si>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</si>
  <si>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</si>
  <si>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</si>
  <si>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</si>
  <si>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</si>
  <si>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</si>
  <si>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</si>
  <si>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</si>
  <si>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</si>
  <si>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</si>
  <si>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</si>
  <si>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</si>
  <si>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</si>
  <si>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</si>
  <si>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</si>
  <si>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</si>
  <si>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</si>
  <si>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</si>
  <si>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</si>
  <si>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</si>
  <si>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</si>
  <si>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</si>
  <si>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</si>
  <si>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</si>
  <si>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</si>
  <si>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</si>
  <si>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</si>
  <si>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</si>
  <si>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</si>
  <si>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</si>
  <si>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</si>
  <si>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</si>
  <si>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</si>
  <si>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</si>
  <si>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</si>
  <si>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</si>
  <si>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</si>
  <si>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</si>
  <si>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</si>
  <si>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</si>
  <si>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</si>
  <si>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</si>
  <si>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</si>
  <si>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</si>
  <si>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</si>
  <si>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</si>
  <si>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</si>
  <si>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</si>
  <si>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</si>
  <si>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</si>
  <si>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</si>
  <si>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</si>
  <si>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</si>
  <si>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</si>
  <si>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</si>
  <si>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</si>
  <si>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</si>
  <si>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</si>
  <si>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</si>
  <si>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</si>
  <si>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</si>
  <si>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</si>
  <si>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</si>
  <si>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</si>
  <si>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</si>
  <si>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</si>
  <si>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</si>
  <si>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</si>
  <si>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</si>
  <si>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</si>
  <si>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</si>
  <si>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</si>
  <si>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</si>
  <si>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</si>
  <si>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</si>
  <si>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</si>
  <si>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</si>
  <si>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</si>
  <si>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</si>
  <si>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</si>
  <si>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</si>
  <si>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</si>
  <si>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</si>
  <si>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</si>
  <si>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</si>
  <si>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</si>
  <si>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</si>
  <si>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</si>
  <si>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</si>
  <si>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</si>
  <si>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</si>
  <si>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</si>
  <si>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</si>
  <si>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</si>
  <si>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</si>
  <si>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</si>
  <si>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</si>
  <si>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</si>
  <si>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</si>
  <si>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</si>
  <si>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</si>
  <si>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</si>
  <si>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</si>
  <si>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</si>
  <si>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</si>
  <si>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</si>
  <si>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</si>
  <si>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</si>
  <si>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</si>
  <si>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</si>
  <si>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</si>
  <si>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</si>
  <si>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</si>
  <si>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</si>
  <si>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</si>
  <si>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</si>
  <si>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</si>
  <si>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</si>
  <si>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</si>
  <si>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</si>
  <si>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</si>
  <si>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</si>
  <si>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</si>
  <si>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</si>
  <si>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</si>
  <si>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</si>
  <si>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</si>
  <si>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</si>
  <si>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</si>
  <si>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</si>
  <si>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</si>
  <si>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</si>
  <si>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</si>
  <si>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</si>
  <si>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</si>
  <si>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</si>
  <si>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</si>
  <si>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</si>
  <si>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</si>
  <si>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</si>
  <si>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</si>
  <si>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</si>
  <si>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</si>
  <si>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</si>
  <si>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</si>
  <si>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</si>
  <si>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</si>
  <si>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</si>
  <si>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</si>
  <si>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</si>
  <si>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</si>
  <si>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</si>
  <si>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</si>
  <si>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</si>
  <si>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</si>
  <si>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</si>
  <si>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</si>
  <si>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</si>
  <si>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</si>
  <si>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</si>
  <si>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</si>
  <si>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</si>
  <si>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</si>
  <si>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</si>
  <si>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</si>
  <si>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</si>
  <si>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</si>
  <si>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</si>
  <si>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</si>
  <si>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</si>
  <si>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</si>
  <si>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</si>
  <si>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</si>
  <si>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</si>
  <si>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</si>
  <si>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</si>
  <si>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</si>
  <si>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</si>
  <si>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</si>
  <si>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</si>
  <si>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</si>
  <si>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</si>
  <si>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</si>
  <si>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</si>
  <si>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</si>
  <si>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</si>
  <si>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</si>
  <si>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</si>
  <si>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</si>
  <si>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</si>
  <si>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</si>
  <si>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</si>
  <si>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</si>
  <si>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</si>
  <si>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</si>
  <si>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</si>
  <si>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</si>
  <si>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</si>
  <si>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</si>
  <si>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</si>
  <si>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</si>
  <si>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</si>
  <si>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</si>
  <si>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</si>
  <si>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</si>
  <si>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</si>
  <si>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</si>
  <si>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</si>
  <si>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</si>
  <si>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</si>
  <si>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</si>
  <si>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</si>
  <si>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</si>
  <si>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</si>
  <si>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</si>
  <si>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</si>
  <si>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</si>
  <si>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</si>
  <si>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</si>
  <si>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</si>
  <si>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</si>
  <si>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</si>
  <si>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</si>
  <si>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</si>
  <si>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</si>
  <si>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</si>
  <si>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</si>
  <si>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</si>
  <si>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</si>
  <si>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</si>
  <si>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</si>
  <si>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</si>
  <si>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</si>
  <si>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</si>
  <si>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</si>
  <si>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</si>
  <si>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</si>
  <si>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</si>
  <si>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</si>
  <si>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</si>
  <si>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</si>
  <si>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</si>
  <si>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</si>
  <si>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</si>
  <si>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</si>
  <si>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</si>
  <si>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</si>
  <si>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</si>
  <si>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</si>
  <si>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</si>
  <si>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</si>
  <si>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</si>
  <si>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</si>
  <si>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</si>
  <si>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</si>
  <si>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</si>
  <si>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</si>
  <si>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</si>
  <si>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</si>
  <si>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</si>
  <si>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</si>
  <si>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</si>
  <si>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</si>
  <si>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</si>
  <si>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</si>
  <si>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</si>
  <si>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</si>
  <si>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</si>
  <si>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</si>
  <si>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</si>
  <si>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</si>
  <si>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</si>
  <si>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</si>
  <si>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</si>
  <si>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</si>
  <si>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</si>
  <si>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</si>
  <si>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</si>
  <si>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</si>
  <si>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</si>
  <si>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</si>
  <si>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</si>
  <si>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</si>
  <si>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</si>
  <si>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</si>
  <si>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</si>
  <si>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</si>
  <si>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</si>
  <si>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</si>
  <si>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</si>
  <si>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</si>
  <si>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</si>
  <si>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</si>
  <si>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</si>
  <si>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</si>
  <si>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</si>
  <si>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</si>
  <si>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</si>
  <si>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</si>
  <si>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</si>
  <si>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</si>
  <si>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</si>
  <si>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</si>
  <si>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</si>
  <si>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</si>
  <si>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</si>
  <si>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</si>
  <si>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</si>
  <si>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</si>
  <si>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</si>
  <si>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</si>
  <si>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</si>
  <si>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</si>
  <si>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</si>
  <si>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</si>
  <si>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</si>
  <si>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</si>
  <si>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</si>
  <si>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</si>
  <si>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</si>
  <si>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</si>
  <si>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</si>
  <si>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</si>
  <si>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</si>
  <si>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</si>
  <si>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</si>
  <si>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</si>
  <si>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</si>
  <si>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</si>
  <si>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</si>
  <si>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</si>
  <si>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</si>
  <si>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</si>
  <si>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</si>
  <si>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</si>
  <si>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</si>
  <si>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</si>
  <si>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</si>
  <si>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</si>
  <si>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</si>
  <si>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</si>
  <si>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</si>
  <si>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</si>
  <si>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</si>
  <si>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</si>
  <si>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</si>
  <si>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</si>
  <si>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</si>
  <si>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</si>
  <si>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</si>
  <si>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</si>
  <si>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</si>
  <si>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</si>
  <si>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</si>
  <si>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</si>
  <si>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</si>
  <si>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</si>
  <si>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</si>
  <si>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</si>
  <si>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</si>
  <si>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</si>
  <si>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</si>
  <si>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</si>
  <si>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</si>
  <si>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</si>
  <si>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</si>
  <si>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</si>
  <si>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</si>
  <si>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</si>
  <si>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</si>
  <si>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</si>
  <si>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</si>
  <si>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</si>
  <si>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</si>
  <si>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</si>
  <si>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</si>
  <si>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</si>
  <si>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</si>
  <si>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</si>
  <si>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</si>
  <si>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</si>
  <si>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</si>
  <si>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</si>
  <si>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</si>
  <si>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</si>
  <si>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</si>
  <si>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</si>
  <si>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</si>
  <si>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</si>
  <si>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</si>
  <si>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</si>
  <si>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</si>
  <si>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</si>
  <si>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</si>
  <si>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</si>
  <si>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</si>
  <si>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</si>
  <si>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</si>
  <si>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</si>
  <si>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</si>
  <si>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</si>
  <si>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</si>
  <si>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</si>
  <si>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</si>
  <si>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</si>
  <si>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</si>
  <si>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</si>
  <si>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</si>
  <si>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</si>
  <si>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</si>
  <si>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</si>
  <si>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</si>
  <si>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</si>
  <si>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</si>
  <si>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</si>
  <si>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</si>
  <si>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</si>
  <si>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</si>
  <si>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</si>
  <si>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</si>
  <si>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</si>
  <si>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</si>
  <si>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</si>
  <si>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</si>
  <si>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</si>
  <si>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</si>
  <si>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</si>
  <si>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</si>
  <si>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</si>
  <si>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</si>
  <si>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</si>
  <si>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</si>
  <si>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</si>
  <si>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</si>
  <si>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</si>
  <si>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</si>
  <si>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</si>
  <si>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</si>
  <si>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</si>
  <si>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</si>
  <si>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</si>
  <si>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</si>
  <si>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</si>
  <si>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</si>
  <si>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</si>
  <si>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</si>
  <si>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</si>
  <si>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</si>
  <si>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</si>
  <si>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</si>
  <si>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</si>
  <si>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</si>
  <si>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</si>
  <si>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</si>
  <si>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</si>
  <si>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</si>
  <si>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</si>
  <si>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</si>
  <si>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</si>
  <si>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</si>
  <si>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</si>
  <si>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</si>
  <si>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</si>
  <si>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</si>
  <si>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</si>
  <si>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</si>
  <si>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</si>
  <si>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</si>
  <si>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</si>
  <si>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</si>
  <si>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</si>
  <si>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</si>
  <si>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</si>
  <si>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</si>
  <si>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</si>
  <si>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</si>
  <si>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</si>
  <si>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</si>
  <si>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</si>
  <si>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</si>
  <si>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</si>
  <si>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</si>
  <si>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</si>
  <si>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</si>
  <si>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</si>
  <si>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</si>
  <si>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</si>
  <si>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</si>
  <si>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</si>
  <si>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</si>
  <si>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</si>
  <si>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</si>
  <si>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</si>
  <si>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</si>
  <si>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</si>
  <si>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</si>
  <si>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</si>
  <si>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</si>
  <si>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</si>
  <si>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</si>
  <si>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</si>
  <si>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</si>
  <si>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</si>
  <si>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</si>
  <si>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</si>
  <si>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</si>
  <si>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</si>
  <si>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</si>
  <si>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</si>
  <si>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</si>
  <si>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</si>
  <si>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</si>
  <si>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</si>
  <si>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</si>
  <si>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</si>
  <si>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</si>
  <si>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</si>
  <si>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</si>
  <si>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</si>
  <si>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</si>
  <si>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</si>
  <si>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</si>
  <si>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</si>
  <si>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</si>
  <si>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</si>
  <si>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</si>
  <si>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</si>
  <si>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</si>
  <si>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</si>
  <si>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</si>
  <si>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</si>
  <si>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</si>
  <si>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</si>
  <si>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</si>
  <si>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</si>
  <si>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</si>
  <si>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</si>
  <si>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</si>
  <si>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</si>
  <si>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</si>
  <si>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</si>
  <si>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</si>
  <si>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</si>
  <si>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</si>
  <si>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</si>
  <si>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</si>
  <si>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</si>
  <si>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</si>
  <si>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</si>
  <si>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</si>
  <si>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</si>
  <si>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</si>
  <si>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</si>
  <si>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</si>
  <si>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</si>
  <si>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</si>
  <si>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</si>
  <si>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</si>
  <si>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</si>
  <si>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</si>
  <si>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</si>
  <si>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</si>
  <si>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</si>
  <si>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</si>
  <si>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</si>
  <si>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 xml:space="preserve">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</si>
  <si>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</si>
  <si>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</si>
  <si>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</si>
  <si>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</si>
  <si>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</si>
  <si>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</si>
  <si>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</si>
  <si>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</si>
  <si>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</si>
  <si>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</si>
  <si>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</si>
  <si>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</si>
  <si>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</si>
  <si>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</si>
  <si>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</si>
  <si>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</si>
  <si>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</si>
  <si>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</si>
  <si>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</si>
  <si>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</si>
  <si>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</si>
  <si>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</si>
  <si>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</si>
  <si>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</si>
  <si>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</si>
  <si>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</si>
  <si>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</si>
  <si>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</si>
  <si>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</si>
  <si>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</si>
  <si>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</si>
  <si>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</si>
  <si>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</si>
  <si>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</si>
  <si>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</si>
  <si>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</si>
  <si>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</si>
  <si>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</si>
  <si>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</si>
  <si>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</si>
  <si>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</si>
  <si>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</si>
  <si>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</si>
  <si>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</si>
  <si>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</si>
  <si>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</si>
  <si>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</si>
  <si>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</si>
  <si>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</si>
  <si>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</si>
  <si>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</si>
  <si>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</si>
  <si>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</si>
  <si>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</si>
  <si>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</si>
  <si>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</si>
  <si>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</si>
  <si>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</si>
  <si>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</si>
  <si>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</si>
  <si>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</si>
  <si>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</si>
  <si>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</si>
  <si>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</si>
  <si>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</si>
  <si>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</si>
  <si>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</si>
  <si>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</si>
  <si>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</si>
  <si>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</si>
  <si>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</si>
  <si>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</si>
  <si>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</si>
  <si>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</si>
  <si>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</si>
  <si>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</si>
  <si>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</si>
  <si>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</si>
  <si>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</si>
  <si>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</si>
  <si>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</si>
  <si>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</si>
  <si>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</si>
  <si>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</si>
  <si>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</si>
  <si>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</si>
  <si>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</si>
  <si>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</si>
  <si>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</si>
  <si>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</si>
  <si>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</si>
  <si>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</si>
  <si>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</si>
  <si>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</si>
  <si>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</si>
  <si>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</si>
  <si>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</si>
  <si>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</si>
  <si>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</si>
  <si>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</si>
  <si>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</si>
  <si>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</si>
  <si>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</si>
  <si>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</si>
  <si>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</si>
  <si>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</si>
  <si>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</si>
  <si>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</si>
  <si>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</si>
  <si>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</si>
  <si>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</si>
  <si>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</si>
  <si>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</si>
  <si>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</si>
  <si>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</si>
  <si>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</si>
  <si>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</si>
  <si>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</si>
  <si>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</si>
  <si>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</si>
  <si>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</si>
  <si>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</si>
  <si>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</si>
  <si>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r>
      <rPr>
        <b/>
        <sz val="11"/>
        <rFont val="Book Antiqua"/>
        <family val="1"/>
      </rPr>
      <t>Indicate Number of</t>
    </r>
    <r>
      <rPr>
        <sz val="11"/>
        <rFont val="Book Antiqua"/>
        <family val="1"/>
      </rPr>
      <t xml:space="preserve"> Reactor(s) under the above contract 
(1 phase Transformers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</si>
  <si>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</si>
  <si>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</si>
  <si>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</si>
  <si>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</si>
  <si>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</si>
  <si>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</si>
  <si>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</si>
  <si>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</si>
  <si>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</si>
  <si>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</si>
  <si>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</si>
  <si>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</si>
  <si>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</si>
  <si>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</si>
  <si>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</si>
  <si>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</si>
  <si>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</si>
  <si>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</si>
  <si>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</si>
  <si>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</si>
  <si>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</si>
  <si>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</si>
  <si>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</si>
  <si>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</si>
  <si>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</si>
  <si>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</si>
  <si>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</si>
  <si>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r>
      <t xml:space="preserve">a)	 Net Worth for last 3 financial years should be positive
b) Minimum Average Annual Turnover^ (MAAT) for best three (3) years i.e. 36 months out of last five (5) financial years of the bidder should be </t>
    </r>
    <r>
      <rPr>
        <i/>
        <sz val="12"/>
        <color rgb="FFFF0000"/>
        <rFont val="Book Antiqua"/>
        <family val="1"/>
      </rPr>
      <t>Rs.481.30 million</t>
    </r>
    <r>
      <rPr>
        <i/>
        <sz val="12"/>
        <color indexed="8"/>
        <rFont val="Book Antiqua"/>
        <family val="1"/>
      </rPr>
      <t xml:space="preserve">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i/>
        <sz val="12"/>
        <color rgb="FFFF0000"/>
        <rFont val="Book Antiqua"/>
        <family val="1"/>
      </rPr>
      <t xml:space="preserve">Rs.80.22 million </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</si>
  <si>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</si>
  <si>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2020-21</t>
  </si>
  <si>
    <t>2019--20</t>
  </si>
  <si>
    <t>2018-19</t>
  </si>
  <si>
    <t>2017-18</t>
  </si>
  <si>
    <t>2016-17</t>
  </si>
  <si>
    <t>2021-22</t>
  </si>
  <si>
    <t>2022-23</t>
  </si>
  <si>
    <t>2023-24</t>
  </si>
  <si>
    <t>2024-25</t>
  </si>
  <si>
    <t>2025-26</t>
  </si>
  <si>
    <t>NOT APPLICABLE</t>
  </si>
  <si>
    <t>RT21</t>
  </si>
  <si>
    <t>Attachment 1 Bid Security : Not Applicable</t>
  </si>
  <si>
    <t>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15.12.2022
*Satisfactory operation means certificate issued by the Employer certifying the operation without any adverse remark.</t>
  </si>
  <si>
    <t>The 345kV or above  class shunt reactor manufacturer(s) who  have established production line in India for  these equipment(s) based on technological support  of a parent company or collaborator for the respective equipment(s) can also be considered provided</t>
  </si>
  <si>
    <t>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</si>
  <si>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*Satisfactory operation means certificate issued by the Employer certifying the operation without any adverse remark.</t>
  </si>
  <si>
    <t>Format-A:</t>
  </si>
  <si>
    <t>Format for the Bidder OR Parent Company / Collaborator(s)/ Subsidiary  (meeting para 1.1.1, Annexure-A to BDS)  in support of meeting the requirement of para 1.1.1, Annexure-A to BDS, Section-III, Volume-I of the Bidding Documents)</t>
  </si>
  <si>
    <t>Bidder’s Name     :</t>
  </si>
  <si>
    <t>Single Firm:</t>
  </si>
  <si>
    <t>4(a)(i)</t>
  </si>
  <si>
    <r>
      <t xml:space="preserve">Voltage Level of Shunt Reactor erected under the Contract
</t>
    </r>
    <r>
      <rPr>
        <i/>
        <sz val="11"/>
        <rFont val="Book Antiqua"/>
        <family val="1"/>
      </rPr>
      <t>[Indicate 345kVor above class 3-phase shunt reactor of at least 50 MVAR capacity or at least three (3) nos. 1-phase Shunt Reactors, each having capacity of at least 16.7 MVAR)]</t>
    </r>
  </si>
  <si>
    <t>No. of  Shunt Reactor (s) under the contract</t>
  </si>
  <si>
    <t>(Indicate nos. of 345kV or above voltage class Shunt Reactor during the last Two (2) years)</t>
  </si>
  <si>
    <t>(a)(ii)</t>
  </si>
  <si>
    <t>No. of years, the above class  Shunt Reactor are in operation as on the date of bid opening.</t>
  </si>
  <si>
    <t xml:space="preserve">         of  Reactor</t>
  </si>
  <si>
    <t>Format-B:</t>
  </si>
  <si>
    <t>Format for the Bidder  in support of meeting the requirement of para 1.1.2, Annexure-A to BDS, Section-III, Volume-I of the Bidding Documents)</t>
  </si>
  <si>
    <t xml:space="preserve">Name of the Bidder </t>
  </si>
  <si>
    <r>
      <t xml:space="preserve">Name of the Parent Company/Collaborator for the 345kV  class Shunt Reactor
</t>
    </r>
    <r>
      <rPr>
        <i/>
        <sz val="11"/>
        <rFont val="Book Antiqua"/>
        <family val="1"/>
      </rPr>
      <t>{The qualifying data for the parent company or collaborator for the equipment is furnished in Format-A above)</t>
    </r>
  </si>
  <si>
    <t>4(b)(i)</t>
  </si>
  <si>
    <t xml:space="preserve">Voltage Level of  345kV class Transformer or 220kV or above class Shunt Reactor erected under the Contract
</t>
  </si>
  <si>
    <t>No. of  Transformer and/ or Shunt Reactor (s) under the contract</t>
  </si>
  <si>
    <t>(b)(ii)</t>
  </si>
  <si>
    <t>No. of years, the above  Transformers and/ or Shunt Reactor are in operation as on the date of bid opening.</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</si>
  <si>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</si>
  <si>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Financial Position </t>
    </r>
    <r>
      <rPr>
        <b/>
        <i/>
        <sz val="12"/>
        <rFont val="Book Antiqua"/>
        <family val="1"/>
      </rPr>
      <t xml:space="preserve">{Reference para 1.2 of Annexure-A (BDS)}
</t>
    </r>
    <r>
      <rPr>
        <i/>
        <sz val="12"/>
        <rFont val="Book Antiqua"/>
        <family val="1"/>
      </rPr>
      <t>For the purpose of this particular bid, bidders shall  meet the  following minimum criteria:</t>
    </r>
  </si>
  <si>
    <t xml:space="preserve">1.1.2	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
</t>
  </si>
  <si>
    <t>2021-2022</t>
  </si>
  <si>
    <r>
      <t xml:space="preserve">a legally enforceable undertaking (jointly with the parent company or collaborator) to guarantee quality, timely supply, performance and warranty obligations as specified for the equipment(s); and;
</t>
    </r>
    <r>
      <rPr>
        <i/>
        <sz val="11"/>
        <rFont val="Book Antiqua"/>
        <family val="1"/>
      </rPr>
      <t>(Choose whichever is applicable from the drop down menu)</t>
    </r>
  </si>
  <si>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420kV, 125 MVAR, 3-Phase Bus Reactor and 420kV, 80MVAR, 3-Phase Line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</si>
  <si>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 xml:space="preserve">Bid Securing Declaration </t>
  </si>
  <si>
    <r>
      <t xml:space="preserve">a confirmation letter from the parent company or collaborator alongwith the bid stating that parent company or collaborator shall furnish performance guarantee  for  an  amount  of 10 % of  the cost  of such equipment (s)  . This performance guarantee shall be in addition to Contract Performance Guarantee to be submitted by the Bidder.
</t>
    </r>
    <r>
      <rPr>
        <i/>
        <sz val="11"/>
        <rFont val="Book Antiqua"/>
        <family val="1"/>
      </rPr>
      <t>(Choose whichever is applicable from the drop down menu)</t>
    </r>
  </si>
  <si>
    <t>Do you have audited results for FY 2022-23</t>
  </si>
  <si>
    <t>2022-2023</t>
  </si>
  <si>
    <t>Attachment 27: Bid Securing Declaration to be submitted by the Bidder</t>
  </si>
  <si>
    <t>Attachment 26:Certification by the Bidder as per DoE Order in line with ITB Clause 2.1</t>
  </si>
  <si>
    <t xml:space="preserve">Attachment 25:Declaration by the Bidder regarding events encountered pursuant to ITB Clause 2.1 </t>
  </si>
  <si>
    <t>Attachment 24: Compliance to the process related to the e-RA Terms &amp; Conditions and the Business Rules governing the e-RA</t>
  </si>
  <si>
    <t>Attachment 23: Undertaking by the bidder regarding Compliance of DMI&amp;SP policy</t>
  </si>
  <si>
    <r>
      <t xml:space="preserve">1.1.1	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t>
    </r>
    <r>
      <rPr>
        <b/>
        <i/>
        <sz val="11"/>
        <color rgb="FFFF0000"/>
        <rFont val="Book Antiqua"/>
        <family val="1"/>
      </rPr>
      <t>16/10/2023</t>
    </r>
    <r>
      <rPr>
        <b/>
        <i/>
        <sz val="12"/>
        <color rgb="FFFF0000"/>
        <rFont val="Book Antiqua"/>
        <family val="1"/>
      </rPr>
      <t xml:space="preserve">.  </t>
    </r>
  </si>
  <si>
    <t xml:space="preserve">
a) Net Worth for last 3 financial years should be positive
b) Minimum Average Annual Turnover* (MAAT) for best   three years i.e. 36 months out of last five financial years of the bidder  should be  Rs. 324.73  million.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54.12  million.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</si>
  <si>
    <t>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t>
  </si>
  <si>
    <t>CC/NT/W-RT/DOM/A00/23/09260</t>
  </si>
  <si>
    <t>Undertaking by the bidder regarding Compliance of DMI&amp;SP policy</t>
  </si>
  <si>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RT21</t>
    </r>
    <r>
      <rPr>
        <sz val="11"/>
        <rFont val="Book Antiqua"/>
        <family val="1"/>
      </rPr>
      <t>. The necessary documentary evidence is enclosed.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</si>
</sst>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i/>
      <sz val="12"/>
      <color rgb="FFFF0000"/>
      <name val="Book Antiqua"/>
      <family val="1"/>
    </font>
    <font>
      <b/>
      <i/>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6">
    <xf numFmtId="0" fontId="0" fillId="0" borderId="0" xfId="0"/>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9" fillId="0" borderId="0" xfId="0" applyFont="1" applyAlignment="1">
      <alignment vertical="center"/>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4"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80"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3"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82"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2" fillId="0" borderId="4" xfId="61" applyBorder="1" applyAlignment="1">
      <alignment vertical="center"/>
    </xf>
    <xf numFmtId="0" fontId="24" fillId="0" borderId="4" xfId="61" applyFont="1" applyBorder="1" applyAlignment="1">
      <alignment horizontal="right" vertical="top" wrapText="1"/>
    </xf>
    <xf numFmtId="0" fontId="2" fillId="0" borderId="0" xfId="61" applyAlignment="1">
      <alignment vertical="center"/>
    </xf>
    <xf numFmtId="0" fontId="2" fillId="0" borderId="0" xfId="61"/>
    <xf numFmtId="0" fontId="12" fillId="0" borderId="0" xfId="61" applyFont="1" applyAlignment="1">
      <alignment vertical="center"/>
    </xf>
    <xf numFmtId="0" fontId="3" fillId="0" borderId="0" xfId="61" applyFont="1" applyAlignment="1">
      <alignment vertical="center"/>
    </xf>
    <xf numFmtId="0" fontId="10" fillId="0" borderId="0" xfId="61" applyFont="1" applyAlignment="1">
      <alignment horizontal="center" vertical="center"/>
    </xf>
    <xf numFmtId="0" fontId="9" fillId="0" borderId="0" xfId="61" applyFont="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2"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2" fillId="15" borderId="0" xfId="0" applyFont="1" applyFill="1" applyAlignment="1">
      <alignment horizontal="center" vertical="center" wrapText="1"/>
    </xf>
    <xf numFmtId="0" fontId="2" fillId="15" borderId="0" xfId="0" applyFont="1" applyFill="1" applyAlignment="1">
      <alignment horizontal="center" vertical="center"/>
    </xf>
    <xf numFmtId="0" fontId="25" fillId="15" borderId="0" xfId="0" applyFont="1" applyFill="1" applyAlignment="1">
      <alignment horizontal="center" vertical="center"/>
    </xf>
    <xf numFmtId="0" fontId="5" fillId="0" borderId="0" xfId="61" applyFont="1" applyAlignment="1">
      <alignment horizontal="left"/>
    </xf>
    <xf numFmtId="0" fontId="5" fillId="0" borderId="0" xfId="61" applyFont="1"/>
    <xf numFmtId="0" fontId="9" fillId="2" borderId="26" xfId="61" applyFont="1" applyFill="1" applyBorder="1" applyAlignment="1" applyProtection="1">
      <alignment horizontal="center" vertical="top" wrapText="1"/>
      <protection locked="0" hidden="1"/>
    </xf>
    <xf numFmtId="0" fontId="9" fillId="0" borderId="0" xfId="61" applyFont="1" applyAlignment="1" applyProtection="1">
      <alignment vertical="top"/>
      <protection hidden="1"/>
    </xf>
    <xf numFmtId="0" fontId="9" fillId="0" borderId="0" xfId="61" applyFont="1" applyProtection="1">
      <protection hidden="1"/>
    </xf>
    <xf numFmtId="171" fontId="8" fillId="0" borderId="0" xfId="61" applyNumberFormat="1" applyFont="1" applyAlignment="1" applyProtection="1">
      <alignment horizontal="right" vertical="center" wrapText="1"/>
      <protection hidden="1"/>
    </xf>
    <xf numFmtId="49" fontId="10" fillId="0" borderId="0" xfId="61" applyNumberFormat="1" applyFont="1" applyAlignment="1" applyProtection="1">
      <alignment horizontal="right" vertical="top"/>
      <protection hidden="1"/>
    </xf>
    <xf numFmtId="0" fontId="22" fillId="0" borderId="0" xfId="61" applyFont="1" applyAlignment="1" applyProtection="1">
      <alignment horizontal="right" vertical="top" wrapText="1"/>
      <protection hidden="1"/>
    </xf>
    <xf numFmtId="0" fontId="22" fillId="0" borderId="0" xfId="61" applyFont="1" applyAlignment="1" applyProtection="1">
      <alignment horizontal="right" vertical="top" indent="1"/>
      <protection hidden="1"/>
    </xf>
    <xf numFmtId="0" fontId="9" fillId="0" borderId="0" xfId="61" applyFont="1" applyAlignment="1" applyProtection="1">
      <alignment horizontal="right" vertical="top"/>
      <protection hidden="1"/>
    </xf>
    <xf numFmtId="0" fontId="9" fillId="0" borderId="0" xfId="61" applyFont="1" applyAlignment="1" applyProtection="1">
      <alignment horizontal="justify" vertical="center" wrapText="1"/>
      <protection hidden="1"/>
    </xf>
    <xf numFmtId="0" fontId="9" fillId="0" borderId="0" xfId="61" applyFont="1" applyAlignment="1" applyProtection="1">
      <alignment vertical="center"/>
      <protection hidden="1"/>
    </xf>
    <xf numFmtId="0" fontId="9" fillId="0" borderId="0" xfId="61" applyFont="1" applyAlignment="1" applyProtection="1">
      <alignment vertical="center" wrapText="1"/>
      <protection hidden="1"/>
    </xf>
    <xf numFmtId="0" fontId="9" fillId="0" borderId="0" xfId="61" applyFont="1" applyAlignment="1" applyProtection="1">
      <alignment horizontal="center" vertical="top"/>
      <protection hidden="1"/>
    </xf>
    <xf numFmtId="0" fontId="9" fillId="0" borderId="6" xfId="61" applyFont="1" applyBorder="1" applyAlignment="1" applyProtection="1">
      <alignment horizontal="left"/>
      <protection hidden="1"/>
    </xf>
    <xf numFmtId="0" fontId="9" fillId="0" borderId="6" xfId="61" applyFont="1" applyBorder="1" applyAlignment="1" applyProtection="1">
      <alignment horizontal="left" vertical="top"/>
      <protection hidden="1"/>
    </xf>
    <xf numFmtId="0" fontId="9" fillId="0" borderId="0" xfId="61" applyFont="1" applyAlignment="1" applyProtection="1">
      <alignment horizontal="left" vertical="top" indent="5"/>
      <protection hidden="1"/>
    </xf>
    <xf numFmtId="0" fontId="9" fillId="0" borderId="0" xfId="61" applyFont="1" applyAlignment="1" applyProtection="1">
      <alignment horizontal="left" vertical="center"/>
      <protection hidden="1"/>
    </xf>
    <xf numFmtId="0" fontId="9" fillId="0" borderId="0" xfId="61" applyFont="1" applyAlignment="1" applyProtection="1">
      <alignment horizontal="left" vertical="center" indent="5"/>
      <protection hidden="1"/>
    </xf>
    <xf numFmtId="0" fontId="9" fillId="0" borderId="0" xfId="61" applyFont="1" applyAlignment="1" applyProtection="1">
      <alignment horizontal="left"/>
      <protection hidden="1"/>
    </xf>
    <xf numFmtId="0" fontId="9" fillId="0" borderId="0" xfId="61" applyFont="1" applyAlignment="1" applyProtection="1">
      <alignment horizontal="left" vertical="center" wrapText="1"/>
      <protection hidden="1"/>
    </xf>
    <xf numFmtId="0" fontId="9" fillId="0" borderId="12" xfId="61" applyFont="1" applyBorder="1" applyProtection="1">
      <protection hidden="1"/>
    </xf>
    <xf numFmtId="0" fontId="9" fillId="0" borderId="0" xfId="61" applyFont="1" applyAlignment="1" applyProtection="1">
      <alignment horizontal="right" vertical="center"/>
      <protection hidden="1"/>
    </xf>
    <xf numFmtId="0" fontId="9" fillId="0" borderId="13" xfId="61" applyFont="1" applyBorder="1" applyAlignment="1" applyProtection="1">
      <alignment vertical="top"/>
      <protection hidden="1"/>
    </xf>
    <xf numFmtId="0" fontId="9" fillId="0" borderId="4" xfId="61" applyFont="1" applyBorder="1" applyAlignment="1" applyProtection="1">
      <alignment vertical="top"/>
      <protection hidden="1"/>
    </xf>
    <xf numFmtId="0" fontId="9" fillId="0" borderId="4" xfId="61" applyFont="1" applyBorder="1" applyAlignment="1" applyProtection="1">
      <alignment horizontal="right" vertical="center"/>
      <protection hidden="1"/>
    </xf>
    <xf numFmtId="0" fontId="9" fillId="0" borderId="0" xfId="61" applyFont="1" applyAlignment="1" applyProtection="1">
      <alignment horizontal="left" vertical="top" wrapText="1"/>
      <protection hidden="1"/>
    </xf>
    <xf numFmtId="0" fontId="7" fillId="0" borderId="0" xfId="61" applyFont="1" applyAlignment="1" applyProtection="1">
      <alignment horizontal="left" vertical="top" wrapText="1"/>
      <protection hidden="1"/>
    </xf>
    <xf numFmtId="0" fontId="4" fillId="0" borderId="0" xfId="61" applyFont="1" applyAlignment="1" applyProtection="1">
      <alignment horizontal="center" vertical="center" wrapText="1"/>
      <protection hidden="1"/>
    </xf>
    <xf numFmtId="0" fontId="9" fillId="0" borderId="0" xfId="61" applyFont="1" applyAlignment="1" applyProtection="1">
      <alignment horizontal="center" vertical="center" wrapText="1"/>
      <protection hidden="1"/>
    </xf>
    <xf numFmtId="0" fontId="9" fillId="2" borderId="36" xfId="61" applyFont="1" applyFill="1" applyBorder="1" applyAlignment="1" applyProtection="1">
      <alignment vertical="top" wrapText="1"/>
      <protection locked="0" hidden="1"/>
    </xf>
    <xf numFmtId="0" fontId="9" fillId="2" borderId="29" xfId="61" applyFont="1" applyFill="1" applyBorder="1" applyAlignment="1" applyProtection="1">
      <alignment vertical="top" wrapText="1"/>
      <protection locked="0" hidden="1"/>
    </xf>
    <xf numFmtId="0" fontId="9" fillId="2" borderId="16" xfId="61" applyFont="1" applyFill="1" applyBorder="1" applyAlignment="1" applyProtection="1">
      <alignment vertical="top" wrapText="1"/>
      <protection locked="0" hidden="1"/>
    </xf>
    <xf numFmtId="0" fontId="9" fillId="0" borderId="9" xfId="61" applyFont="1" applyBorder="1" applyProtection="1">
      <protection hidden="1"/>
    </xf>
    <xf numFmtId="0" fontId="9" fillId="0" borderId="12" xfId="61" applyFont="1" applyBorder="1" applyAlignment="1" applyProtection="1">
      <alignment vertical="top"/>
      <protection hidden="1"/>
    </xf>
    <xf numFmtId="0" fontId="9" fillId="0" borderId="9" xfId="61" applyFont="1" applyBorder="1" applyAlignment="1" applyProtection="1">
      <alignment vertical="center" wrapText="1"/>
      <protection hidden="1"/>
    </xf>
    <xf numFmtId="0" fontId="9" fillId="2" borderId="34" xfId="61" applyFont="1" applyFill="1" applyBorder="1" applyAlignment="1" applyProtection="1">
      <alignment vertical="center" wrapText="1"/>
      <protection hidden="1"/>
    </xf>
    <xf numFmtId="0" fontId="9" fillId="2" borderId="24" xfId="61" applyFont="1" applyFill="1" applyBorder="1" applyAlignment="1" applyProtection="1">
      <alignment vertical="center" wrapText="1"/>
      <protection hidden="1"/>
    </xf>
    <xf numFmtId="0" fontId="9" fillId="2" borderId="35" xfId="61" applyFont="1" applyFill="1" applyBorder="1" applyAlignment="1" applyProtection="1">
      <alignment vertical="top" wrapText="1"/>
      <protection locked="0" hidden="1"/>
    </xf>
    <xf numFmtId="0" fontId="9" fillId="2" borderId="8" xfId="61" applyFont="1" applyFill="1" applyBorder="1" applyAlignment="1" applyProtection="1">
      <alignment vertical="top" wrapText="1"/>
      <protection locked="0" hidden="1"/>
    </xf>
    <xf numFmtId="0" fontId="9" fillId="2" borderId="12" xfId="61" applyFont="1" applyFill="1" applyBorder="1" applyAlignment="1" applyProtection="1">
      <alignment vertical="center" wrapText="1"/>
      <protection hidden="1"/>
    </xf>
    <xf numFmtId="0" fontId="9" fillId="2" borderId="0" xfId="61" applyFont="1" applyFill="1" applyAlignment="1" applyProtection="1">
      <alignment vertical="center" wrapText="1"/>
      <protection hidden="1"/>
    </xf>
    <xf numFmtId="0" fontId="9" fillId="2" borderId="9" xfId="61" applyFont="1" applyFill="1" applyBorder="1" applyAlignment="1" applyProtection="1">
      <alignment vertical="top" wrapText="1"/>
      <protection locked="0" hidden="1"/>
    </xf>
    <xf numFmtId="0" fontId="9" fillId="2" borderId="15" xfId="61" applyFont="1" applyFill="1" applyBorder="1" applyAlignment="1" applyProtection="1">
      <alignment vertical="top" wrapText="1"/>
      <protection locked="0" hidden="1"/>
    </xf>
    <xf numFmtId="0" fontId="9" fillId="0" borderId="12" xfId="61" applyFont="1" applyBorder="1" applyAlignment="1" applyProtection="1">
      <alignment vertical="top" wrapText="1"/>
      <protection hidden="1"/>
    </xf>
    <xf numFmtId="0" fontId="9" fillId="0" borderId="0" xfId="61" applyFont="1" applyAlignment="1" applyProtection="1">
      <alignment vertical="top" wrapText="1"/>
      <protection hidden="1"/>
    </xf>
    <xf numFmtId="0" fontId="9" fillId="0" borderId="12" xfId="61" applyFont="1" applyBorder="1" applyAlignment="1" applyProtection="1">
      <alignment horizontal="left" vertical="top" wrapText="1"/>
      <protection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7" fillId="2" borderId="10" xfId="61" applyFont="1" applyFill="1" applyBorder="1" applyAlignment="1" applyProtection="1">
      <alignment vertical="top" wrapText="1"/>
      <protection hidden="1"/>
    </xf>
    <xf numFmtId="0" fontId="7" fillId="2" borderId="13" xfId="61" applyFont="1" applyFill="1" applyBorder="1" applyAlignment="1" applyProtection="1">
      <alignment vertical="top" wrapText="1"/>
      <protection hidden="1"/>
    </xf>
    <xf numFmtId="0" fontId="9" fillId="0" borderId="0" xfId="61" applyFont="1" applyAlignment="1" applyProtection="1">
      <alignment horizontal="left" vertical="top"/>
      <protection hidden="1"/>
    </xf>
    <xf numFmtId="0" fontId="9" fillId="2" borderId="63" xfId="61" applyFont="1" applyFill="1" applyBorder="1" applyAlignment="1" applyProtection="1">
      <alignment horizontal="left" vertical="center" wrapText="1"/>
      <protection locked="0" hidden="1"/>
    </xf>
    <xf numFmtId="0" fontId="9" fillId="2" borderId="0" xfId="61" applyFont="1" applyFill="1" applyAlignment="1" applyProtection="1">
      <alignment horizontal="left" vertical="center" wrapText="1"/>
      <protection locked="0" hidden="1"/>
    </xf>
    <xf numFmtId="0" fontId="9" fillId="2" borderId="9" xfId="61" applyFont="1" applyFill="1" applyBorder="1" applyAlignment="1" applyProtection="1">
      <alignment horizontal="left" vertical="center" wrapText="1"/>
      <protection locked="0" hidden="1"/>
    </xf>
    <xf numFmtId="0" fontId="9" fillId="2" borderId="26" xfId="61" applyFont="1" applyFill="1" applyBorder="1" applyAlignment="1" applyProtection="1">
      <alignment horizontal="center" vertical="center" wrapText="1"/>
      <protection locked="0" hidden="1"/>
    </xf>
    <xf numFmtId="0" fontId="9" fillId="0" borderId="9" xfId="61" applyFont="1" applyBorder="1" applyAlignment="1" applyProtection="1">
      <alignment horizontal="center"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49" fillId="0" borderId="0" xfId="35" applyFont="1" applyAlignment="1">
      <alignment horizontal="left" wrapText="1"/>
    </xf>
    <xf numFmtId="0" fontId="5" fillId="0" borderId="26" xfId="0" applyFont="1" applyBorder="1" applyAlignment="1" applyProtection="1">
      <alignment vertical="top"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63" fillId="13" borderId="0" xfId="61"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5" fillId="0" borderId="0" xfId="35" applyFont="1" applyAlignment="1" applyProtection="1">
      <alignment horizontal="justify" vertical="top" wrapText="1"/>
      <protection hidden="1"/>
    </xf>
    <xf numFmtId="0" fontId="8" fillId="0" borderId="0" xfId="35"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69" fillId="0" borderId="0" xfId="61" applyFont="1" applyAlignment="1" applyProtection="1">
      <alignment horizontal="justify" vertical="top" wrapText="1"/>
      <protection hidden="1"/>
    </xf>
    <xf numFmtId="0" fontId="69" fillId="0" borderId="0" xfId="61" applyFont="1" applyAlignment="1" applyProtection="1">
      <alignment horizontal="left" vertical="top" wrapText="1"/>
      <protection hidden="1"/>
    </xf>
    <xf numFmtId="0" fontId="9" fillId="0" borderId="0" xfId="61" applyFont="1" applyAlignment="1" applyProtection="1">
      <alignment horizontal="justify" vertical="top" wrapText="1"/>
      <protection hidden="1"/>
    </xf>
    <xf numFmtId="0" fontId="64" fillId="0" borderId="0" xfId="61" applyFont="1" applyAlignment="1" applyProtection="1">
      <alignment horizontal="left"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61" applyFont="1" applyAlignment="1" applyProtection="1">
      <alignment vertical="center" wrapText="1"/>
      <protection hidden="1"/>
    </xf>
    <xf numFmtId="0" fontId="10" fillId="0" borderId="0" xfId="61" applyFont="1" applyAlignment="1" applyProtection="1">
      <alignment vertical="top"/>
      <protection hidden="1"/>
    </xf>
    <xf numFmtId="0" fontId="22" fillId="0" borderId="0" xfId="61" applyFont="1" applyAlignment="1" applyProtection="1">
      <alignment horizontal="left" vertical="top" wrapText="1"/>
      <protection hidden="1"/>
    </xf>
    <xf numFmtId="0" fontId="9" fillId="0" borderId="0" xfId="61" applyFont="1" applyAlignment="1" applyProtection="1">
      <alignment horizontal="left" vertical="top" indent="5"/>
      <protection hidden="1"/>
    </xf>
    <xf numFmtId="0" fontId="9" fillId="0" borderId="34" xfId="61" applyFont="1" applyBorder="1" applyAlignment="1" applyProtection="1">
      <alignment horizontal="left" vertical="top" wrapText="1"/>
      <protection hidden="1"/>
    </xf>
    <xf numFmtId="0" fontId="9" fillId="0" borderId="24" xfId="61" applyFont="1" applyBorder="1" applyAlignment="1" applyProtection="1">
      <alignment horizontal="left" vertical="top" wrapText="1"/>
      <protection hidden="1"/>
    </xf>
    <xf numFmtId="0" fontId="9" fillId="0" borderId="12" xfId="61" applyFont="1" applyBorder="1" applyAlignment="1" applyProtection="1">
      <alignment horizontal="left" vertical="top" wrapText="1"/>
      <protection hidden="1"/>
    </xf>
    <xf numFmtId="0" fontId="9" fillId="0" borderId="0" xfId="61" applyFont="1" applyAlignment="1" applyProtection="1">
      <alignment horizontal="left" vertical="top" wrapText="1"/>
      <protection hidden="1"/>
    </xf>
    <xf numFmtId="0" fontId="9" fillId="2" borderId="61" xfId="61" applyFont="1" applyFill="1" applyBorder="1" applyAlignment="1" applyProtection="1">
      <alignment horizontal="left" vertical="center" wrapText="1"/>
      <protection locked="0" hidden="1"/>
    </xf>
    <xf numFmtId="0" fontId="9" fillId="2" borderId="16" xfId="61" applyFont="1" applyFill="1" applyBorder="1" applyAlignment="1" applyProtection="1">
      <alignment horizontal="left" vertical="center" wrapText="1"/>
      <protection locked="0" hidden="1"/>
    </xf>
    <xf numFmtId="0" fontId="9" fillId="2" borderId="48" xfId="61" applyFont="1" applyFill="1" applyBorder="1" applyAlignment="1" applyProtection="1">
      <alignment horizontal="left" vertical="center" wrapText="1"/>
      <protection locked="0" hidden="1"/>
    </xf>
    <xf numFmtId="0" fontId="9" fillId="2" borderId="30" xfId="61" applyFont="1" applyFill="1" applyBorder="1" applyAlignment="1" applyProtection="1">
      <alignment horizontal="left" vertical="center" wrapText="1"/>
      <protection locked="0" hidden="1"/>
    </xf>
    <xf numFmtId="0" fontId="10" fillId="0" borderId="0" xfId="61" applyFont="1" applyAlignment="1" applyProtection="1">
      <alignment horizontal="left" vertical="top" wrapText="1"/>
      <protection hidden="1"/>
    </xf>
    <xf numFmtId="0" fontId="9" fillId="0" borderId="29" xfId="61" applyFont="1" applyBorder="1" applyAlignment="1" applyProtection="1">
      <alignment vertical="center" wrapText="1"/>
      <protection hidden="1"/>
    </xf>
    <xf numFmtId="0" fontId="9" fillId="0" borderId="33" xfId="61" applyFont="1" applyBorder="1" applyAlignment="1" applyProtection="1">
      <alignment vertical="center" wrapText="1"/>
      <protection hidden="1"/>
    </xf>
    <xf numFmtId="0" fontId="9" fillId="2" borderId="61" xfId="61" applyFont="1" applyFill="1" applyBorder="1" applyAlignment="1" applyProtection="1">
      <alignment horizontal="center" vertical="top" wrapText="1"/>
      <protection locked="0" hidden="1"/>
    </xf>
    <xf numFmtId="0" fontId="9" fillId="2" borderId="33" xfId="61" applyFont="1" applyFill="1" applyBorder="1" applyAlignment="1" applyProtection="1">
      <alignment horizontal="center" vertical="top" wrapText="1"/>
      <protection locked="0" hidden="1"/>
    </xf>
    <xf numFmtId="0" fontId="9" fillId="2" borderId="16" xfId="61" applyFont="1" applyFill="1" applyBorder="1" applyAlignment="1" applyProtection="1">
      <alignment horizontal="center" vertical="top" wrapText="1"/>
      <protection locked="0" hidden="1"/>
    </xf>
    <xf numFmtId="0" fontId="9" fillId="0" borderId="28" xfId="61" applyFont="1" applyBorder="1" applyAlignment="1" applyProtection="1">
      <alignment vertical="center" wrapText="1"/>
      <protection hidden="1"/>
    </xf>
    <xf numFmtId="0" fontId="9" fillId="0" borderId="45" xfId="61" applyFont="1" applyBorder="1" applyAlignment="1" applyProtection="1">
      <alignment vertical="center" wrapText="1"/>
      <protection hidden="1"/>
    </xf>
    <xf numFmtId="0" fontId="9" fillId="0" borderId="62" xfId="61" applyFont="1" applyBorder="1" applyAlignment="1" applyProtection="1">
      <alignment horizontal="left" vertical="center" wrapText="1"/>
      <protection hidden="1"/>
    </xf>
    <xf numFmtId="0" fontId="9" fillId="0" borderId="39" xfId="61" applyFont="1" applyBorder="1" applyAlignment="1" applyProtection="1">
      <alignment horizontal="left" vertical="center" wrapText="1"/>
      <protection hidden="1"/>
    </xf>
    <xf numFmtId="0" fontId="9" fillId="2" borderId="48" xfId="61" applyFont="1" applyFill="1" applyBorder="1" applyAlignment="1" applyProtection="1">
      <alignment vertical="center" wrapText="1"/>
      <protection locked="0" hidden="1"/>
    </xf>
    <xf numFmtId="0" fontId="9" fillId="2" borderId="30" xfId="61" applyFont="1" applyFill="1" applyBorder="1" applyAlignment="1" applyProtection="1">
      <alignment vertical="center" wrapText="1"/>
      <protection locked="0" hidden="1"/>
    </xf>
    <xf numFmtId="0" fontId="9" fillId="0" borderId="26" xfId="61" applyFont="1" applyBorder="1" applyAlignment="1" applyProtection="1">
      <alignment horizontal="left" vertical="top" wrapText="1"/>
      <protection hidden="1"/>
    </xf>
    <xf numFmtId="0" fontId="9" fillId="0" borderId="3" xfId="61" applyFont="1" applyBorder="1" applyAlignment="1" applyProtection="1">
      <alignment horizontal="left" vertical="top" wrapText="1"/>
      <protection hidden="1"/>
    </xf>
    <xf numFmtId="0" fontId="9" fillId="0" borderId="46" xfId="61" applyFont="1" applyBorder="1" applyAlignment="1" applyProtection="1">
      <alignment horizontal="left" vertical="top" wrapText="1"/>
      <protection hidden="1"/>
    </xf>
    <xf numFmtId="0" fontId="9" fillId="2" borderId="47" xfId="61" applyFont="1" applyFill="1" applyBorder="1" applyAlignment="1" applyProtection="1">
      <alignment horizontal="center" vertical="center" wrapText="1"/>
      <protection locked="0" hidden="1"/>
    </xf>
    <xf numFmtId="0" fontId="9" fillId="2" borderId="3" xfId="61" applyFont="1" applyFill="1" applyBorder="1" applyAlignment="1" applyProtection="1">
      <alignment horizontal="center" vertical="center" wrapText="1"/>
      <protection locked="0" hidden="1"/>
    </xf>
    <xf numFmtId="0" fontId="9" fillId="2" borderId="11" xfId="61" applyFont="1" applyFill="1" applyBorder="1" applyAlignment="1" applyProtection="1">
      <alignment horizontal="center" vertical="center" wrapText="1"/>
      <protection locked="0" hidden="1"/>
    </xf>
    <xf numFmtId="0" fontId="9" fillId="2" borderId="34" xfId="61" applyFont="1" applyFill="1" applyBorder="1" applyAlignment="1" applyProtection="1">
      <alignment horizontal="center" vertical="center" wrapText="1"/>
      <protection hidden="1"/>
    </xf>
    <xf numFmtId="0" fontId="9" fillId="2" borderId="35" xfId="61" applyFont="1" applyFill="1" applyBorder="1" applyAlignment="1" applyProtection="1">
      <alignment horizontal="center" vertical="center" wrapText="1"/>
      <protection hidden="1"/>
    </xf>
    <xf numFmtId="0" fontId="9" fillId="0" borderId="12" xfId="61" applyFont="1" applyBorder="1" applyAlignment="1" applyProtection="1">
      <alignment vertical="top" wrapText="1"/>
      <protection hidden="1"/>
    </xf>
    <xf numFmtId="0" fontId="9" fillId="0" borderId="0" xfId="61" applyFont="1" applyAlignment="1" applyProtection="1">
      <alignment vertical="top" wrapText="1"/>
      <protection hidden="1"/>
    </xf>
    <xf numFmtId="0" fontId="9" fillId="0" borderId="12" xfId="61" applyFont="1" applyBorder="1" applyAlignment="1" applyProtection="1">
      <alignment horizontal="left" vertical="top"/>
      <protection hidden="1"/>
    </xf>
    <xf numFmtId="0" fontId="9" fillId="0" borderId="0" xfId="61" applyFont="1" applyAlignment="1" applyProtection="1">
      <alignment horizontal="left" vertical="top"/>
      <protection hidden="1"/>
    </xf>
    <xf numFmtId="0" fontId="22" fillId="0" borderId="12" xfId="61" applyFont="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locked="0" hidden="1"/>
    </xf>
    <xf numFmtId="0" fontId="9" fillId="2" borderId="62" xfId="61" applyFont="1" applyFill="1" applyBorder="1" applyAlignment="1" applyProtection="1">
      <alignment vertical="center" wrapText="1"/>
      <protection locked="0" hidden="1"/>
    </xf>
    <xf numFmtId="0" fontId="9" fillId="2" borderId="39" xfId="61" applyFont="1" applyFill="1" applyBorder="1" applyAlignment="1" applyProtection="1">
      <alignment vertical="center" wrapText="1"/>
      <protection locked="0" hidden="1"/>
    </xf>
    <xf numFmtId="0" fontId="9" fillId="0" borderId="11" xfId="61" applyFont="1" applyBorder="1" applyAlignment="1" applyProtection="1">
      <alignment horizontal="left" vertical="top" wrapText="1"/>
      <protection hidden="1"/>
    </xf>
    <xf numFmtId="0" fontId="7" fillId="2" borderId="26" xfId="61" applyFont="1" applyFill="1" applyBorder="1" applyAlignment="1" applyProtection="1">
      <alignment horizontal="left" vertical="top" wrapText="1"/>
      <protection locked="0" hidden="1"/>
    </xf>
    <xf numFmtId="0" fontId="7" fillId="2" borderId="3" xfId="61" applyFont="1" applyFill="1" applyBorder="1" applyAlignment="1" applyProtection="1">
      <alignment horizontal="left" vertical="top" wrapText="1"/>
      <protection locked="0" hidden="1"/>
    </xf>
    <xf numFmtId="0" fontId="7" fillId="2" borderId="11" xfId="61" applyFont="1" applyFill="1" applyBorder="1" applyAlignment="1" applyProtection="1">
      <alignment horizontal="left" vertical="top" wrapText="1"/>
      <protection locked="0" hidden="1"/>
    </xf>
    <xf numFmtId="0" fontId="7" fillId="2" borderId="12" xfId="61" applyFont="1" applyFill="1" applyBorder="1" applyAlignment="1" applyProtection="1">
      <alignment horizontal="left" vertical="top" wrapText="1"/>
      <protection hidden="1"/>
    </xf>
    <xf numFmtId="0" fontId="7" fillId="2" borderId="9" xfId="61" applyFont="1" applyFill="1" applyBorder="1" applyAlignment="1" applyProtection="1">
      <alignment horizontal="left" vertical="top" wrapText="1"/>
      <protection hidden="1"/>
    </xf>
    <xf numFmtId="0" fontId="4" fillId="2" borderId="12" xfId="61" applyFont="1" applyFill="1" applyBorder="1" applyAlignment="1" applyProtection="1">
      <alignment horizontal="left" vertical="center" wrapText="1"/>
      <protection hidden="1"/>
    </xf>
    <xf numFmtId="0" fontId="4" fillId="2" borderId="9" xfId="61" applyFont="1" applyFill="1" applyBorder="1" applyAlignment="1" applyProtection="1">
      <alignment horizontal="left" vertical="center" wrapText="1"/>
      <protection hidden="1"/>
    </xf>
    <xf numFmtId="0" fontId="7" fillId="2" borderId="13" xfId="61" applyFont="1" applyFill="1" applyBorder="1" applyAlignment="1" applyProtection="1">
      <alignment horizontal="left" vertical="top" wrapText="1"/>
      <protection hidden="1"/>
    </xf>
    <xf numFmtId="0" fontId="7" fillId="2" borderId="4" xfId="61" applyFont="1" applyFill="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hidden="1"/>
    </xf>
    <xf numFmtId="0" fontId="9" fillId="2" borderId="11" xfId="61" applyFont="1" applyFill="1" applyBorder="1" applyAlignment="1" applyProtection="1">
      <alignment horizontal="center" vertical="center" wrapText="1"/>
      <protection hidden="1"/>
    </xf>
    <xf numFmtId="0" fontId="9" fillId="2" borderId="47" xfId="61" applyFont="1" applyFill="1" applyBorder="1" applyAlignment="1" applyProtection="1">
      <alignment horizontal="left" vertical="center" wrapText="1"/>
      <protection locked="0" hidden="1"/>
    </xf>
    <xf numFmtId="0" fontId="9" fillId="2" borderId="3" xfId="61" applyFont="1" applyFill="1" applyBorder="1" applyAlignment="1" applyProtection="1">
      <alignment horizontal="left" vertical="center" wrapText="1"/>
      <protection locked="0" hidden="1"/>
    </xf>
    <xf numFmtId="0" fontId="9" fillId="2" borderId="11" xfId="61" applyFont="1" applyFill="1" applyBorder="1" applyAlignment="1" applyProtection="1">
      <alignment horizontal="left" vertical="center" wrapText="1"/>
      <protection locked="0" hidden="1"/>
    </xf>
    <xf numFmtId="0" fontId="9" fillId="2" borderId="33" xfId="61" applyFont="1" applyFill="1" applyBorder="1" applyAlignment="1" applyProtection="1">
      <alignment horizontal="left" vertical="center" wrapText="1"/>
      <protection locked="0" hidden="1"/>
    </xf>
    <xf numFmtId="0" fontId="9" fillId="2" borderId="5" xfId="61" applyFont="1" applyFill="1" applyBorder="1" applyAlignment="1" applyProtection="1">
      <alignment horizontal="left" vertical="center" wrapText="1"/>
      <protection locked="0" hidden="1"/>
    </xf>
    <xf numFmtId="0" fontId="9" fillId="0" borderId="28" xfId="61" applyFont="1" applyBorder="1" applyAlignment="1" applyProtection="1">
      <alignment vertical="top" wrapText="1"/>
      <protection hidden="1"/>
    </xf>
    <xf numFmtId="0" fontId="9" fillId="0" borderId="45" xfId="61" applyFont="1" applyBorder="1" applyAlignment="1" applyProtection="1">
      <alignment vertical="top" wrapText="1"/>
      <protection hidden="1"/>
    </xf>
    <xf numFmtId="0" fontId="9" fillId="0" borderId="49" xfId="61" applyFont="1" applyBorder="1" applyAlignment="1" applyProtection="1">
      <alignment vertical="top" wrapText="1"/>
      <protection hidden="1"/>
    </xf>
    <xf numFmtId="0" fontId="9" fillId="2" borderId="62" xfId="61" applyFont="1" applyFill="1" applyBorder="1" applyAlignment="1" applyProtection="1">
      <alignment horizontal="left" vertical="center" wrapText="1"/>
      <protection locked="0" hidden="1"/>
    </xf>
    <xf numFmtId="0" fontId="9" fillId="2" borderId="45" xfId="61" applyFont="1" applyFill="1" applyBorder="1" applyAlignment="1" applyProtection="1">
      <alignment horizontal="left" vertical="center" wrapText="1"/>
      <protection locked="0" hidden="1"/>
    </xf>
    <xf numFmtId="0" fontId="9" fillId="2" borderId="39" xfId="61" applyFont="1" applyFill="1" applyBorder="1" applyAlignment="1" applyProtection="1">
      <alignment horizontal="left" vertical="center" wrapText="1"/>
      <protection locked="0"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9" fillId="2" borderId="26" xfId="61" applyFont="1" applyFill="1" applyBorder="1" applyAlignment="1" applyProtection="1">
      <alignment horizontal="left" vertical="center" wrapText="1"/>
      <protection locked="0" hidden="1"/>
    </xf>
    <xf numFmtId="0" fontId="9" fillId="0" borderId="9" xfId="61"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8" fillId="0" borderId="0" xfId="35" applyFont="1" applyAlignment="1" applyProtection="1">
      <alignment vertical="top" wrapText="1"/>
      <protection hidden="1"/>
    </xf>
    <xf numFmtId="0" fontId="89" fillId="0" borderId="0" xfId="35" applyFont="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49" fillId="0" borderId="26" xfId="35" applyFont="1" applyBorder="1" applyAlignment="1" applyProtection="1">
      <alignment horizontal="lef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8" fillId="0" borderId="54" xfId="35" applyFont="1" applyBorder="1" applyAlignment="1" applyProtection="1">
      <alignment horizontal="left" vertical="top"/>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6" xfId="35" applyFont="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88" fillId="13" borderId="0" xfId="35" applyFont="1" applyFill="1" applyAlignment="1" applyProtection="1">
      <alignment horizontal="center" vertical="center" wrapText="1"/>
      <protection hidden="1"/>
    </xf>
    <xf numFmtId="0" fontId="89"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0" borderId="26" xfId="35" applyFont="1" applyBorder="1" applyAlignment="1" applyProtection="1">
      <alignment horizontal="left" vertical="center" wrapText="1"/>
      <protection hidden="1"/>
    </xf>
    <xf numFmtId="0" fontId="90" fillId="0" borderId="3" xfId="35" applyFont="1" applyBorder="1" applyAlignment="1" applyProtection="1">
      <alignment horizontal="left" vertical="center" wrapText="1"/>
      <protection hidden="1"/>
    </xf>
    <xf numFmtId="0" fontId="90" fillId="0" borderId="11" xfId="35" applyFont="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82" fillId="0" borderId="24" xfId="0" applyFont="1" applyBorder="1" applyAlignment="1" applyProtection="1">
      <alignment horizontal="left" vertical="top" wrapText="1" indent="1"/>
      <protection hidden="1"/>
    </xf>
    <xf numFmtId="0" fontId="9" fillId="15" borderId="0" xfId="65" applyFont="1" applyFill="1" applyAlignment="1" applyProtection="1">
      <alignment horizontal="left" vertical="top" wrapText="1"/>
      <protection hidden="1"/>
    </xf>
    <xf numFmtId="0" fontId="73" fillId="15" borderId="0" xfId="0" applyFont="1" applyFill="1" applyAlignment="1" applyProtection="1">
      <alignment horizontal="justify" vertical="top" wrapText="1"/>
      <protection hidden="1"/>
    </xf>
    <xf numFmtId="0" fontId="10" fillId="15" borderId="0" xfId="0" applyFont="1" applyFill="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9" fillId="15" borderId="0" xfId="62" applyFont="1" applyFill="1" applyAlignment="1">
      <alignment horizontal="left" vertical="center" wrapText="1"/>
    </xf>
    <xf numFmtId="0" fontId="9" fillId="15" borderId="0" xfId="63" applyFont="1" applyFill="1" applyAlignment="1" applyProtection="1">
      <alignment horizontal="left" vertical="top" wrapText="1"/>
      <protection hidden="1"/>
    </xf>
    <xf numFmtId="171"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1"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16">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H$2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H$21" lockText="1" noThreeD="1"/>
</file>

<file path=xl/ctrlProps/ctrlProp171.xml><?xml version="1.0" encoding="utf-8"?>
<formControlPr xmlns="http://schemas.microsoft.com/office/spreadsheetml/2009/9/main" objectType="CheckBox" fmlaLink="$H$20" lockText="1" noThreeD="1"/>
</file>

<file path=xl/ctrlProps/ctrlProp172.xml><?xml version="1.0" encoding="utf-8"?>
<formControlPr xmlns="http://schemas.microsoft.com/office/spreadsheetml/2009/9/main" objectType="Radio" firstButton="1" fmlaLink="$H$72" lockText="1" noThreeD="1"/>
</file>

<file path=xl/ctrlProps/ctrlProp173.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4'!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172508</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164546</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135255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7210425" y="209550"/>
          <a:ext cx="0" cy="69532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88670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346598</xdr:colOff>
      <xdr:row>23</xdr:row>
      <xdr:rowOff>82450</xdr:rowOff>
    </xdr:from>
    <xdr:to>
      <xdr:col>8</xdr:col>
      <xdr:colOff>209704</xdr:colOff>
      <xdr:row>25</xdr:row>
      <xdr:rowOff>149125</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8</xdr:col>
      <xdr:colOff>80411</xdr:colOff>
      <xdr:row>23</xdr:row>
      <xdr:rowOff>74167</xdr:rowOff>
    </xdr:from>
    <xdr:to>
      <xdr:col>8</xdr:col>
      <xdr:colOff>883306</xdr:colOff>
      <xdr:row>25</xdr:row>
      <xdr:rowOff>228521</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1443283</xdr:colOff>
      <xdr:row>23</xdr:row>
      <xdr:rowOff>57023</xdr:rowOff>
    </xdr:from>
    <xdr:to>
      <xdr:col>6</xdr:col>
      <xdr:colOff>689414</xdr:colOff>
      <xdr:row>25</xdr:row>
      <xdr:rowOff>140984</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612313</xdr:colOff>
      <xdr:row>23</xdr:row>
      <xdr:rowOff>48739</xdr:rowOff>
    </xdr:from>
    <xdr:to>
      <xdr:col>7</xdr:col>
      <xdr:colOff>384012</xdr:colOff>
      <xdr:row>25</xdr:row>
      <xdr:rowOff>123107</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0915650"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150</xdr:row>
          <xdr:rowOff>114300</xdr:rowOff>
        </xdr:from>
        <xdr:to>
          <xdr:col>8</xdr:col>
          <xdr:colOff>1095375</xdr:colOff>
          <xdr:row>150</xdr:row>
          <xdr:rowOff>381000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0300-000001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150</xdr:row>
          <xdr:rowOff>666750</xdr:rowOff>
        </xdr:from>
        <xdr:to>
          <xdr:col>5</xdr:col>
          <xdr:colOff>1000125</xdr:colOff>
          <xdr:row>150</xdr:row>
          <xdr:rowOff>942975</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0300-000002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150</xdr:row>
          <xdr:rowOff>57150</xdr:rowOff>
        </xdr:from>
        <xdr:to>
          <xdr:col>6</xdr:col>
          <xdr:colOff>752475</xdr:colOff>
          <xdr:row>150</xdr:row>
          <xdr:rowOff>333375</xdr:rowOff>
        </xdr:to>
        <xdr:sp macro="" textlink="">
          <xdr:nvSpPr>
            <xdr:cNvPr id="162819" name="Check Box 3" hidden="1">
              <a:extLst>
                <a:ext uri="{63B3BB69-23CF-44E3-9099-C40C66FF867C}">
                  <a14:compatExt spid="_x0000_s162819"/>
                </a:ext>
                <a:ext uri="{FF2B5EF4-FFF2-40B4-BE49-F238E27FC236}">
                  <a16:creationId xmlns:a16="http://schemas.microsoft.com/office/drawing/2014/main" id="{00000000-0008-0000-0300-000003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150</xdr:row>
          <xdr:rowOff>9525</xdr:rowOff>
        </xdr:from>
        <xdr:to>
          <xdr:col>5</xdr:col>
          <xdr:colOff>1057275</xdr:colOff>
          <xdr:row>150</xdr:row>
          <xdr:rowOff>361950</xdr:rowOff>
        </xdr:to>
        <xdr:sp macro="" textlink="">
          <xdr:nvSpPr>
            <xdr:cNvPr id="162820" name="Check Box 4" hidden="1">
              <a:extLst>
                <a:ext uri="{63B3BB69-23CF-44E3-9099-C40C66FF867C}">
                  <a14:compatExt spid="_x0000_s162820"/>
                </a:ext>
                <a:ext uri="{FF2B5EF4-FFF2-40B4-BE49-F238E27FC236}">
                  <a16:creationId xmlns:a16="http://schemas.microsoft.com/office/drawing/2014/main" id="{00000000-0008-0000-0300-000004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150</xdr:row>
          <xdr:rowOff>695325</xdr:rowOff>
        </xdr:from>
        <xdr:to>
          <xdr:col>6</xdr:col>
          <xdr:colOff>1228725</xdr:colOff>
          <xdr:row>150</xdr:row>
          <xdr:rowOff>885825</xdr:rowOff>
        </xdr:to>
        <xdr:sp macro="" textlink="">
          <xdr:nvSpPr>
            <xdr:cNvPr id="162821" name="Check Box 5" hidden="1">
              <a:extLst>
                <a:ext uri="{63B3BB69-23CF-44E3-9099-C40C66FF867C}">
                  <a14:compatExt spid="_x0000_s162821"/>
                </a:ext>
                <a:ext uri="{FF2B5EF4-FFF2-40B4-BE49-F238E27FC236}">
                  <a16:creationId xmlns:a16="http://schemas.microsoft.com/office/drawing/2014/main" id="{00000000-0008-0000-0300-000005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150</xdr:row>
          <xdr:rowOff>85725</xdr:rowOff>
        </xdr:from>
        <xdr:to>
          <xdr:col>7</xdr:col>
          <xdr:colOff>571500</xdr:colOff>
          <xdr:row>150</xdr:row>
          <xdr:rowOff>419100</xdr:rowOff>
        </xdr:to>
        <xdr:sp macro="" textlink="">
          <xdr:nvSpPr>
            <xdr:cNvPr id="162822" name="Check Box 6" hidden="1">
              <a:extLst>
                <a:ext uri="{63B3BB69-23CF-44E3-9099-C40C66FF867C}">
                  <a14:compatExt spid="_x0000_s162822"/>
                </a:ext>
                <a:ext uri="{FF2B5EF4-FFF2-40B4-BE49-F238E27FC236}">
                  <a16:creationId xmlns:a16="http://schemas.microsoft.com/office/drawing/2014/main" id="{00000000-0008-0000-0300-000006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300-00000B000000}"/>
                </a:ext>
              </a:extLst>
            </xdr:cNvPr>
            <xdr:cNvGrpSpPr>
              <a:grpSpLocks/>
            </xdr:cNvGrpSpPr>
          </xdr:nvGrpSpPr>
          <xdr:grpSpPr bwMode="auto">
            <a:xfrm>
              <a:off x="5505450" y="30451425"/>
              <a:ext cx="2247900" cy="0"/>
              <a:chOff x="423" y="0"/>
              <a:chExt cx="7752962" cy="30451425"/>
            </a:xfrm>
          </xdr:grpSpPr>
          <xdr:sp macro="" textlink="">
            <xdr:nvSpPr>
              <xdr:cNvPr id="162823" name="Check Box 7" hidden="1">
                <a:extLst>
                  <a:ext uri="{63B3BB69-23CF-44E3-9099-C40C66FF867C}">
                    <a14:compatExt spid="_x0000_s162823"/>
                  </a:ext>
                  <a:ext uri="{FF2B5EF4-FFF2-40B4-BE49-F238E27FC236}">
                    <a16:creationId xmlns:a16="http://schemas.microsoft.com/office/drawing/2014/main" id="{00000000-0008-0000-0300-0000077C0200}"/>
                  </a:ext>
                </a:extLst>
              </xdr:cNvPr>
              <xdr:cNvSpPr/>
            </xdr:nvSpPr>
            <xdr:spPr bwMode="auto">
              <a:xfrm>
                <a:off x="7752582" y="3045142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24" name="Check Box 8" hidden="1">
                <a:extLst>
                  <a:ext uri="{63B3BB69-23CF-44E3-9099-C40C66FF867C}">
                    <a14:compatExt spid="_x0000_s162824"/>
                  </a:ext>
                  <a:ext uri="{FF2B5EF4-FFF2-40B4-BE49-F238E27FC236}">
                    <a16:creationId xmlns:a16="http://schemas.microsoft.com/office/drawing/2014/main" id="{00000000-0008-0000-0300-0000087C0200}"/>
                  </a:ext>
                </a:extLst>
              </xdr:cNvPr>
              <xdr:cNvSpPr/>
            </xdr:nvSpPr>
            <xdr:spPr bwMode="auto">
              <a:xfrm>
                <a:off x="7753267" y="30451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25" name="Check Box 9" hidden="1">
                <a:extLst>
                  <a:ext uri="{63B3BB69-23CF-44E3-9099-C40C66FF867C}">
                    <a14:compatExt spid="_x0000_s162825"/>
                  </a:ext>
                  <a:ext uri="{FF2B5EF4-FFF2-40B4-BE49-F238E27FC236}">
                    <a16:creationId xmlns:a16="http://schemas.microsoft.com/office/drawing/2014/main" id="{00000000-0008-0000-0300-0000097C0200}"/>
                  </a:ext>
                </a:extLst>
              </xdr:cNvPr>
              <xdr:cNvSpPr/>
            </xdr:nvSpPr>
            <xdr:spPr bwMode="auto">
              <a:xfrm>
                <a:off x="7752645" y="3045142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26" name="Check Box 10" hidden="1">
                <a:extLst>
                  <a:ext uri="{63B3BB69-23CF-44E3-9099-C40C66FF867C}">
                    <a14:compatExt spid="_x0000_s162826"/>
                  </a:ext>
                  <a:ext uri="{FF2B5EF4-FFF2-40B4-BE49-F238E27FC236}">
                    <a16:creationId xmlns:a16="http://schemas.microsoft.com/office/drawing/2014/main" id="{00000000-0008-0000-0300-00000A7C0200}"/>
                  </a:ext>
                </a:extLst>
              </xdr:cNvPr>
              <xdr:cNvSpPr/>
            </xdr:nvSpPr>
            <xdr:spPr bwMode="auto">
              <a:xfrm>
                <a:off x="7753285" y="3045142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27" name="Check Box 11" hidden="1">
                <a:extLst>
                  <a:ext uri="{63B3BB69-23CF-44E3-9099-C40C66FF867C}">
                    <a14:compatExt spid="_x0000_s162827"/>
                  </a:ext>
                  <a:ext uri="{FF2B5EF4-FFF2-40B4-BE49-F238E27FC236}">
                    <a16:creationId xmlns:a16="http://schemas.microsoft.com/office/drawing/2014/main" id="{00000000-0008-0000-0300-00000B7C0200}"/>
                  </a:ext>
                </a:extLst>
              </xdr:cNvPr>
              <xdr:cNvSpPr/>
            </xdr:nvSpPr>
            <xdr:spPr bwMode="auto">
              <a:xfrm>
                <a:off x="7753025" y="3045142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28" name="Check Box 12" hidden="1">
                <a:extLst>
                  <a:ext uri="{63B3BB69-23CF-44E3-9099-C40C66FF867C}">
                    <a14:compatExt spid="_x0000_s162828"/>
                  </a:ext>
                  <a:ext uri="{FF2B5EF4-FFF2-40B4-BE49-F238E27FC236}">
                    <a16:creationId xmlns:a16="http://schemas.microsoft.com/office/drawing/2014/main" id="{00000000-0008-0000-0300-00000C7C0200}"/>
                  </a:ext>
                </a:extLst>
              </xdr:cNvPr>
              <xdr:cNvSpPr/>
            </xdr:nvSpPr>
            <xdr:spPr bwMode="auto">
              <a:xfrm>
                <a:off x="423"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300-000012000000}"/>
                </a:ext>
              </a:extLst>
            </xdr:cNvPr>
            <xdr:cNvGrpSpPr>
              <a:grpSpLocks/>
            </xdr:cNvGrpSpPr>
          </xdr:nvGrpSpPr>
          <xdr:grpSpPr bwMode="auto">
            <a:xfrm>
              <a:off x="8220075" y="30451425"/>
              <a:ext cx="2695575" cy="0"/>
              <a:chOff x="422" y="0"/>
              <a:chExt cx="10915264" cy="30451425"/>
            </a:xfrm>
          </xdr:grpSpPr>
          <xdr:sp macro="" textlink="">
            <xdr:nvSpPr>
              <xdr:cNvPr id="162829" name="Check Box 13" hidden="1">
                <a:extLst>
                  <a:ext uri="{63B3BB69-23CF-44E3-9099-C40C66FF867C}">
                    <a14:compatExt spid="_x0000_s162829"/>
                  </a:ext>
                  <a:ext uri="{FF2B5EF4-FFF2-40B4-BE49-F238E27FC236}">
                    <a16:creationId xmlns:a16="http://schemas.microsoft.com/office/drawing/2014/main" id="{00000000-0008-0000-0300-00000D7C0200}"/>
                  </a:ext>
                </a:extLst>
              </xdr:cNvPr>
              <xdr:cNvSpPr/>
            </xdr:nvSpPr>
            <xdr:spPr bwMode="auto">
              <a:xfrm>
                <a:off x="10915279" y="3045142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0" name="Check Box 14" hidden="1">
                <a:extLst>
                  <a:ext uri="{63B3BB69-23CF-44E3-9099-C40C66FF867C}">
                    <a14:compatExt spid="_x0000_s162830"/>
                  </a:ext>
                  <a:ext uri="{FF2B5EF4-FFF2-40B4-BE49-F238E27FC236}">
                    <a16:creationId xmlns:a16="http://schemas.microsoft.com/office/drawing/2014/main" id="{00000000-0008-0000-0300-00000E7C0200}"/>
                  </a:ext>
                </a:extLst>
              </xdr:cNvPr>
              <xdr:cNvSpPr/>
            </xdr:nvSpPr>
            <xdr:spPr bwMode="auto">
              <a:xfrm>
                <a:off x="10915582" y="30451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1" name="Check Box 15" hidden="1">
                <a:extLst>
                  <a:ext uri="{63B3BB69-23CF-44E3-9099-C40C66FF867C}">
                    <a14:compatExt spid="_x0000_s162831"/>
                  </a:ext>
                  <a:ext uri="{FF2B5EF4-FFF2-40B4-BE49-F238E27FC236}">
                    <a16:creationId xmlns:a16="http://schemas.microsoft.com/office/drawing/2014/main" id="{00000000-0008-0000-0300-00000F7C0200}"/>
                  </a:ext>
                </a:extLst>
              </xdr:cNvPr>
              <xdr:cNvSpPr/>
            </xdr:nvSpPr>
            <xdr:spPr bwMode="auto">
              <a:xfrm>
                <a:off x="10915306" y="3045142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2" name="Check Box 16" hidden="1">
                <a:extLst>
                  <a:ext uri="{63B3BB69-23CF-44E3-9099-C40C66FF867C}">
                    <a14:compatExt spid="_x0000_s162832"/>
                  </a:ext>
                  <a:ext uri="{FF2B5EF4-FFF2-40B4-BE49-F238E27FC236}">
                    <a16:creationId xmlns:a16="http://schemas.microsoft.com/office/drawing/2014/main" id="{00000000-0008-0000-0300-0000107C0200}"/>
                  </a:ext>
                </a:extLst>
              </xdr:cNvPr>
              <xdr:cNvSpPr/>
            </xdr:nvSpPr>
            <xdr:spPr bwMode="auto">
              <a:xfrm>
                <a:off x="10915589" y="3045142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3" name="Check Box 17" hidden="1">
                <a:extLst>
                  <a:ext uri="{63B3BB69-23CF-44E3-9099-C40C66FF867C}">
                    <a14:compatExt spid="_x0000_s162833"/>
                  </a:ext>
                  <a:ext uri="{FF2B5EF4-FFF2-40B4-BE49-F238E27FC236}">
                    <a16:creationId xmlns:a16="http://schemas.microsoft.com/office/drawing/2014/main" id="{00000000-0008-0000-0300-0000117C0200}"/>
                  </a:ext>
                </a:extLst>
              </xdr:cNvPr>
              <xdr:cNvSpPr/>
            </xdr:nvSpPr>
            <xdr:spPr bwMode="auto">
              <a:xfrm>
                <a:off x="10915446" y="30451425"/>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34" name="Check Box 18" hidden="1">
                <a:extLst>
                  <a:ext uri="{63B3BB69-23CF-44E3-9099-C40C66FF867C}">
                    <a14:compatExt spid="_x0000_s162834"/>
                  </a:ext>
                  <a:ext uri="{FF2B5EF4-FFF2-40B4-BE49-F238E27FC236}">
                    <a16:creationId xmlns:a16="http://schemas.microsoft.com/office/drawing/2014/main" id="{00000000-0008-0000-0300-0000127C0200}"/>
                  </a:ext>
                </a:extLst>
              </xdr:cNvPr>
              <xdr:cNvSpPr/>
            </xdr:nvSpPr>
            <xdr:spPr bwMode="auto">
              <a:xfrm>
                <a:off x="422"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102</xdr:row>
          <xdr:rowOff>38100</xdr:rowOff>
        </xdr:from>
        <xdr:to>
          <xdr:col>6</xdr:col>
          <xdr:colOff>895350</xdr:colOff>
          <xdr:row>106</xdr:row>
          <xdr:rowOff>0</xdr:rowOff>
        </xdr:to>
        <xdr:grpSp>
          <xdr:nvGrpSpPr>
            <xdr:cNvPr id="25" name="Group 1">
              <a:extLst>
                <a:ext uri="{FF2B5EF4-FFF2-40B4-BE49-F238E27FC236}">
                  <a16:creationId xmlns:a16="http://schemas.microsoft.com/office/drawing/2014/main" id="{00000000-0008-0000-0300-000019000000}"/>
                </a:ext>
              </a:extLst>
            </xdr:cNvPr>
            <xdr:cNvGrpSpPr>
              <a:grpSpLocks/>
            </xdr:cNvGrpSpPr>
          </xdr:nvGrpSpPr>
          <xdr:grpSpPr bwMode="auto">
            <a:xfrm>
              <a:off x="5505450" y="33823275"/>
              <a:ext cx="2247900" cy="1143000"/>
              <a:chOff x="4375675" y="38675982"/>
              <a:chExt cx="2077570" cy="1136242"/>
            </a:xfrm>
          </xdr:grpSpPr>
          <xdr:sp macro="" textlink="">
            <xdr:nvSpPr>
              <xdr:cNvPr id="162835" name="Check Box 19" hidden="1">
                <a:extLst>
                  <a:ext uri="{63B3BB69-23CF-44E3-9099-C40C66FF867C}">
                    <a14:compatExt spid="_x0000_s162835"/>
                  </a:ext>
                  <a:ext uri="{FF2B5EF4-FFF2-40B4-BE49-F238E27FC236}">
                    <a16:creationId xmlns:a16="http://schemas.microsoft.com/office/drawing/2014/main" id="{00000000-0008-0000-0300-000013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6" name="Check Box 20" hidden="1">
                <a:extLst>
                  <a:ext uri="{63B3BB69-23CF-44E3-9099-C40C66FF867C}">
                    <a14:compatExt spid="_x0000_s162836"/>
                  </a:ext>
                  <a:ext uri="{FF2B5EF4-FFF2-40B4-BE49-F238E27FC236}">
                    <a16:creationId xmlns:a16="http://schemas.microsoft.com/office/drawing/2014/main" id="{00000000-0008-0000-0300-000014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7" name="Check Box 21" hidden="1">
                <a:extLst>
                  <a:ext uri="{63B3BB69-23CF-44E3-9099-C40C66FF867C}">
                    <a14:compatExt spid="_x0000_s162837"/>
                  </a:ext>
                  <a:ext uri="{FF2B5EF4-FFF2-40B4-BE49-F238E27FC236}">
                    <a16:creationId xmlns:a16="http://schemas.microsoft.com/office/drawing/2014/main" id="{00000000-0008-0000-0300-000015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8" name="Check Box 22" hidden="1">
                <a:extLst>
                  <a:ext uri="{63B3BB69-23CF-44E3-9099-C40C66FF867C}">
                    <a14:compatExt spid="_x0000_s162838"/>
                  </a:ext>
                  <a:ext uri="{FF2B5EF4-FFF2-40B4-BE49-F238E27FC236}">
                    <a16:creationId xmlns:a16="http://schemas.microsoft.com/office/drawing/2014/main" id="{00000000-0008-0000-0300-000016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9" name="Check Box 23" hidden="1">
                <a:extLst>
                  <a:ext uri="{63B3BB69-23CF-44E3-9099-C40C66FF867C}">
                    <a14:compatExt spid="_x0000_s162839"/>
                  </a:ext>
                  <a:ext uri="{FF2B5EF4-FFF2-40B4-BE49-F238E27FC236}">
                    <a16:creationId xmlns:a16="http://schemas.microsoft.com/office/drawing/2014/main" id="{00000000-0008-0000-0300-0000177C0200}"/>
                  </a:ext>
                </a:extLst>
              </xdr:cNvPr>
              <xdr:cNvSpPr/>
            </xdr:nvSpPr>
            <xdr:spPr bwMode="auto">
              <a:xfrm>
                <a:off x="4406839" y="39584969"/>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0" name="Check Box 24" hidden="1">
                <a:extLst>
                  <a:ext uri="{63B3BB69-23CF-44E3-9099-C40C66FF867C}">
                    <a14:compatExt spid="_x0000_s162840"/>
                  </a:ext>
                  <a:ext uri="{FF2B5EF4-FFF2-40B4-BE49-F238E27FC236}">
                    <a16:creationId xmlns:a16="http://schemas.microsoft.com/office/drawing/2014/main" id="{00000000-0008-0000-0300-000018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137</xdr:row>
          <xdr:rowOff>38100</xdr:rowOff>
        </xdr:from>
        <xdr:to>
          <xdr:col>6</xdr:col>
          <xdr:colOff>895350</xdr:colOff>
          <xdr:row>141</xdr:row>
          <xdr:rowOff>0</xdr:rowOff>
        </xdr:to>
        <xdr:grpSp>
          <xdr:nvGrpSpPr>
            <xdr:cNvPr id="32" name="Group 1">
              <a:extLst>
                <a:ext uri="{FF2B5EF4-FFF2-40B4-BE49-F238E27FC236}">
                  <a16:creationId xmlns:a16="http://schemas.microsoft.com/office/drawing/2014/main" id="{00000000-0008-0000-0300-000020000000}"/>
                </a:ext>
              </a:extLst>
            </xdr:cNvPr>
            <xdr:cNvGrpSpPr>
              <a:grpSpLocks/>
            </xdr:cNvGrpSpPr>
          </xdr:nvGrpSpPr>
          <xdr:grpSpPr bwMode="auto">
            <a:xfrm>
              <a:off x="5505450" y="44977050"/>
              <a:ext cx="2247900" cy="1143000"/>
              <a:chOff x="4375675" y="38675982"/>
              <a:chExt cx="2077570" cy="1136242"/>
            </a:xfrm>
          </xdr:grpSpPr>
          <xdr:sp macro="" textlink="">
            <xdr:nvSpPr>
              <xdr:cNvPr id="162841" name="Check Box 25" hidden="1">
                <a:extLst>
                  <a:ext uri="{63B3BB69-23CF-44E3-9099-C40C66FF867C}">
                    <a14:compatExt spid="_x0000_s162841"/>
                  </a:ext>
                  <a:ext uri="{FF2B5EF4-FFF2-40B4-BE49-F238E27FC236}">
                    <a16:creationId xmlns:a16="http://schemas.microsoft.com/office/drawing/2014/main" id="{00000000-0008-0000-0300-000019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42" name="Check Box 26" hidden="1">
                <a:extLst>
                  <a:ext uri="{63B3BB69-23CF-44E3-9099-C40C66FF867C}">
                    <a14:compatExt spid="_x0000_s162842"/>
                  </a:ext>
                  <a:ext uri="{FF2B5EF4-FFF2-40B4-BE49-F238E27FC236}">
                    <a16:creationId xmlns:a16="http://schemas.microsoft.com/office/drawing/2014/main" id="{00000000-0008-0000-0300-00001A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43" name="Check Box 27" hidden="1">
                <a:extLst>
                  <a:ext uri="{63B3BB69-23CF-44E3-9099-C40C66FF867C}">
                    <a14:compatExt spid="_x0000_s162843"/>
                  </a:ext>
                  <a:ext uri="{FF2B5EF4-FFF2-40B4-BE49-F238E27FC236}">
                    <a16:creationId xmlns:a16="http://schemas.microsoft.com/office/drawing/2014/main" id="{00000000-0008-0000-0300-00001B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44" name="Check Box 28" hidden="1">
                <a:extLst>
                  <a:ext uri="{63B3BB69-23CF-44E3-9099-C40C66FF867C}">
                    <a14:compatExt spid="_x0000_s162844"/>
                  </a:ext>
                  <a:ext uri="{FF2B5EF4-FFF2-40B4-BE49-F238E27FC236}">
                    <a16:creationId xmlns:a16="http://schemas.microsoft.com/office/drawing/2014/main" id="{00000000-0008-0000-0300-00001C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45" name="Check Box 29" hidden="1">
                <a:extLst>
                  <a:ext uri="{63B3BB69-23CF-44E3-9099-C40C66FF867C}">
                    <a14:compatExt spid="_x0000_s162845"/>
                  </a:ext>
                  <a:ext uri="{FF2B5EF4-FFF2-40B4-BE49-F238E27FC236}">
                    <a16:creationId xmlns:a16="http://schemas.microsoft.com/office/drawing/2014/main" id="{00000000-0008-0000-0300-00001D7C0200}"/>
                  </a:ext>
                </a:extLst>
              </xdr:cNvPr>
              <xdr:cNvSpPr/>
            </xdr:nvSpPr>
            <xdr:spPr bwMode="auto">
              <a:xfrm>
                <a:off x="4406839" y="39584969"/>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6" name="Check Box 30" hidden="1">
                <a:extLst>
                  <a:ext uri="{63B3BB69-23CF-44E3-9099-C40C66FF867C}">
                    <a14:compatExt spid="_x0000_s162846"/>
                  </a:ext>
                  <a:ext uri="{FF2B5EF4-FFF2-40B4-BE49-F238E27FC236}">
                    <a16:creationId xmlns:a16="http://schemas.microsoft.com/office/drawing/2014/main" id="{00000000-0008-0000-0300-00001E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82032" cy="0"/>
              <a:chOff x="404" y="0"/>
              <a:chExt cx="8287877"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8148"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3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04"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4"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98"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1"/>
              <a:ext cx="1619250" cy="701793"/>
              <a:chOff x="5519172" y="35863261"/>
              <a:chExt cx="1619250" cy="694487"/>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1"/>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8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3"/>
              <a:ext cx="1523336" cy="715226"/>
              <a:chOff x="7272319" y="35845900"/>
              <a:chExt cx="1523220" cy="707940"/>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0"/>
                <a:ext cx="425619"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1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37" y="3620863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3"/>
              <a:ext cx="1524002" cy="715226"/>
              <a:chOff x="9197286" y="35837240"/>
              <a:chExt cx="1524002" cy="70794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0"/>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7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66"/>
              <a:ext cx="1619250" cy="561117"/>
              <a:chOff x="5519172" y="35863377"/>
              <a:chExt cx="1619250" cy="69443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377"/>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65"/>
                <a:ext cx="630643"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91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54"/>
              <a:ext cx="1619250" cy="513492"/>
              <a:chOff x="5519172" y="35863683"/>
              <a:chExt cx="1619245" cy="69410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683"/>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690"/>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126"/>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09"/>
              <a:ext cx="1619250" cy="494442"/>
              <a:chOff x="5519173" y="35863122"/>
              <a:chExt cx="1619254" cy="69480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22"/>
                <a:ext cx="452417"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3" y="36213205"/>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5" y="36219259"/>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8"/>
              <a:ext cx="1619250" cy="634386"/>
              <a:chOff x="5519172" y="35863170"/>
              <a:chExt cx="1619250" cy="69475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170"/>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6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9" y="51486288"/>
              <a:ext cx="1699846" cy="634386"/>
              <a:chOff x="5519172" y="35863170"/>
              <a:chExt cx="1619269" cy="69475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170"/>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2" y="36213201"/>
                <a:ext cx="5689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67" y="36219268"/>
                <a:ext cx="983674"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8"/>
              <a:ext cx="1504950" cy="634386"/>
              <a:chOff x="5519174" y="35863170"/>
              <a:chExt cx="1619252" cy="69475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170"/>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6" y="36219268"/>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96"/>
              <a:ext cx="1619250" cy="671020"/>
              <a:chOff x="5519172" y="35863618"/>
              <a:chExt cx="1619250" cy="694179"/>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61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61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13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96"/>
              <a:ext cx="1677866" cy="671020"/>
              <a:chOff x="5519172" y="35863618"/>
              <a:chExt cx="1619251" cy="694179"/>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61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61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49" y="36219138"/>
                <a:ext cx="98367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96"/>
              <a:ext cx="1504950" cy="671020"/>
              <a:chOff x="5519174" y="35863618"/>
              <a:chExt cx="1619252" cy="694179"/>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61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619"/>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6" y="36219138"/>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482"/>
              <a:ext cx="1619250" cy="572107"/>
              <a:chOff x="5519172" y="35863279"/>
              <a:chExt cx="1619250" cy="69441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035"/>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15"/>
              <a:ext cx="1619250" cy="572107"/>
              <a:chOff x="5519172" y="35863279"/>
              <a:chExt cx="1619245" cy="69441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035"/>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442"/>
              <a:ext cx="1619250" cy="572107"/>
              <a:chOff x="5519172" y="35863279"/>
              <a:chExt cx="1619263" cy="69441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1" y="36219035"/>
                <a:ext cx="98368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26536" y="200025"/>
          <a:ext cx="0" cy="874939"/>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40" name="Group 225">
              <a:extLst>
                <a:ext uri="{FF2B5EF4-FFF2-40B4-BE49-F238E27FC236}">
                  <a16:creationId xmlns:a16="http://schemas.microsoft.com/office/drawing/2014/main" id="{00000000-0008-0000-0700-000028000000}"/>
                </a:ext>
              </a:extLst>
            </xdr:cNvPr>
            <xdr:cNvGrpSpPr>
              <a:grpSpLocks/>
            </xdr:cNvGrpSpPr>
          </xdr:nvGrpSpPr>
          <xdr:grpSpPr bwMode="auto">
            <a:xfrm>
              <a:off x="5517696" y="30602464"/>
              <a:ext cx="2249261" cy="0"/>
              <a:chOff x="431" y="0"/>
              <a:chExt cx="7766597" cy="30602464"/>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700-000021280200}"/>
                  </a:ext>
                </a:extLst>
              </xdr:cNvPr>
              <xdr:cNvSpPr/>
            </xdr:nvSpPr>
            <xdr:spPr bwMode="auto">
              <a:xfrm>
                <a:off x="7766896" y="30602464"/>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700-000022280200}"/>
                  </a:ext>
                </a:extLst>
              </xdr:cNvPr>
              <xdr:cNvSpPr/>
            </xdr:nvSpPr>
            <xdr:spPr bwMode="auto">
              <a:xfrm>
                <a:off x="7766882" y="30602464"/>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700-000023280200}"/>
                  </a:ext>
                </a:extLst>
              </xdr:cNvPr>
              <xdr:cNvSpPr/>
            </xdr:nvSpPr>
            <xdr:spPr bwMode="auto">
              <a:xfrm>
                <a:off x="7766885" y="30602464"/>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700-000024280200}"/>
                  </a:ext>
                </a:extLst>
              </xdr:cNvPr>
              <xdr:cNvSpPr/>
            </xdr:nvSpPr>
            <xdr:spPr bwMode="auto">
              <a:xfrm>
                <a:off x="7766880" y="3060246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700-000025280200}"/>
                  </a:ext>
                </a:extLst>
              </xdr:cNvPr>
              <xdr:cNvSpPr/>
            </xdr:nvSpPr>
            <xdr:spPr bwMode="auto">
              <a:xfrm>
                <a:off x="7766828" y="30602464"/>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700-000026280200}"/>
                  </a:ext>
                </a:extLst>
              </xdr:cNvPr>
              <xdr:cNvSpPr/>
            </xdr:nvSpPr>
            <xdr:spPr bwMode="auto">
              <a:xfrm>
                <a:off x="431"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47" name="Group 232">
              <a:extLst>
                <a:ext uri="{FF2B5EF4-FFF2-40B4-BE49-F238E27FC236}">
                  <a16:creationId xmlns:a16="http://schemas.microsoft.com/office/drawing/2014/main" id="{00000000-0008-0000-0700-00002F000000}"/>
                </a:ext>
              </a:extLst>
            </xdr:cNvPr>
            <xdr:cNvGrpSpPr>
              <a:grpSpLocks/>
            </xdr:cNvGrpSpPr>
          </xdr:nvGrpSpPr>
          <xdr:grpSpPr bwMode="auto">
            <a:xfrm>
              <a:off x="8239125" y="30602464"/>
              <a:ext cx="2687411" cy="0"/>
              <a:chOff x="438" y="0"/>
              <a:chExt cx="10926171" cy="30602464"/>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700-000027280200}"/>
                  </a:ext>
                </a:extLst>
              </xdr:cNvPr>
              <xdr:cNvSpPr/>
            </xdr:nvSpPr>
            <xdr:spPr bwMode="auto">
              <a:xfrm>
                <a:off x="10926479" y="30602464"/>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700-000028280200}"/>
                  </a:ext>
                </a:extLst>
              </xdr:cNvPr>
              <xdr:cNvSpPr/>
            </xdr:nvSpPr>
            <xdr:spPr bwMode="auto">
              <a:xfrm>
                <a:off x="10926466" y="30602464"/>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700-000029280200}"/>
                  </a:ext>
                </a:extLst>
              </xdr:cNvPr>
              <xdr:cNvSpPr/>
            </xdr:nvSpPr>
            <xdr:spPr bwMode="auto">
              <a:xfrm>
                <a:off x="10926471" y="30602464"/>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700-00002A280200}"/>
                  </a:ext>
                </a:extLst>
              </xdr:cNvPr>
              <xdr:cNvSpPr/>
            </xdr:nvSpPr>
            <xdr:spPr bwMode="auto">
              <a:xfrm>
                <a:off x="10926463" y="30602464"/>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700-00002B280200}"/>
                  </a:ext>
                </a:extLst>
              </xdr:cNvPr>
              <xdr:cNvSpPr/>
            </xdr:nvSpPr>
            <xdr:spPr bwMode="auto">
              <a:xfrm>
                <a:off x="10926414" y="30602464"/>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700-00002C280200}"/>
                  </a:ext>
                </a:extLst>
              </xdr:cNvPr>
              <xdr:cNvSpPr/>
            </xdr:nvSpPr>
            <xdr:spPr bwMode="auto">
              <a:xfrm>
                <a:off x="438" y="0"/>
                <a:ext cx="1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6</xdr:col>
          <xdr:colOff>3464</xdr:colOff>
          <xdr:row>93</xdr:row>
          <xdr:rowOff>194310</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5530685" y="33072780"/>
              <a:ext cx="1344386" cy="486244"/>
              <a:chOff x="5519167" y="35863346"/>
              <a:chExt cx="1619250" cy="694199"/>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700-00002D28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700-00002E280200}"/>
                  </a:ext>
                </a:extLst>
              </xdr:cNvPr>
              <xdr:cNvSpPr/>
            </xdr:nvSpPr>
            <xdr:spPr bwMode="auto">
              <a:xfrm>
                <a:off x="6147105" y="35863346"/>
                <a:ext cx="63064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700-00002F280200}"/>
                  </a:ext>
                </a:extLst>
              </xdr:cNvPr>
              <xdr:cNvSpPr/>
            </xdr:nvSpPr>
            <xdr:spPr bwMode="auto">
              <a:xfrm>
                <a:off x="5519167" y="36213199"/>
                <a:ext cx="568949"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700-000030280200}"/>
                  </a:ext>
                </a:extLst>
              </xdr:cNvPr>
              <xdr:cNvSpPr/>
            </xdr:nvSpPr>
            <xdr:spPr bwMode="auto">
              <a:xfrm>
                <a:off x="6154750" y="36218882"/>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97971</xdr:rowOff>
        </xdr:from>
        <xdr:to>
          <xdr:col>7</xdr:col>
          <xdr:colOff>545524</xdr:colOff>
          <xdr:row>93</xdr:row>
          <xdr:rowOff>707568</xdr:rowOff>
        </xdr:to>
        <xdr:grpSp>
          <xdr:nvGrpSpPr>
            <xdr:cNvPr id="59" name="Group 58">
              <a:extLst>
                <a:ext uri="{FF2B5EF4-FFF2-40B4-BE49-F238E27FC236}">
                  <a16:creationId xmlns:a16="http://schemas.microsoft.com/office/drawing/2014/main" id="{00000000-0008-0000-0700-00003B000000}"/>
                </a:ext>
              </a:extLst>
            </xdr:cNvPr>
            <xdr:cNvGrpSpPr/>
          </xdr:nvGrpSpPr>
          <xdr:grpSpPr>
            <a:xfrm>
              <a:off x="6992834" y="33136114"/>
              <a:ext cx="1744190" cy="936168"/>
              <a:chOff x="7272275" y="35845957"/>
              <a:chExt cx="1523384" cy="707890"/>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700-000031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700-000032280200}"/>
                  </a:ext>
                </a:extLst>
              </xdr:cNvPr>
              <xdr:cNvSpPr/>
            </xdr:nvSpPr>
            <xdr:spPr bwMode="auto">
              <a:xfrm>
                <a:off x="7863043" y="3584595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700-000033280200}"/>
                  </a:ext>
                </a:extLst>
              </xdr:cNvPr>
              <xdr:cNvSpPr/>
            </xdr:nvSpPr>
            <xdr:spPr bwMode="auto">
              <a:xfrm>
                <a:off x="7272275"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700-000034280200}"/>
                  </a:ext>
                </a:extLst>
              </xdr:cNvPr>
              <xdr:cNvSpPr/>
            </xdr:nvSpPr>
            <xdr:spPr bwMode="auto">
              <a:xfrm>
                <a:off x="7870252" y="36208638"/>
                <a:ext cx="925407"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6</xdr:col>
          <xdr:colOff>0</xdr:colOff>
          <xdr:row>118</xdr:row>
          <xdr:rowOff>1905</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5479596" y="45077980"/>
              <a:ext cx="1392011" cy="779996"/>
              <a:chOff x="5846846" y="47389707"/>
              <a:chExt cx="1611179" cy="692509"/>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700-000039280200}"/>
                  </a:ext>
                </a:extLst>
              </xdr:cNvPr>
              <xdr:cNvSpPr/>
            </xdr:nvSpPr>
            <xdr:spPr bwMode="auto">
              <a:xfrm>
                <a:off x="5852580" y="47389707"/>
                <a:ext cx="132195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700-00003A28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700-00003B280200}"/>
                  </a:ext>
                </a:extLst>
              </xdr:cNvPr>
              <xdr:cNvSpPr/>
            </xdr:nvSpPr>
            <xdr:spPr bwMode="auto">
              <a:xfrm>
                <a:off x="6793363" y="47684222"/>
                <a:ext cx="66466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118</xdr:row>
          <xdr:rowOff>851</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6947807" y="45170271"/>
              <a:ext cx="1835710" cy="686651"/>
              <a:chOff x="5846915" y="47389093"/>
              <a:chExt cx="1611177" cy="693108"/>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700-00003C280200}"/>
                  </a:ext>
                </a:extLst>
              </xdr:cNvPr>
              <xdr:cNvSpPr/>
            </xdr:nvSpPr>
            <xdr:spPr bwMode="auto">
              <a:xfrm>
                <a:off x="5852580" y="47389093"/>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700-00003D280200}"/>
                  </a:ext>
                </a:extLst>
              </xdr:cNvPr>
              <xdr:cNvSpPr/>
            </xdr:nvSpPr>
            <xdr:spPr bwMode="auto">
              <a:xfrm>
                <a:off x="5846915"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700-00003E280200}"/>
                  </a:ext>
                </a:extLst>
              </xdr:cNvPr>
              <xdr:cNvSpPr/>
            </xdr:nvSpPr>
            <xdr:spPr bwMode="auto">
              <a:xfrm>
                <a:off x="6793422" y="47684211"/>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9</xdr:col>
          <xdr:colOff>0</xdr:colOff>
          <xdr:row>117</xdr:row>
          <xdr:rowOff>775607</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84179" y="45151221"/>
              <a:ext cx="1442357" cy="623207"/>
              <a:chOff x="5846882" y="47390522"/>
              <a:chExt cx="1611192" cy="691766"/>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700-00003F280200}"/>
                  </a:ext>
                </a:extLst>
              </xdr:cNvPr>
              <xdr:cNvSpPr/>
            </xdr:nvSpPr>
            <xdr:spPr bwMode="auto">
              <a:xfrm>
                <a:off x="5852580" y="47390522"/>
                <a:ext cx="1347089"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700-000040280200}"/>
                  </a:ext>
                </a:extLst>
              </xdr:cNvPr>
              <xdr:cNvSpPr/>
            </xdr:nvSpPr>
            <xdr:spPr bwMode="auto">
              <a:xfrm>
                <a:off x="5846882"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700-000041280200}"/>
                  </a:ext>
                </a:extLst>
              </xdr:cNvPr>
              <xdr:cNvSpPr/>
            </xdr:nvSpPr>
            <xdr:spPr bwMode="auto">
              <a:xfrm>
                <a:off x="6793402" y="47684286"/>
                <a:ext cx="664672" cy="3980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6</xdr:col>
          <xdr:colOff>0</xdr:colOff>
          <xdr:row>128</xdr:row>
          <xdr:rowOff>304800</xdr:rowOff>
        </xdr:to>
        <xdr:grpSp>
          <xdr:nvGrpSpPr>
            <xdr:cNvPr id="81" name="Group 80">
              <a:extLst>
                <a:ext uri="{FF2B5EF4-FFF2-40B4-BE49-F238E27FC236}">
                  <a16:creationId xmlns:a16="http://schemas.microsoft.com/office/drawing/2014/main" id="{00000000-0008-0000-0700-000051000000}"/>
                </a:ext>
              </a:extLst>
            </xdr:cNvPr>
            <xdr:cNvGrpSpPr/>
          </xdr:nvGrpSpPr>
          <xdr:grpSpPr>
            <a:xfrm>
              <a:off x="5437414" y="49460604"/>
              <a:ext cx="1434193" cy="918482"/>
              <a:chOff x="5846873" y="47389812"/>
              <a:chExt cx="1611181" cy="692376"/>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700-000042280200}"/>
                  </a:ext>
                </a:extLst>
              </xdr:cNvPr>
              <xdr:cNvSpPr/>
            </xdr:nvSpPr>
            <xdr:spPr bwMode="auto">
              <a:xfrm>
                <a:off x="5852581" y="47389812"/>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700-000043280200}"/>
                  </a:ext>
                </a:extLst>
              </xdr:cNvPr>
              <xdr:cNvSpPr/>
            </xdr:nvSpPr>
            <xdr:spPr bwMode="auto">
              <a:xfrm>
                <a:off x="5846873"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700-000044280200}"/>
                  </a:ext>
                </a:extLst>
              </xdr:cNvPr>
              <xdr:cNvSpPr/>
            </xdr:nvSpPr>
            <xdr:spPr bwMode="auto">
              <a:xfrm>
                <a:off x="6793387" y="47684195"/>
                <a:ext cx="66466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1262743</xdr:colOff>
          <xdr:row>128</xdr:row>
          <xdr:rowOff>2756</xdr:rowOff>
        </xdr:to>
        <xdr:grpSp>
          <xdr:nvGrpSpPr>
            <xdr:cNvPr id="89" name="Group 88">
              <a:extLst>
                <a:ext uri="{FF2B5EF4-FFF2-40B4-BE49-F238E27FC236}">
                  <a16:creationId xmlns:a16="http://schemas.microsoft.com/office/drawing/2014/main" id="{00000000-0008-0000-0700-000059000000}"/>
                </a:ext>
              </a:extLst>
            </xdr:cNvPr>
            <xdr:cNvGrpSpPr/>
          </xdr:nvGrpSpPr>
          <xdr:grpSpPr>
            <a:xfrm>
              <a:off x="9503229" y="49422504"/>
              <a:ext cx="1148443" cy="654538"/>
              <a:chOff x="5846848" y="47389780"/>
              <a:chExt cx="1611208" cy="692080"/>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700-000048280200}"/>
                  </a:ext>
                </a:extLst>
              </xdr:cNvPr>
              <xdr:cNvSpPr/>
            </xdr:nvSpPr>
            <xdr:spPr bwMode="auto">
              <a:xfrm>
                <a:off x="5852579" y="47389780"/>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700-000049280200}"/>
                  </a:ext>
                </a:extLst>
              </xdr:cNvPr>
              <xdr:cNvSpPr/>
            </xdr:nvSpPr>
            <xdr:spPr bwMode="auto">
              <a:xfrm>
                <a:off x="5846848" y="47677222"/>
                <a:ext cx="8872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700-00004A280200}"/>
                  </a:ext>
                </a:extLst>
              </xdr:cNvPr>
              <xdr:cNvSpPr/>
            </xdr:nvSpPr>
            <xdr:spPr bwMode="auto">
              <a:xfrm>
                <a:off x="6793389" y="47683873"/>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1400175</xdr:colOff>
          <xdr:row>160</xdr:row>
          <xdr:rowOff>82766</xdr:rowOff>
        </xdr:to>
        <xdr:grpSp>
          <xdr:nvGrpSpPr>
            <xdr:cNvPr id="93" name="Group 92">
              <a:extLst>
                <a:ext uri="{FF2B5EF4-FFF2-40B4-BE49-F238E27FC236}">
                  <a16:creationId xmlns:a16="http://schemas.microsoft.com/office/drawing/2014/main" id="{00000000-0008-0000-0700-00005D000000}"/>
                </a:ext>
              </a:extLst>
            </xdr:cNvPr>
            <xdr:cNvGrpSpPr/>
          </xdr:nvGrpSpPr>
          <xdr:grpSpPr>
            <a:xfrm>
              <a:off x="5470071" y="64970025"/>
              <a:ext cx="1400175" cy="603920"/>
              <a:chOff x="5846839" y="47389558"/>
              <a:chExt cx="1611214" cy="692515"/>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700-00004B280200}"/>
                  </a:ext>
                </a:extLst>
              </xdr:cNvPr>
              <xdr:cNvSpPr/>
            </xdr:nvSpPr>
            <xdr:spPr bwMode="auto">
              <a:xfrm>
                <a:off x="5852580" y="47389558"/>
                <a:ext cx="1372173"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700-00004C280200}"/>
                  </a:ext>
                </a:extLst>
              </xdr:cNvPr>
              <xdr:cNvSpPr/>
            </xdr:nvSpPr>
            <xdr:spPr bwMode="auto">
              <a:xfrm>
                <a:off x="5846839" y="47677222"/>
                <a:ext cx="887286"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700-00004D280200}"/>
                  </a:ext>
                </a:extLst>
              </xdr:cNvPr>
              <xdr:cNvSpPr/>
            </xdr:nvSpPr>
            <xdr:spPr bwMode="auto">
              <a:xfrm>
                <a:off x="6793387" y="47684079"/>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6966857" y="64922400"/>
              <a:ext cx="1853293" cy="603920"/>
              <a:chOff x="5846907" y="47389570"/>
              <a:chExt cx="1611190" cy="692537"/>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700-00004E280200}"/>
                  </a:ext>
                </a:extLst>
              </xdr:cNvPr>
              <xdr:cNvSpPr/>
            </xdr:nvSpPr>
            <xdr:spPr bwMode="auto">
              <a:xfrm>
                <a:off x="5852580" y="47389570"/>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700-00004F280200}"/>
                  </a:ext>
                </a:extLst>
              </xdr:cNvPr>
              <xdr:cNvSpPr/>
            </xdr:nvSpPr>
            <xdr:spPr bwMode="auto">
              <a:xfrm>
                <a:off x="5846907" y="47677222"/>
                <a:ext cx="887292"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700-000050280200}"/>
                  </a:ext>
                </a:extLst>
              </xdr:cNvPr>
              <xdr:cNvSpPr/>
            </xdr:nvSpPr>
            <xdr:spPr bwMode="auto">
              <a:xfrm>
                <a:off x="6793423" y="47684112"/>
                <a:ext cx="664674"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1583055</xdr:colOff>
          <xdr:row>160</xdr:row>
          <xdr:rowOff>82766</xdr:rowOff>
        </xdr:to>
        <xdr:grpSp>
          <xdr:nvGrpSpPr>
            <xdr:cNvPr id="101" name="Group 100">
              <a:extLst>
                <a:ext uri="{FF2B5EF4-FFF2-40B4-BE49-F238E27FC236}">
                  <a16:creationId xmlns:a16="http://schemas.microsoft.com/office/drawing/2014/main" id="{00000000-0008-0000-0700-000065000000}"/>
                </a:ext>
              </a:extLst>
            </xdr:cNvPr>
            <xdr:cNvGrpSpPr/>
          </xdr:nvGrpSpPr>
          <xdr:grpSpPr>
            <a:xfrm>
              <a:off x="9503229" y="64970025"/>
              <a:ext cx="1430655" cy="603920"/>
              <a:chOff x="5846850" y="47389558"/>
              <a:chExt cx="1611214" cy="692515"/>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700-000051280200}"/>
                  </a:ext>
                </a:extLst>
              </xdr:cNvPr>
              <xdr:cNvSpPr/>
            </xdr:nvSpPr>
            <xdr:spPr bwMode="auto">
              <a:xfrm>
                <a:off x="5852579" y="47389558"/>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700-000052280200}"/>
                  </a:ext>
                </a:extLst>
              </xdr:cNvPr>
              <xdr:cNvSpPr/>
            </xdr:nvSpPr>
            <xdr:spPr bwMode="auto">
              <a:xfrm>
                <a:off x="5846850" y="47677222"/>
                <a:ext cx="887288"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700-000053280200}"/>
                  </a:ext>
                </a:extLst>
              </xdr:cNvPr>
              <xdr:cNvSpPr/>
            </xdr:nvSpPr>
            <xdr:spPr bwMode="auto">
              <a:xfrm>
                <a:off x="6793397" y="47684079"/>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6</xdr:col>
          <xdr:colOff>1905</xdr:colOff>
          <xdr:row>169</xdr:row>
          <xdr:rowOff>111341</xdr:rowOff>
        </xdr:to>
        <xdr:grpSp>
          <xdr:nvGrpSpPr>
            <xdr:cNvPr id="105" name="Group 104">
              <a:extLst>
                <a:ext uri="{FF2B5EF4-FFF2-40B4-BE49-F238E27FC236}">
                  <a16:creationId xmlns:a16="http://schemas.microsoft.com/office/drawing/2014/main" id="{00000000-0008-0000-0700-000069000000}"/>
                </a:ext>
              </a:extLst>
            </xdr:cNvPr>
            <xdr:cNvGrpSpPr/>
          </xdr:nvGrpSpPr>
          <xdr:grpSpPr>
            <a:xfrm>
              <a:off x="5446939" y="68966443"/>
              <a:ext cx="1426573" cy="609362"/>
              <a:chOff x="5846872" y="47389231"/>
              <a:chExt cx="1611205" cy="692890"/>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700-000054280200}"/>
                  </a:ext>
                </a:extLst>
              </xdr:cNvPr>
              <xdr:cNvSpPr/>
            </xdr:nvSpPr>
            <xdr:spPr bwMode="auto">
              <a:xfrm>
                <a:off x="5852579" y="47389231"/>
                <a:ext cx="881030"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700-000055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700-000056280200}"/>
                  </a:ext>
                </a:extLst>
              </xdr:cNvPr>
              <xdr:cNvSpPr/>
            </xdr:nvSpPr>
            <xdr:spPr bwMode="auto">
              <a:xfrm>
                <a:off x="6793410" y="47684135"/>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109" name="Group 108">
              <a:extLst>
                <a:ext uri="{FF2B5EF4-FFF2-40B4-BE49-F238E27FC236}">
                  <a16:creationId xmlns:a16="http://schemas.microsoft.com/office/drawing/2014/main" id="{00000000-0008-0000-0700-00006D000000}"/>
                </a:ext>
              </a:extLst>
            </xdr:cNvPr>
            <xdr:cNvGrpSpPr/>
          </xdr:nvGrpSpPr>
          <xdr:grpSpPr>
            <a:xfrm>
              <a:off x="7043057" y="68995018"/>
              <a:ext cx="1853293" cy="609362"/>
              <a:chOff x="5846907" y="47389231"/>
              <a:chExt cx="1611190" cy="692890"/>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700-000057280200}"/>
                  </a:ext>
                </a:extLst>
              </xdr:cNvPr>
              <xdr:cNvSpPr/>
            </xdr:nvSpPr>
            <xdr:spPr bwMode="auto">
              <a:xfrm>
                <a:off x="5852580" y="47389231"/>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700-000058280200}"/>
                  </a:ext>
                </a:extLst>
              </xdr:cNvPr>
              <xdr:cNvSpPr/>
            </xdr:nvSpPr>
            <xdr:spPr bwMode="auto">
              <a:xfrm>
                <a:off x="5846907"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700-000059280200}"/>
                  </a:ext>
                </a:extLst>
              </xdr:cNvPr>
              <xdr:cNvSpPr/>
            </xdr:nvSpPr>
            <xdr:spPr bwMode="auto">
              <a:xfrm>
                <a:off x="6793423" y="47684135"/>
                <a:ext cx="664674"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9</xdr:col>
          <xdr:colOff>7348</xdr:colOff>
          <xdr:row>169</xdr:row>
          <xdr:rowOff>120866</xdr:rowOff>
        </xdr:to>
        <xdr:grpSp>
          <xdr:nvGrpSpPr>
            <xdr:cNvPr id="113" name="Group 112">
              <a:extLst>
                <a:ext uri="{FF2B5EF4-FFF2-40B4-BE49-F238E27FC236}">
                  <a16:creationId xmlns:a16="http://schemas.microsoft.com/office/drawing/2014/main" id="{00000000-0008-0000-0700-000071000000}"/>
                </a:ext>
              </a:extLst>
            </xdr:cNvPr>
            <xdr:cNvGrpSpPr/>
          </xdr:nvGrpSpPr>
          <xdr:grpSpPr>
            <a:xfrm>
              <a:off x="9541329" y="68975968"/>
              <a:ext cx="1385207" cy="609362"/>
              <a:chOff x="5846847" y="47389231"/>
              <a:chExt cx="1611206" cy="692890"/>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700-00005A280200}"/>
                  </a:ext>
                </a:extLst>
              </xdr:cNvPr>
              <xdr:cNvSpPr/>
            </xdr:nvSpPr>
            <xdr:spPr bwMode="auto">
              <a:xfrm>
                <a:off x="5852579" y="47389231"/>
                <a:ext cx="967226"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700-00005B280200}"/>
                  </a:ext>
                </a:extLst>
              </xdr:cNvPr>
              <xdr:cNvSpPr/>
            </xdr:nvSpPr>
            <xdr:spPr bwMode="auto">
              <a:xfrm>
                <a:off x="5846847"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700-00005C280200}"/>
                  </a:ext>
                </a:extLst>
              </xdr:cNvPr>
              <xdr:cNvSpPr/>
            </xdr:nvSpPr>
            <xdr:spPr bwMode="auto">
              <a:xfrm>
                <a:off x="6793383" y="47684135"/>
                <a:ext cx="664670"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24</xdr:col>
          <xdr:colOff>245424</xdr:colOff>
          <xdr:row>93</xdr:row>
          <xdr:rowOff>618256</xdr:rowOff>
        </xdr:to>
        <xdr:grpSp>
          <xdr:nvGrpSpPr>
            <xdr:cNvPr id="117" name="Group 116">
              <a:extLst>
                <a:ext uri="{FF2B5EF4-FFF2-40B4-BE49-F238E27FC236}">
                  <a16:creationId xmlns:a16="http://schemas.microsoft.com/office/drawing/2014/main" id="{00000000-0008-0000-0700-000075000000}"/>
                </a:ext>
              </a:extLst>
            </xdr:cNvPr>
            <xdr:cNvGrpSpPr/>
          </xdr:nvGrpSpPr>
          <xdr:grpSpPr>
            <a:xfrm>
              <a:off x="9449542" y="33046802"/>
              <a:ext cx="1722418" cy="936168"/>
              <a:chOff x="7272273" y="35845957"/>
              <a:chExt cx="1523381" cy="707890"/>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700-00005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700-00005E280200}"/>
                  </a:ext>
                </a:extLst>
              </xdr:cNvPr>
              <xdr:cNvSpPr/>
            </xdr:nvSpPr>
            <xdr:spPr bwMode="auto">
              <a:xfrm>
                <a:off x="7863043" y="3584595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700-00005F280200}"/>
                  </a:ext>
                </a:extLst>
              </xdr:cNvPr>
              <xdr:cNvSpPr/>
            </xdr:nvSpPr>
            <xdr:spPr bwMode="auto">
              <a:xfrm>
                <a:off x="7272273"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700-000060280200}"/>
                  </a:ext>
                </a:extLst>
              </xdr:cNvPr>
              <xdr:cNvSpPr/>
            </xdr:nvSpPr>
            <xdr:spPr bwMode="auto">
              <a:xfrm>
                <a:off x="7870246" y="36208638"/>
                <a:ext cx="9254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127</xdr:row>
          <xdr:rowOff>114300</xdr:rowOff>
        </xdr:from>
        <xdr:to>
          <xdr:col>6</xdr:col>
          <xdr:colOff>1905</xdr:colOff>
          <xdr:row>128</xdr:row>
          <xdr:rowOff>111341</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446939" y="49508229"/>
              <a:ext cx="1426573" cy="677398"/>
              <a:chOff x="5846872" y="47389573"/>
              <a:chExt cx="1611205" cy="692702"/>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700-000061280200}"/>
                  </a:ext>
                </a:extLst>
              </xdr:cNvPr>
              <xdr:cNvSpPr/>
            </xdr:nvSpPr>
            <xdr:spPr bwMode="auto">
              <a:xfrm>
                <a:off x="5852579" y="47389573"/>
                <a:ext cx="881030"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700-000062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700-000063280200}"/>
                  </a:ext>
                </a:extLst>
              </xdr:cNvPr>
              <xdr:cNvSpPr/>
            </xdr:nvSpPr>
            <xdr:spPr bwMode="auto">
              <a:xfrm>
                <a:off x="6793410" y="47684286"/>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127</xdr:row>
          <xdr:rowOff>25854</xdr:rowOff>
        </xdr:from>
        <xdr:to>
          <xdr:col>7</xdr:col>
          <xdr:colOff>680357</xdr:colOff>
          <xdr:row>128</xdr:row>
          <xdr:rowOff>263979</xdr:rowOff>
        </xdr:to>
        <xdr:grpSp>
          <xdr:nvGrpSpPr>
            <xdr:cNvPr id="86" name="Group 85">
              <a:extLst>
                <a:ext uri="{FF2B5EF4-FFF2-40B4-BE49-F238E27FC236}">
                  <a16:creationId xmlns:a16="http://schemas.microsoft.com/office/drawing/2014/main" id="{00000000-0008-0000-0700-000056000000}"/>
                </a:ext>
              </a:extLst>
            </xdr:cNvPr>
            <xdr:cNvGrpSpPr/>
          </xdr:nvGrpSpPr>
          <xdr:grpSpPr>
            <a:xfrm>
              <a:off x="7083878" y="49419783"/>
              <a:ext cx="1787979" cy="918482"/>
              <a:chOff x="5846870" y="47389812"/>
              <a:chExt cx="1611196" cy="692376"/>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700-000064280200}"/>
                  </a:ext>
                </a:extLst>
              </xdr:cNvPr>
              <xdr:cNvSpPr/>
            </xdr:nvSpPr>
            <xdr:spPr bwMode="auto">
              <a:xfrm>
                <a:off x="5852580" y="47389812"/>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700-000065280200}"/>
                  </a:ext>
                </a:extLst>
              </xdr:cNvPr>
              <xdr:cNvSpPr/>
            </xdr:nvSpPr>
            <xdr:spPr bwMode="auto">
              <a:xfrm>
                <a:off x="5846870"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700-000066280200}"/>
                  </a:ext>
                </a:extLst>
              </xdr:cNvPr>
              <xdr:cNvSpPr/>
            </xdr:nvSpPr>
            <xdr:spPr bwMode="auto">
              <a:xfrm>
                <a:off x="6793396" y="47684195"/>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127</xdr:row>
          <xdr:rowOff>53071</xdr:rowOff>
        </xdr:from>
        <xdr:to>
          <xdr:col>8</xdr:col>
          <xdr:colOff>1469569</xdr:colOff>
          <xdr:row>128</xdr:row>
          <xdr:rowOff>274842</xdr:rowOff>
        </xdr:to>
        <xdr:grpSp>
          <xdr:nvGrpSpPr>
            <xdr:cNvPr id="94" name="Group 93">
              <a:extLst>
                <a:ext uri="{FF2B5EF4-FFF2-40B4-BE49-F238E27FC236}">
                  <a16:creationId xmlns:a16="http://schemas.microsoft.com/office/drawing/2014/main" id="{00000000-0008-0000-0700-00005E000000}"/>
                </a:ext>
              </a:extLst>
            </xdr:cNvPr>
            <xdr:cNvGrpSpPr/>
          </xdr:nvGrpSpPr>
          <xdr:grpSpPr>
            <a:xfrm>
              <a:off x="9437911" y="49447000"/>
              <a:ext cx="1420587" cy="902128"/>
              <a:chOff x="5846872" y="47389725"/>
              <a:chExt cx="1270456" cy="680088"/>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700-00006A280200}"/>
                  </a:ext>
                </a:extLst>
              </xdr:cNvPr>
              <xdr:cNvSpPr/>
            </xdr:nvSpPr>
            <xdr:spPr bwMode="auto">
              <a:xfrm>
                <a:off x="5852580" y="47389725"/>
                <a:ext cx="10067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700-00006B280200}"/>
                  </a:ext>
                </a:extLst>
              </xdr:cNvPr>
              <xdr:cNvSpPr/>
            </xdr:nvSpPr>
            <xdr:spPr bwMode="auto">
              <a:xfrm>
                <a:off x="5846872" y="47677176"/>
                <a:ext cx="88729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700-00006C280200}"/>
                  </a:ext>
                </a:extLst>
              </xdr:cNvPr>
              <xdr:cNvSpPr/>
            </xdr:nvSpPr>
            <xdr:spPr bwMode="auto">
              <a:xfrm>
                <a:off x="6623025"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20First%20Envelope%20(Bid%20Form%20and%20Attachments_HVDC_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189\Desktop\35B67A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1608\TBCB%20DATA\TBCB\00_new%20projects-2022\Ankit-Pankaj%20Sir\RT01_Khavda%20Phase-II%20Part-A\Bidding%20Document\Subject%20PAckage\Volume-III\01_1st%20Envelope-%20Attachments_RT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ow r="1">
          <cell r="B1" t="str">
            <v xml:space="preserve">Reactor Package (RT-05) for 7 nos. of 420kV, 125MVAR Bus Reactor under SRSS-XXV and 3 nos. of 420kV 125MVAR Bus Reactors under WRSS-XX
</v>
          </cell>
        </row>
      </sheetData>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9" Type="http://schemas.openxmlformats.org/officeDocument/2006/relationships/printerSettings" Target="../printerSettings/printerSettings317.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42" Type="http://schemas.openxmlformats.org/officeDocument/2006/relationships/printerSettings" Target="../printerSettings/printerSettings320.bin"/><Relationship Id="rId7" Type="http://schemas.openxmlformats.org/officeDocument/2006/relationships/printerSettings" Target="../printerSettings/printerSettings285.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41" Type="http://schemas.openxmlformats.org/officeDocument/2006/relationships/printerSettings" Target="../printerSettings/printerSettings319.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37" Type="http://schemas.openxmlformats.org/officeDocument/2006/relationships/printerSettings" Target="../printerSettings/printerSettings315.bin"/><Relationship Id="rId40" Type="http://schemas.openxmlformats.org/officeDocument/2006/relationships/printerSettings" Target="../printerSettings/printerSettings318.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36" Type="http://schemas.openxmlformats.org/officeDocument/2006/relationships/printerSettings" Target="../printerSettings/printerSettings314.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4" Type="http://schemas.openxmlformats.org/officeDocument/2006/relationships/drawing" Target="../drawings/drawing9.xml"/><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printerSettings" Target="../printerSettings/printerSettings313.bin"/><Relationship Id="rId43" Type="http://schemas.openxmlformats.org/officeDocument/2006/relationships/printerSettings" Target="../printerSettings/printerSettings321.bin"/><Relationship Id="rId8" Type="http://schemas.openxmlformats.org/officeDocument/2006/relationships/printerSettings" Target="../printerSettings/printerSettings286.bin"/><Relationship Id="rId3" Type="http://schemas.openxmlformats.org/officeDocument/2006/relationships/printerSettings" Target="../printerSettings/printerSettings281.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38" Type="http://schemas.openxmlformats.org/officeDocument/2006/relationships/printerSettings" Target="../printerSettings/printerSettings31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9" Type="http://schemas.openxmlformats.org/officeDocument/2006/relationships/printerSettings" Target="../printerSettings/printerSettings360.bin"/><Relationship Id="rId21" Type="http://schemas.openxmlformats.org/officeDocument/2006/relationships/printerSettings" Target="../printerSettings/printerSettings342.bin"/><Relationship Id="rId34" Type="http://schemas.openxmlformats.org/officeDocument/2006/relationships/printerSettings" Target="../printerSettings/printerSettings355.bin"/><Relationship Id="rId42" Type="http://schemas.openxmlformats.org/officeDocument/2006/relationships/printerSettings" Target="../printerSettings/printerSettings363.bin"/><Relationship Id="rId7" Type="http://schemas.openxmlformats.org/officeDocument/2006/relationships/printerSettings" Target="../printerSettings/printerSettings328.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41" Type="http://schemas.openxmlformats.org/officeDocument/2006/relationships/printerSettings" Target="../printerSettings/printerSettings362.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32" Type="http://schemas.openxmlformats.org/officeDocument/2006/relationships/printerSettings" Target="../printerSettings/printerSettings353.bin"/><Relationship Id="rId37" Type="http://schemas.openxmlformats.org/officeDocument/2006/relationships/printerSettings" Target="../printerSettings/printerSettings358.bin"/><Relationship Id="rId40" Type="http://schemas.openxmlformats.org/officeDocument/2006/relationships/printerSettings" Target="../printerSettings/printerSettings361.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36" Type="http://schemas.openxmlformats.org/officeDocument/2006/relationships/printerSettings" Target="../printerSettings/printerSettings357.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31" Type="http://schemas.openxmlformats.org/officeDocument/2006/relationships/printerSettings" Target="../printerSettings/printerSettings352.bin"/><Relationship Id="rId44" Type="http://schemas.openxmlformats.org/officeDocument/2006/relationships/drawing" Target="../drawings/drawing10.xml"/><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printerSettings" Target="../printerSettings/printerSettings351.bin"/><Relationship Id="rId35" Type="http://schemas.openxmlformats.org/officeDocument/2006/relationships/printerSettings" Target="../printerSettings/printerSettings356.bin"/><Relationship Id="rId43" Type="http://schemas.openxmlformats.org/officeDocument/2006/relationships/printerSettings" Target="../printerSettings/printerSettings364.bin"/><Relationship Id="rId8" Type="http://schemas.openxmlformats.org/officeDocument/2006/relationships/printerSettings" Target="../printerSettings/printerSettings329.bin"/><Relationship Id="rId3" Type="http://schemas.openxmlformats.org/officeDocument/2006/relationships/printerSettings" Target="../printerSettings/printerSettings324.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33" Type="http://schemas.openxmlformats.org/officeDocument/2006/relationships/printerSettings" Target="../printerSettings/printerSettings354.bin"/><Relationship Id="rId38" Type="http://schemas.openxmlformats.org/officeDocument/2006/relationships/printerSettings" Target="../printerSettings/printerSettings35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9" Type="http://schemas.openxmlformats.org/officeDocument/2006/relationships/printerSettings" Target="../printerSettings/printerSettings403.bin"/><Relationship Id="rId21" Type="http://schemas.openxmlformats.org/officeDocument/2006/relationships/printerSettings" Target="../printerSettings/printerSettings385.bin"/><Relationship Id="rId34" Type="http://schemas.openxmlformats.org/officeDocument/2006/relationships/printerSettings" Target="../printerSettings/printerSettings398.bin"/><Relationship Id="rId42" Type="http://schemas.openxmlformats.org/officeDocument/2006/relationships/printerSettings" Target="../printerSettings/printerSettings406.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9" Type="http://schemas.openxmlformats.org/officeDocument/2006/relationships/printerSettings" Target="../printerSettings/printerSettings393.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32" Type="http://schemas.openxmlformats.org/officeDocument/2006/relationships/printerSettings" Target="../printerSettings/printerSettings396.bin"/><Relationship Id="rId37" Type="http://schemas.openxmlformats.org/officeDocument/2006/relationships/printerSettings" Target="../printerSettings/printerSettings401.bin"/><Relationship Id="rId40" Type="http://schemas.openxmlformats.org/officeDocument/2006/relationships/printerSettings" Target="../printerSettings/printerSettings404.bin"/><Relationship Id="rId45" Type="http://schemas.openxmlformats.org/officeDocument/2006/relationships/vmlDrawing" Target="../drawings/vmlDrawing4.vml"/><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28" Type="http://schemas.openxmlformats.org/officeDocument/2006/relationships/printerSettings" Target="../printerSettings/printerSettings392.bin"/><Relationship Id="rId36" Type="http://schemas.openxmlformats.org/officeDocument/2006/relationships/printerSettings" Target="../printerSettings/printerSettings400.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31" Type="http://schemas.openxmlformats.org/officeDocument/2006/relationships/printerSettings" Target="../printerSettings/printerSettings395.bin"/><Relationship Id="rId44" Type="http://schemas.openxmlformats.org/officeDocument/2006/relationships/drawing" Target="../drawings/drawing11.xml"/><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 Id="rId27" Type="http://schemas.openxmlformats.org/officeDocument/2006/relationships/printerSettings" Target="../printerSettings/printerSettings391.bin"/><Relationship Id="rId30" Type="http://schemas.openxmlformats.org/officeDocument/2006/relationships/printerSettings" Target="../printerSettings/printerSettings394.bin"/><Relationship Id="rId35" Type="http://schemas.openxmlformats.org/officeDocument/2006/relationships/printerSettings" Target="../printerSettings/printerSettings399.bin"/><Relationship Id="rId43" Type="http://schemas.openxmlformats.org/officeDocument/2006/relationships/printerSettings" Target="../printerSettings/printerSettings407.bin"/><Relationship Id="rId8" Type="http://schemas.openxmlformats.org/officeDocument/2006/relationships/printerSettings" Target="../printerSettings/printerSettings372.bin"/><Relationship Id="rId3" Type="http://schemas.openxmlformats.org/officeDocument/2006/relationships/printerSettings" Target="../printerSettings/printerSettings367.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33" Type="http://schemas.openxmlformats.org/officeDocument/2006/relationships/printerSettings" Target="../printerSettings/printerSettings397.bin"/><Relationship Id="rId38" Type="http://schemas.openxmlformats.org/officeDocument/2006/relationships/printerSettings" Target="../printerSettings/printerSettings402.bin"/><Relationship Id="rId46" Type="http://schemas.openxmlformats.org/officeDocument/2006/relationships/ctrlProp" Target="../ctrlProps/ctrlProp169.xml"/><Relationship Id="rId20" Type="http://schemas.openxmlformats.org/officeDocument/2006/relationships/printerSettings" Target="../printerSettings/printerSettings384.bin"/><Relationship Id="rId41" Type="http://schemas.openxmlformats.org/officeDocument/2006/relationships/printerSettings" Target="../printerSettings/printerSettings4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0.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5" Type="http://schemas.openxmlformats.org/officeDocument/2006/relationships/ctrlProp" Target="../ctrlProps/ctrlProp170.xml"/><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7.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24" Type="http://schemas.openxmlformats.org/officeDocument/2006/relationships/vmlDrawing" Target="../drawings/vmlDrawing5.vml"/><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23" Type="http://schemas.openxmlformats.org/officeDocument/2006/relationships/drawing" Target="../drawings/drawing12.xml"/><Relationship Id="rId10" Type="http://schemas.openxmlformats.org/officeDocument/2006/relationships/printerSettings" Target="../printerSettings/printerSettings417.bin"/><Relationship Id="rId19" Type="http://schemas.openxmlformats.org/officeDocument/2006/relationships/printerSettings" Target="../printerSettings/printerSettings426.bin"/><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 Id="rId22" Type="http://schemas.openxmlformats.org/officeDocument/2006/relationships/printerSettings" Target="../printerSettings/printerSettings42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39" Type="http://schemas.openxmlformats.org/officeDocument/2006/relationships/printerSettings" Target="../printerSettings/printerSettings468.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42" Type="http://schemas.openxmlformats.org/officeDocument/2006/relationships/printerSettings" Target="../printerSettings/printerSettings471.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printerSettings" Target="../printerSettings/printerSettings466.bin"/><Relationship Id="rId40" Type="http://schemas.openxmlformats.org/officeDocument/2006/relationships/printerSettings" Target="../printerSettings/printerSettings469.bin"/><Relationship Id="rId45" Type="http://schemas.openxmlformats.org/officeDocument/2006/relationships/vmlDrawing" Target="../drawings/vmlDrawing6.v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4" Type="http://schemas.openxmlformats.org/officeDocument/2006/relationships/drawing" Target="../drawings/drawing13.xml"/><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43" Type="http://schemas.openxmlformats.org/officeDocument/2006/relationships/printerSettings" Target="../printerSettings/printerSettings472.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38" Type="http://schemas.openxmlformats.org/officeDocument/2006/relationships/printerSettings" Target="../printerSettings/printerSettings467.bin"/><Relationship Id="rId46" Type="http://schemas.openxmlformats.org/officeDocument/2006/relationships/ctrlProp" Target="../ctrlProps/ctrlProp171.xml"/><Relationship Id="rId20" Type="http://schemas.openxmlformats.org/officeDocument/2006/relationships/printerSettings" Target="../printerSettings/printerSettings449.bin"/><Relationship Id="rId41" Type="http://schemas.openxmlformats.org/officeDocument/2006/relationships/printerSettings" Target="../printerSettings/printerSettings47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9" Type="http://schemas.openxmlformats.org/officeDocument/2006/relationships/printerSettings" Target="../printerSettings/printerSettings511.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42" Type="http://schemas.openxmlformats.org/officeDocument/2006/relationships/printerSettings" Target="../printerSettings/printerSettings514.bin"/><Relationship Id="rId7" Type="http://schemas.openxmlformats.org/officeDocument/2006/relationships/printerSettings" Target="../printerSettings/printerSettings479.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41" Type="http://schemas.openxmlformats.org/officeDocument/2006/relationships/printerSettings" Target="../printerSettings/printerSettings513.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37" Type="http://schemas.openxmlformats.org/officeDocument/2006/relationships/printerSettings" Target="../printerSettings/printerSettings509.bin"/><Relationship Id="rId40" Type="http://schemas.openxmlformats.org/officeDocument/2006/relationships/printerSettings" Target="../printerSettings/printerSettings512.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36" Type="http://schemas.openxmlformats.org/officeDocument/2006/relationships/printerSettings" Target="../printerSettings/printerSettings508.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 Id="rId35" Type="http://schemas.openxmlformats.org/officeDocument/2006/relationships/printerSettings" Target="../printerSettings/printerSettings507.bin"/><Relationship Id="rId43" Type="http://schemas.openxmlformats.org/officeDocument/2006/relationships/drawing" Target="../drawings/drawing14.xml"/><Relationship Id="rId8" Type="http://schemas.openxmlformats.org/officeDocument/2006/relationships/printerSettings" Target="../printerSettings/printerSettings480.bin"/><Relationship Id="rId3" Type="http://schemas.openxmlformats.org/officeDocument/2006/relationships/printerSettings" Target="../printerSettings/printerSettings475.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38" Type="http://schemas.openxmlformats.org/officeDocument/2006/relationships/printerSettings" Target="../printerSettings/printerSettings51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9" Type="http://schemas.openxmlformats.org/officeDocument/2006/relationships/printerSettings" Target="../printerSettings/printerSettings553.bin"/><Relationship Id="rId21" Type="http://schemas.openxmlformats.org/officeDocument/2006/relationships/printerSettings" Target="../printerSettings/printerSettings535.bin"/><Relationship Id="rId34" Type="http://schemas.openxmlformats.org/officeDocument/2006/relationships/printerSettings" Target="../printerSettings/printerSettings548.bin"/><Relationship Id="rId42" Type="http://schemas.openxmlformats.org/officeDocument/2006/relationships/printerSettings" Target="../printerSettings/printerSettings556.bin"/><Relationship Id="rId7" Type="http://schemas.openxmlformats.org/officeDocument/2006/relationships/printerSettings" Target="../printerSettings/printerSettings521.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29" Type="http://schemas.openxmlformats.org/officeDocument/2006/relationships/printerSettings" Target="../printerSettings/printerSettings543.bin"/><Relationship Id="rId41" Type="http://schemas.openxmlformats.org/officeDocument/2006/relationships/printerSettings" Target="../printerSettings/printerSettings555.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32" Type="http://schemas.openxmlformats.org/officeDocument/2006/relationships/printerSettings" Target="../printerSettings/printerSettings546.bin"/><Relationship Id="rId37" Type="http://schemas.openxmlformats.org/officeDocument/2006/relationships/printerSettings" Target="../printerSettings/printerSettings551.bin"/><Relationship Id="rId40" Type="http://schemas.openxmlformats.org/officeDocument/2006/relationships/printerSettings" Target="../printerSettings/printerSettings554.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28" Type="http://schemas.openxmlformats.org/officeDocument/2006/relationships/printerSettings" Target="../printerSettings/printerSettings542.bin"/><Relationship Id="rId36" Type="http://schemas.openxmlformats.org/officeDocument/2006/relationships/printerSettings" Target="../printerSettings/printerSettings550.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31" Type="http://schemas.openxmlformats.org/officeDocument/2006/relationships/printerSettings" Target="../printerSettings/printerSettings545.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printerSettings" Target="../printerSettings/printerSettings541.bin"/><Relationship Id="rId30" Type="http://schemas.openxmlformats.org/officeDocument/2006/relationships/printerSettings" Target="../printerSettings/printerSettings544.bin"/><Relationship Id="rId35" Type="http://schemas.openxmlformats.org/officeDocument/2006/relationships/printerSettings" Target="../printerSettings/printerSettings549.bin"/><Relationship Id="rId43" Type="http://schemas.openxmlformats.org/officeDocument/2006/relationships/printerSettings" Target="../printerSettings/printerSettings557.bin"/><Relationship Id="rId8" Type="http://schemas.openxmlformats.org/officeDocument/2006/relationships/printerSettings" Target="../printerSettings/printerSettings522.bin"/><Relationship Id="rId3" Type="http://schemas.openxmlformats.org/officeDocument/2006/relationships/printerSettings" Target="../printerSettings/printerSettings517.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33" Type="http://schemas.openxmlformats.org/officeDocument/2006/relationships/printerSettings" Target="../printerSettings/printerSettings547.bin"/><Relationship Id="rId38" Type="http://schemas.openxmlformats.org/officeDocument/2006/relationships/printerSettings" Target="../printerSettings/printerSettings5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0.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5" Type="http://schemas.openxmlformats.org/officeDocument/2006/relationships/drawing" Target="../drawings/drawing15.xml"/><Relationship Id="rId4" Type="http://schemas.openxmlformats.org/officeDocument/2006/relationships/printerSettings" Target="../printerSettings/printerSettings56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9" Type="http://schemas.openxmlformats.org/officeDocument/2006/relationships/printerSettings" Target="../printerSettings/printerSettings600.bin"/><Relationship Id="rId21" Type="http://schemas.openxmlformats.org/officeDocument/2006/relationships/printerSettings" Target="../printerSettings/printerSettings582.bin"/><Relationship Id="rId34" Type="http://schemas.openxmlformats.org/officeDocument/2006/relationships/printerSettings" Target="../printerSettings/printerSettings595.bin"/><Relationship Id="rId42" Type="http://schemas.openxmlformats.org/officeDocument/2006/relationships/printerSettings" Target="../printerSettings/printerSettings603.bin"/><Relationship Id="rId7" Type="http://schemas.openxmlformats.org/officeDocument/2006/relationships/printerSettings" Target="../printerSettings/printerSettings56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41" Type="http://schemas.openxmlformats.org/officeDocument/2006/relationships/printerSettings" Target="../printerSettings/printerSettings602.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printerSettings" Target="../printerSettings/printerSettings593.bin"/><Relationship Id="rId37" Type="http://schemas.openxmlformats.org/officeDocument/2006/relationships/printerSettings" Target="../printerSettings/printerSettings598.bin"/><Relationship Id="rId40" Type="http://schemas.openxmlformats.org/officeDocument/2006/relationships/printerSettings" Target="../printerSettings/printerSettings601.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36" Type="http://schemas.openxmlformats.org/officeDocument/2006/relationships/printerSettings" Target="../printerSettings/printerSettings597.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4" Type="http://schemas.openxmlformats.org/officeDocument/2006/relationships/drawing" Target="../drawings/drawing16.xml"/><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 Id="rId35" Type="http://schemas.openxmlformats.org/officeDocument/2006/relationships/printerSettings" Target="../printerSettings/printerSettings596.bin"/><Relationship Id="rId43" Type="http://schemas.openxmlformats.org/officeDocument/2006/relationships/printerSettings" Target="../printerSettings/printerSettings604.bin"/><Relationship Id="rId8" Type="http://schemas.openxmlformats.org/officeDocument/2006/relationships/printerSettings" Target="../printerSettings/printerSettings569.bin"/><Relationship Id="rId3" Type="http://schemas.openxmlformats.org/officeDocument/2006/relationships/printerSettings" Target="../printerSettings/printerSettings564.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printerSettings" Target="../printerSettings/printerSettings594.bin"/><Relationship Id="rId38" Type="http://schemas.openxmlformats.org/officeDocument/2006/relationships/printerSettings" Target="../printerSettings/printerSettings5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23" Type="http://schemas.openxmlformats.org/officeDocument/2006/relationships/drawing" Target="../drawings/drawing17.xml"/><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printerSettings" Target="../printerSettings/printerSettings62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41" Type="http://schemas.openxmlformats.org/officeDocument/2006/relationships/printerSettings" Target="../printerSettings/printerSettings667.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drawing" Target="../drawings/drawing18.xml"/><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9" Type="http://schemas.openxmlformats.org/officeDocument/2006/relationships/drawing" Target="../drawings/drawing19.xml"/><Relationship Id="rId21" Type="http://schemas.openxmlformats.org/officeDocument/2006/relationships/printerSettings" Target="../printerSettings/printerSettings690.bin"/><Relationship Id="rId34" Type="http://schemas.openxmlformats.org/officeDocument/2006/relationships/printerSettings" Target="../printerSettings/printerSettings703.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33" Type="http://schemas.openxmlformats.org/officeDocument/2006/relationships/printerSettings" Target="../printerSettings/printerSettings702.bin"/><Relationship Id="rId38" Type="http://schemas.openxmlformats.org/officeDocument/2006/relationships/printerSettings" Target="../printerSettings/printerSettings707.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29" Type="http://schemas.openxmlformats.org/officeDocument/2006/relationships/printerSettings" Target="../printerSettings/printerSettings698.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32" Type="http://schemas.openxmlformats.org/officeDocument/2006/relationships/printerSettings" Target="../printerSettings/printerSettings701.bin"/><Relationship Id="rId37" Type="http://schemas.openxmlformats.org/officeDocument/2006/relationships/printerSettings" Target="../printerSettings/printerSettings706.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28" Type="http://schemas.openxmlformats.org/officeDocument/2006/relationships/printerSettings" Target="../printerSettings/printerSettings697.bin"/><Relationship Id="rId36" Type="http://schemas.openxmlformats.org/officeDocument/2006/relationships/printerSettings" Target="../printerSettings/printerSettings705.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31" Type="http://schemas.openxmlformats.org/officeDocument/2006/relationships/printerSettings" Target="../printerSettings/printerSettings700.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printerSettings" Target="../printerSettings/printerSettings696.bin"/><Relationship Id="rId30" Type="http://schemas.openxmlformats.org/officeDocument/2006/relationships/printerSettings" Target="../printerSettings/printerSettings699.bin"/><Relationship Id="rId35" Type="http://schemas.openxmlformats.org/officeDocument/2006/relationships/printerSettings" Target="../printerSettings/printerSettings704.bin"/><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9" Type="http://schemas.openxmlformats.org/officeDocument/2006/relationships/drawing" Target="../drawings/drawing20.xml"/><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printerSettings" Target="../printerSettings/printerSettings745.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58.bin"/><Relationship Id="rId18" Type="http://schemas.openxmlformats.org/officeDocument/2006/relationships/printerSettings" Target="../printerSettings/printerSettings763.bin"/><Relationship Id="rId26" Type="http://schemas.openxmlformats.org/officeDocument/2006/relationships/printerSettings" Target="../printerSettings/printerSettings771.bin"/><Relationship Id="rId39" Type="http://schemas.openxmlformats.org/officeDocument/2006/relationships/printerSettings" Target="../printerSettings/printerSettings784.bin"/><Relationship Id="rId21" Type="http://schemas.openxmlformats.org/officeDocument/2006/relationships/printerSettings" Target="../printerSettings/printerSettings766.bin"/><Relationship Id="rId34" Type="http://schemas.openxmlformats.org/officeDocument/2006/relationships/printerSettings" Target="../printerSettings/printerSettings779.bin"/><Relationship Id="rId42" Type="http://schemas.openxmlformats.org/officeDocument/2006/relationships/vmlDrawing" Target="../drawings/vmlDrawing7.vml"/><Relationship Id="rId7" Type="http://schemas.openxmlformats.org/officeDocument/2006/relationships/printerSettings" Target="../printerSettings/printerSettings752.bin"/><Relationship Id="rId2" Type="http://schemas.openxmlformats.org/officeDocument/2006/relationships/printerSettings" Target="../printerSettings/printerSettings747.bin"/><Relationship Id="rId16" Type="http://schemas.openxmlformats.org/officeDocument/2006/relationships/printerSettings" Target="../printerSettings/printerSettings761.bin"/><Relationship Id="rId20" Type="http://schemas.openxmlformats.org/officeDocument/2006/relationships/printerSettings" Target="../printerSettings/printerSettings765.bin"/><Relationship Id="rId29" Type="http://schemas.openxmlformats.org/officeDocument/2006/relationships/printerSettings" Target="../printerSettings/printerSettings774.bin"/><Relationship Id="rId41" Type="http://schemas.openxmlformats.org/officeDocument/2006/relationships/drawing" Target="../drawings/drawing21.xml"/><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24" Type="http://schemas.openxmlformats.org/officeDocument/2006/relationships/printerSettings" Target="../printerSettings/printerSettings769.bin"/><Relationship Id="rId32" Type="http://schemas.openxmlformats.org/officeDocument/2006/relationships/printerSettings" Target="../printerSettings/printerSettings777.bin"/><Relationship Id="rId37" Type="http://schemas.openxmlformats.org/officeDocument/2006/relationships/printerSettings" Target="../printerSettings/printerSettings782.bin"/><Relationship Id="rId40" Type="http://schemas.openxmlformats.org/officeDocument/2006/relationships/printerSettings" Target="../printerSettings/printerSettings785.bin"/><Relationship Id="rId5" Type="http://schemas.openxmlformats.org/officeDocument/2006/relationships/printerSettings" Target="../printerSettings/printerSettings750.bin"/><Relationship Id="rId15" Type="http://schemas.openxmlformats.org/officeDocument/2006/relationships/printerSettings" Target="../printerSettings/printerSettings760.bin"/><Relationship Id="rId23" Type="http://schemas.openxmlformats.org/officeDocument/2006/relationships/printerSettings" Target="../printerSettings/printerSettings768.bin"/><Relationship Id="rId28" Type="http://schemas.openxmlformats.org/officeDocument/2006/relationships/printerSettings" Target="../printerSettings/printerSettings773.bin"/><Relationship Id="rId36" Type="http://schemas.openxmlformats.org/officeDocument/2006/relationships/printerSettings" Target="../printerSettings/printerSettings781.bin"/><Relationship Id="rId10" Type="http://schemas.openxmlformats.org/officeDocument/2006/relationships/printerSettings" Target="../printerSettings/printerSettings755.bin"/><Relationship Id="rId19" Type="http://schemas.openxmlformats.org/officeDocument/2006/relationships/printerSettings" Target="../printerSettings/printerSettings764.bin"/><Relationship Id="rId31" Type="http://schemas.openxmlformats.org/officeDocument/2006/relationships/printerSettings" Target="../printerSettings/printerSettings776.bin"/><Relationship Id="rId44" Type="http://schemas.openxmlformats.org/officeDocument/2006/relationships/ctrlProp" Target="../ctrlProps/ctrlProp173.xml"/><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 Id="rId14" Type="http://schemas.openxmlformats.org/officeDocument/2006/relationships/printerSettings" Target="../printerSettings/printerSettings759.bin"/><Relationship Id="rId22" Type="http://schemas.openxmlformats.org/officeDocument/2006/relationships/printerSettings" Target="../printerSettings/printerSettings767.bin"/><Relationship Id="rId27" Type="http://schemas.openxmlformats.org/officeDocument/2006/relationships/printerSettings" Target="../printerSettings/printerSettings772.bin"/><Relationship Id="rId30" Type="http://schemas.openxmlformats.org/officeDocument/2006/relationships/printerSettings" Target="../printerSettings/printerSettings775.bin"/><Relationship Id="rId35" Type="http://schemas.openxmlformats.org/officeDocument/2006/relationships/printerSettings" Target="../printerSettings/printerSettings780.bin"/><Relationship Id="rId43" Type="http://schemas.openxmlformats.org/officeDocument/2006/relationships/ctrlProp" Target="../ctrlProps/ctrlProp172.xml"/><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 Id="rId12" Type="http://schemas.openxmlformats.org/officeDocument/2006/relationships/printerSettings" Target="../printerSettings/printerSettings757.bin"/><Relationship Id="rId17" Type="http://schemas.openxmlformats.org/officeDocument/2006/relationships/printerSettings" Target="../printerSettings/printerSettings762.bin"/><Relationship Id="rId25" Type="http://schemas.openxmlformats.org/officeDocument/2006/relationships/printerSettings" Target="../printerSettings/printerSettings770.bin"/><Relationship Id="rId33" Type="http://schemas.openxmlformats.org/officeDocument/2006/relationships/printerSettings" Target="../printerSettings/printerSettings778.bin"/><Relationship Id="rId38" Type="http://schemas.openxmlformats.org/officeDocument/2006/relationships/printerSettings" Target="../printerSettings/printerSettings78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93.bin"/><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3" Type="http://schemas.openxmlformats.org/officeDocument/2006/relationships/printerSettings" Target="../printerSettings/printerSettings788.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10" Type="http://schemas.openxmlformats.org/officeDocument/2006/relationships/printerSettings" Target="../printerSettings/printerSettings795.bin"/><Relationship Id="rId19" Type="http://schemas.openxmlformats.org/officeDocument/2006/relationships/drawing" Target="../drawings/drawing22.xml"/><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816.bin"/><Relationship Id="rId18" Type="http://schemas.openxmlformats.org/officeDocument/2006/relationships/printerSettings" Target="../printerSettings/printerSettings821.bin"/><Relationship Id="rId26" Type="http://schemas.openxmlformats.org/officeDocument/2006/relationships/printerSettings" Target="../printerSettings/printerSettings829.bin"/><Relationship Id="rId21" Type="http://schemas.openxmlformats.org/officeDocument/2006/relationships/printerSettings" Target="../printerSettings/printerSettings824.bin"/><Relationship Id="rId34" Type="http://schemas.openxmlformats.org/officeDocument/2006/relationships/printerSettings" Target="../printerSettings/printerSettings837.bin"/><Relationship Id="rId7" Type="http://schemas.openxmlformats.org/officeDocument/2006/relationships/printerSettings" Target="../printerSettings/printerSettings810.bin"/><Relationship Id="rId12" Type="http://schemas.openxmlformats.org/officeDocument/2006/relationships/printerSettings" Target="../printerSettings/printerSettings815.bin"/><Relationship Id="rId17" Type="http://schemas.openxmlformats.org/officeDocument/2006/relationships/printerSettings" Target="../printerSettings/printerSettings820.bin"/><Relationship Id="rId25" Type="http://schemas.openxmlformats.org/officeDocument/2006/relationships/printerSettings" Target="../printerSettings/printerSettings828.bin"/><Relationship Id="rId33" Type="http://schemas.openxmlformats.org/officeDocument/2006/relationships/printerSettings" Target="../printerSettings/printerSettings836.bin"/><Relationship Id="rId38" Type="http://schemas.openxmlformats.org/officeDocument/2006/relationships/drawing" Target="../drawings/drawing23.xml"/><Relationship Id="rId2" Type="http://schemas.openxmlformats.org/officeDocument/2006/relationships/printerSettings" Target="../printerSettings/printerSettings805.bin"/><Relationship Id="rId16" Type="http://schemas.openxmlformats.org/officeDocument/2006/relationships/printerSettings" Target="../printerSettings/printerSettings819.bin"/><Relationship Id="rId20" Type="http://schemas.openxmlformats.org/officeDocument/2006/relationships/printerSettings" Target="../printerSettings/printerSettings823.bin"/><Relationship Id="rId29" Type="http://schemas.openxmlformats.org/officeDocument/2006/relationships/printerSettings" Target="../printerSettings/printerSettings832.bin"/><Relationship Id="rId1" Type="http://schemas.openxmlformats.org/officeDocument/2006/relationships/printerSettings" Target="../printerSettings/printerSettings804.bin"/><Relationship Id="rId6" Type="http://schemas.openxmlformats.org/officeDocument/2006/relationships/printerSettings" Target="../printerSettings/printerSettings809.bin"/><Relationship Id="rId11" Type="http://schemas.openxmlformats.org/officeDocument/2006/relationships/printerSettings" Target="../printerSettings/printerSettings814.bin"/><Relationship Id="rId24" Type="http://schemas.openxmlformats.org/officeDocument/2006/relationships/printerSettings" Target="../printerSettings/printerSettings827.bin"/><Relationship Id="rId32" Type="http://schemas.openxmlformats.org/officeDocument/2006/relationships/printerSettings" Target="../printerSettings/printerSettings835.bin"/><Relationship Id="rId37" Type="http://schemas.openxmlformats.org/officeDocument/2006/relationships/printerSettings" Target="../printerSettings/printerSettings840.bin"/><Relationship Id="rId5" Type="http://schemas.openxmlformats.org/officeDocument/2006/relationships/printerSettings" Target="../printerSettings/printerSettings808.bin"/><Relationship Id="rId15" Type="http://schemas.openxmlformats.org/officeDocument/2006/relationships/printerSettings" Target="../printerSettings/printerSettings818.bin"/><Relationship Id="rId23" Type="http://schemas.openxmlformats.org/officeDocument/2006/relationships/printerSettings" Target="../printerSettings/printerSettings826.bin"/><Relationship Id="rId28" Type="http://schemas.openxmlformats.org/officeDocument/2006/relationships/printerSettings" Target="../printerSettings/printerSettings831.bin"/><Relationship Id="rId36" Type="http://schemas.openxmlformats.org/officeDocument/2006/relationships/printerSettings" Target="../printerSettings/printerSettings839.bin"/><Relationship Id="rId10" Type="http://schemas.openxmlformats.org/officeDocument/2006/relationships/printerSettings" Target="../printerSettings/printerSettings813.bin"/><Relationship Id="rId19" Type="http://schemas.openxmlformats.org/officeDocument/2006/relationships/printerSettings" Target="../printerSettings/printerSettings822.bin"/><Relationship Id="rId31" Type="http://schemas.openxmlformats.org/officeDocument/2006/relationships/printerSettings" Target="../printerSettings/printerSettings834.bin"/><Relationship Id="rId4" Type="http://schemas.openxmlformats.org/officeDocument/2006/relationships/printerSettings" Target="../printerSettings/printerSettings807.bin"/><Relationship Id="rId9" Type="http://schemas.openxmlformats.org/officeDocument/2006/relationships/printerSettings" Target="../printerSettings/printerSettings812.bin"/><Relationship Id="rId14" Type="http://schemas.openxmlformats.org/officeDocument/2006/relationships/printerSettings" Target="../printerSettings/printerSettings817.bin"/><Relationship Id="rId22" Type="http://schemas.openxmlformats.org/officeDocument/2006/relationships/printerSettings" Target="../printerSettings/printerSettings825.bin"/><Relationship Id="rId27" Type="http://schemas.openxmlformats.org/officeDocument/2006/relationships/printerSettings" Target="../printerSettings/printerSettings830.bin"/><Relationship Id="rId30" Type="http://schemas.openxmlformats.org/officeDocument/2006/relationships/printerSettings" Target="../printerSettings/printerSettings833.bin"/><Relationship Id="rId35" Type="http://schemas.openxmlformats.org/officeDocument/2006/relationships/printerSettings" Target="../printerSettings/printerSettings838.bin"/><Relationship Id="rId8" Type="http://schemas.openxmlformats.org/officeDocument/2006/relationships/printerSettings" Target="../printerSettings/printerSettings811.bin"/><Relationship Id="rId3" Type="http://schemas.openxmlformats.org/officeDocument/2006/relationships/printerSettings" Target="../printerSettings/printerSettings80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drawing" Target="../drawings/drawing24.xml"/><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76.bin"/><Relationship Id="rId3" Type="http://schemas.openxmlformats.org/officeDocument/2006/relationships/printerSettings" Target="../printerSettings/printerSettings871.bin"/><Relationship Id="rId7" Type="http://schemas.openxmlformats.org/officeDocument/2006/relationships/printerSettings" Target="../printerSettings/printerSettings875.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drawing" Target="../drawings/drawing25.xml"/><Relationship Id="rId5" Type="http://schemas.openxmlformats.org/officeDocument/2006/relationships/printerSettings" Target="../printerSettings/printerSettings873.bin"/><Relationship Id="rId10" Type="http://schemas.openxmlformats.org/officeDocument/2006/relationships/printerSettings" Target="../printerSettings/printerSettings878.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91.bin"/><Relationship Id="rId18" Type="http://schemas.openxmlformats.org/officeDocument/2006/relationships/printerSettings" Target="../printerSettings/printerSettings896.bin"/><Relationship Id="rId26" Type="http://schemas.openxmlformats.org/officeDocument/2006/relationships/printerSettings" Target="../printerSettings/printerSettings904.bin"/><Relationship Id="rId39" Type="http://schemas.openxmlformats.org/officeDocument/2006/relationships/printerSettings" Target="../printerSettings/printerSettings917.bin"/><Relationship Id="rId21" Type="http://schemas.openxmlformats.org/officeDocument/2006/relationships/printerSettings" Target="../printerSettings/printerSettings899.bin"/><Relationship Id="rId34" Type="http://schemas.openxmlformats.org/officeDocument/2006/relationships/printerSettings" Target="../printerSettings/printerSettings912.bin"/><Relationship Id="rId42" Type="http://schemas.openxmlformats.org/officeDocument/2006/relationships/printerSettings" Target="../printerSettings/printerSettings920.bin"/><Relationship Id="rId7" Type="http://schemas.openxmlformats.org/officeDocument/2006/relationships/printerSettings" Target="../printerSettings/printerSettings885.bin"/><Relationship Id="rId2" Type="http://schemas.openxmlformats.org/officeDocument/2006/relationships/printerSettings" Target="../printerSettings/printerSettings880.bin"/><Relationship Id="rId16" Type="http://schemas.openxmlformats.org/officeDocument/2006/relationships/printerSettings" Target="../printerSettings/printerSettings894.bin"/><Relationship Id="rId20" Type="http://schemas.openxmlformats.org/officeDocument/2006/relationships/printerSettings" Target="../printerSettings/printerSettings898.bin"/><Relationship Id="rId29" Type="http://schemas.openxmlformats.org/officeDocument/2006/relationships/printerSettings" Target="../printerSettings/printerSettings907.bin"/><Relationship Id="rId41" Type="http://schemas.openxmlformats.org/officeDocument/2006/relationships/printerSettings" Target="../printerSettings/printerSettings919.bin"/><Relationship Id="rId1" Type="http://schemas.openxmlformats.org/officeDocument/2006/relationships/printerSettings" Target="../printerSettings/printerSettings879.bin"/><Relationship Id="rId6" Type="http://schemas.openxmlformats.org/officeDocument/2006/relationships/printerSettings" Target="../printerSettings/printerSettings884.bin"/><Relationship Id="rId11" Type="http://schemas.openxmlformats.org/officeDocument/2006/relationships/printerSettings" Target="../printerSettings/printerSettings889.bin"/><Relationship Id="rId24" Type="http://schemas.openxmlformats.org/officeDocument/2006/relationships/printerSettings" Target="../printerSettings/printerSettings902.bin"/><Relationship Id="rId32" Type="http://schemas.openxmlformats.org/officeDocument/2006/relationships/printerSettings" Target="../printerSettings/printerSettings910.bin"/><Relationship Id="rId37" Type="http://schemas.openxmlformats.org/officeDocument/2006/relationships/printerSettings" Target="../printerSettings/printerSettings915.bin"/><Relationship Id="rId40" Type="http://schemas.openxmlformats.org/officeDocument/2006/relationships/printerSettings" Target="../printerSettings/printerSettings918.bin"/><Relationship Id="rId5" Type="http://schemas.openxmlformats.org/officeDocument/2006/relationships/printerSettings" Target="../printerSettings/printerSettings883.bin"/><Relationship Id="rId15" Type="http://schemas.openxmlformats.org/officeDocument/2006/relationships/printerSettings" Target="../printerSettings/printerSettings893.bin"/><Relationship Id="rId23" Type="http://schemas.openxmlformats.org/officeDocument/2006/relationships/printerSettings" Target="../printerSettings/printerSettings901.bin"/><Relationship Id="rId28" Type="http://schemas.openxmlformats.org/officeDocument/2006/relationships/printerSettings" Target="../printerSettings/printerSettings906.bin"/><Relationship Id="rId36" Type="http://schemas.openxmlformats.org/officeDocument/2006/relationships/printerSettings" Target="../printerSettings/printerSettings914.bin"/><Relationship Id="rId10" Type="http://schemas.openxmlformats.org/officeDocument/2006/relationships/printerSettings" Target="../printerSettings/printerSettings888.bin"/><Relationship Id="rId19" Type="http://schemas.openxmlformats.org/officeDocument/2006/relationships/printerSettings" Target="../printerSettings/printerSettings897.bin"/><Relationship Id="rId31" Type="http://schemas.openxmlformats.org/officeDocument/2006/relationships/printerSettings" Target="../printerSettings/printerSettings909.bin"/><Relationship Id="rId44" Type="http://schemas.openxmlformats.org/officeDocument/2006/relationships/drawing" Target="../drawings/drawing26.xml"/><Relationship Id="rId4" Type="http://schemas.openxmlformats.org/officeDocument/2006/relationships/printerSettings" Target="../printerSettings/printerSettings882.bin"/><Relationship Id="rId9" Type="http://schemas.openxmlformats.org/officeDocument/2006/relationships/printerSettings" Target="../printerSettings/printerSettings887.bin"/><Relationship Id="rId14" Type="http://schemas.openxmlformats.org/officeDocument/2006/relationships/printerSettings" Target="../printerSettings/printerSettings892.bin"/><Relationship Id="rId22" Type="http://schemas.openxmlformats.org/officeDocument/2006/relationships/printerSettings" Target="../printerSettings/printerSettings900.bin"/><Relationship Id="rId27" Type="http://schemas.openxmlformats.org/officeDocument/2006/relationships/printerSettings" Target="../printerSettings/printerSettings905.bin"/><Relationship Id="rId30" Type="http://schemas.openxmlformats.org/officeDocument/2006/relationships/printerSettings" Target="../printerSettings/printerSettings908.bin"/><Relationship Id="rId35" Type="http://schemas.openxmlformats.org/officeDocument/2006/relationships/printerSettings" Target="../printerSettings/printerSettings913.bin"/><Relationship Id="rId43" Type="http://schemas.openxmlformats.org/officeDocument/2006/relationships/printerSettings" Target="../printerSettings/printerSettings921.bin"/><Relationship Id="rId8" Type="http://schemas.openxmlformats.org/officeDocument/2006/relationships/printerSettings" Target="../printerSettings/printerSettings886.bin"/><Relationship Id="rId3" Type="http://schemas.openxmlformats.org/officeDocument/2006/relationships/printerSettings" Target="../printerSettings/printerSettings881.bin"/><Relationship Id="rId12" Type="http://schemas.openxmlformats.org/officeDocument/2006/relationships/printerSettings" Target="../printerSettings/printerSettings890.bin"/><Relationship Id="rId17" Type="http://schemas.openxmlformats.org/officeDocument/2006/relationships/printerSettings" Target="../printerSettings/printerSettings895.bin"/><Relationship Id="rId25" Type="http://schemas.openxmlformats.org/officeDocument/2006/relationships/printerSettings" Target="../printerSettings/printerSettings903.bin"/><Relationship Id="rId33" Type="http://schemas.openxmlformats.org/officeDocument/2006/relationships/printerSettings" Target="../printerSettings/printerSettings911.bin"/><Relationship Id="rId38" Type="http://schemas.openxmlformats.org/officeDocument/2006/relationships/printerSettings" Target="../printerSettings/printerSettings91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34.bin"/><Relationship Id="rId18" Type="http://schemas.openxmlformats.org/officeDocument/2006/relationships/printerSettings" Target="../printerSettings/printerSettings939.bin"/><Relationship Id="rId26" Type="http://schemas.openxmlformats.org/officeDocument/2006/relationships/printerSettings" Target="../printerSettings/printerSettings947.bin"/><Relationship Id="rId39" Type="http://schemas.openxmlformats.org/officeDocument/2006/relationships/printerSettings" Target="../printerSettings/printerSettings960.bin"/><Relationship Id="rId21" Type="http://schemas.openxmlformats.org/officeDocument/2006/relationships/printerSettings" Target="../printerSettings/printerSettings942.bin"/><Relationship Id="rId34" Type="http://schemas.openxmlformats.org/officeDocument/2006/relationships/printerSettings" Target="../printerSettings/printerSettings955.bin"/><Relationship Id="rId7" Type="http://schemas.openxmlformats.org/officeDocument/2006/relationships/printerSettings" Target="../printerSettings/printerSettings928.bin"/><Relationship Id="rId12" Type="http://schemas.openxmlformats.org/officeDocument/2006/relationships/printerSettings" Target="../printerSettings/printerSettings933.bin"/><Relationship Id="rId17" Type="http://schemas.openxmlformats.org/officeDocument/2006/relationships/printerSettings" Target="../printerSettings/printerSettings938.bin"/><Relationship Id="rId25" Type="http://schemas.openxmlformats.org/officeDocument/2006/relationships/printerSettings" Target="../printerSettings/printerSettings946.bin"/><Relationship Id="rId33" Type="http://schemas.openxmlformats.org/officeDocument/2006/relationships/printerSettings" Target="../printerSettings/printerSettings954.bin"/><Relationship Id="rId38" Type="http://schemas.openxmlformats.org/officeDocument/2006/relationships/printerSettings" Target="../printerSettings/printerSettings959.bin"/><Relationship Id="rId2" Type="http://schemas.openxmlformats.org/officeDocument/2006/relationships/printerSettings" Target="../printerSettings/printerSettings923.bin"/><Relationship Id="rId16" Type="http://schemas.openxmlformats.org/officeDocument/2006/relationships/printerSettings" Target="../printerSettings/printerSettings937.bin"/><Relationship Id="rId20" Type="http://schemas.openxmlformats.org/officeDocument/2006/relationships/printerSettings" Target="../printerSettings/printerSettings941.bin"/><Relationship Id="rId29" Type="http://schemas.openxmlformats.org/officeDocument/2006/relationships/printerSettings" Target="../printerSettings/printerSettings950.bin"/><Relationship Id="rId1" Type="http://schemas.openxmlformats.org/officeDocument/2006/relationships/printerSettings" Target="../printerSettings/printerSettings922.bin"/><Relationship Id="rId6" Type="http://schemas.openxmlformats.org/officeDocument/2006/relationships/printerSettings" Target="../printerSettings/printerSettings927.bin"/><Relationship Id="rId11" Type="http://schemas.openxmlformats.org/officeDocument/2006/relationships/printerSettings" Target="../printerSettings/printerSettings932.bin"/><Relationship Id="rId24" Type="http://schemas.openxmlformats.org/officeDocument/2006/relationships/printerSettings" Target="../printerSettings/printerSettings945.bin"/><Relationship Id="rId32" Type="http://schemas.openxmlformats.org/officeDocument/2006/relationships/printerSettings" Target="../printerSettings/printerSettings953.bin"/><Relationship Id="rId37" Type="http://schemas.openxmlformats.org/officeDocument/2006/relationships/printerSettings" Target="../printerSettings/printerSettings958.bin"/><Relationship Id="rId40" Type="http://schemas.openxmlformats.org/officeDocument/2006/relationships/drawing" Target="../drawings/drawing27.xml"/><Relationship Id="rId5" Type="http://schemas.openxmlformats.org/officeDocument/2006/relationships/printerSettings" Target="../printerSettings/printerSettings926.bin"/><Relationship Id="rId15" Type="http://schemas.openxmlformats.org/officeDocument/2006/relationships/printerSettings" Target="../printerSettings/printerSettings936.bin"/><Relationship Id="rId23" Type="http://schemas.openxmlformats.org/officeDocument/2006/relationships/printerSettings" Target="../printerSettings/printerSettings944.bin"/><Relationship Id="rId28" Type="http://schemas.openxmlformats.org/officeDocument/2006/relationships/printerSettings" Target="../printerSettings/printerSettings949.bin"/><Relationship Id="rId36" Type="http://schemas.openxmlformats.org/officeDocument/2006/relationships/printerSettings" Target="../printerSettings/printerSettings957.bin"/><Relationship Id="rId10" Type="http://schemas.openxmlformats.org/officeDocument/2006/relationships/printerSettings" Target="../printerSettings/printerSettings931.bin"/><Relationship Id="rId19" Type="http://schemas.openxmlformats.org/officeDocument/2006/relationships/printerSettings" Target="../printerSettings/printerSettings940.bin"/><Relationship Id="rId31" Type="http://schemas.openxmlformats.org/officeDocument/2006/relationships/printerSettings" Target="../printerSettings/printerSettings952.bin"/><Relationship Id="rId4" Type="http://schemas.openxmlformats.org/officeDocument/2006/relationships/printerSettings" Target="../printerSettings/printerSettings925.bin"/><Relationship Id="rId9" Type="http://schemas.openxmlformats.org/officeDocument/2006/relationships/printerSettings" Target="../printerSettings/printerSettings930.bin"/><Relationship Id="rId14" Type="http://schemas.openxmlformats.org/officeDocument/2006/relationships/printerSettings" Target="../printerSettings/printerSettings935.bin"/><Relationship Id="rId22" Type="http://schemas.openxmlformats.org/officeDocument/2006/relationships/printerSettings" Target="../printerSettings/printerSettings943.bin"/><Relationship Id="rId27" Type="http://schemas.openxmlformats.org/officeDocument/2006/relationships/printerSettings" Target="../printerSettings/printerSettings948.bin"/><Relationship Id="rId30" Type="http://schemas.openxmlformats.org/officeDocument/2006/relationships/printerSettings" Target="../printerSettings/printerSettings951.bin"/><Relationship Id="rId35" Type="http://schemas.openxmlformats.org/officeDocument/2006/relationships/printerSettings" Target="../printerSettings/printerSettings956.bin"/><Relationship Id="rId8" Type="http://schemas.openxmlformats.org/officeDocument/2006/relationships/printerSettings" Target="../printerSettings/printerSettings929.bin"/><Relationship Id="rId3" Type="http://schemas.openxmlformats.org/officeDocument/2006/relationships/printerSettings" Target="../printerSettings/printerSettings9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73.bin"/><Relationship Id="rId18" Type="http://schemas.openxmlformats.org/officeDocument/2006/relationships/printerSettings" Target="../printerSettings/printerSettings978.bin"/><Relationship Id="rId26" Type="http://schemas.openxmlformats.org/officeDocument/2006/relationships/printerSettings" Target="../printerSettings/printerSettings986.bin"/><Relationship Id="rId39" Type="http://schemas.openxmlformats.org/officeDocument/2006/relationships/printerSettings" Target="../printerSettings/printerSettings999.bin"/><Relationship Id="rId21" Type="http://schemas.openxmlformats.org/officeDocument/2006/relationships/printerSettings" Target="../printerSettings/printerSettings981.bin"/><Relationship Id="rId34" Type="http://schemas.openxmlformats.org/officeDocument/2006/relationships/printerSettings" Target="../printerSettings/printerSettings994.bin"/><Relationship Id="rId7" Type="http://schemas.openxmlformats.org/officeDocument/2006/relationships/printerSettings" Target="../printerSettings/printerSettings967.bin"/><Relationship Id="rId12" Type="http://schemas.openxmlformats.org/officeDocument/2006/relationships/printerSettings" Target="../printerSettings/printerSettings972.bin"/><Relationship Id="rId17" Type="http://schemas.openxmlformats.org/officeDocument/2006/relationships/printerSettings" Target="../printerSettings/printerSettings977.bin"/><Relationship Id="rId25" Type="http://schemas.openxmlformats.org/officeDocument/2006/relationships/printerSettings" Target="../printerSettings/printerSettings985.bin"/><Relationship Id="rId33" Type="http://schemas.openxmlformats.org/officeDocument/2006/relationships/printerSettings" Target="../printerSettings/printerSettings993.bin"/><Relationship Id="rId38" Type="http://schemas.openxmlformats.org/officeDocument/2006/relationships/printerSettings" Target="../printerSettings/printerSettings998.bin"/><Relationship Id="rId2" Type="http://schemas.openxmlformats.org/officeDocument/2006/relationships/printerSettings" Target="../printerSettings/printerSettings962.bin"/><Relationship Id="rId16" Type="http://schemas.openxmlformats.org/officeDocument/2006/relationships/printerSettings" Target="../printerSettings/printerSettings976.bin"/><Relationship Id="rId20" Type="http://schemas.openxmlformats.org/officeDocument/2006/relationships/printerSettings" Target="../printerSettings/printerSettings980.bin"/><Relationship Id="rId29" Type="http://schemas.openxmlformats.org/officeDocument/2006/relationships/printerSettings" Target="../printerSettings/printerSettings989.bin"/><Relationship Id="rId1" Type="http://schemas.openxmlformats.org/officeDocument/2006/relationships/printerSettings" Target="../printerSettings/printerSettings961.bin"/><Relationship Id="rId6" Type="http://schemas.openxmlformats.org/officeDocument/2006/relationships/printerSettings" Target="../printerSettings/printerSettings966.bin"/><Relationship Id="rId11" Type="http://schemas.openxmlformats.org/officeDocument/2006/relationships/printerSettings" Target="../printerSettings/printerSettings971.bin"/><Relationship Id="rId24" Type="http://schemas.openxmlformats.org/officeDocument/2006/relationships/printerSettings" Target="../printerSettings/printerSettings984.bin"/><Relationship Id="rId32" Type="http://schemas.openxmlformats.org/officeDocument/2006/relationships/printerSettings" Target="../printerSettings/printerSettings992.bin"/><Relationship Id="rId37" Type="http://schemas.openxmlformats.org/officeDocument/2006/relationships/printerSettings" Target="../printerSettings/printerSettings997.bin"/><Relationship Id="rId5" Type="http://schemas.openxmlformats.org/officeDocument/2006/relationships/printerSettings" Target="../printerSettings/printerSettings965.bin"/><Relationship Id="rId15" Type="http://schemas.openxmlformats.org/officeDocument/2006/relationships/printerSettings" Target="../printerSettings/printerSettings975.bin"/><Relationship Id="rId23" Type="http://schemas.openxmlformats.org/officeDocument/2006/relationships/printerSettings" Target="../printerSettings/printerSettings983.bin"/><Relationship Id="rId28" Type="http://schemas.openxmlformats.org/officeDocument/2006/relationships/printerSettings" Target="../printerSettings/printerSettings988.bin"/><Relationship Id="rId36" Type="http://schemas.openxmlformats.org/officeDocument/2006/relationships/printerSettings" Target="../printerSettings/printerSettings996.bin"/><Relationship Id="rId10" Type="http://schemas.openxmlformats.org/officeDocument/2006/relationships/printerSettings" Target="../printerSettings/printerSettings970.bin"/><Relationship Id="rId19" Type="http://schemas.openxmlformats.org/officeDocument/2006/relationships/printerSettings" Target="../printerSettings/printerSettings979.bin"/><Relationship Id="rId31" Type="http://schemas.openxmlformats.org/officeDocument/2006/relationships/printerSettings" Target="../printerSettings/printerSettings991.bin"/><Relationship Id="rId4" Type="http://schemas.openxmlformats.org/officeDocument/2006/relationships/printerSettings" Target="../printerSettings/printerSettings964.bin"/><Relationship Id="rId9" Type="http://schemas.openxmlformats.org/officeDocument/2006/relationships/printerSettings" Target="../printerSettings/printerSettings969.bin"/><Relationship Id="rId14" Type="http://schemas.openxmlformats.org/officeDocument/2006/relationships/printerSettings" Target="../printerSettings/printerSettings974.bin"/><Relationship Id="rId22" Type="http://schemas.openxmlformats.org/officeDocument/2006/relationships/printerSettings" Target="../printerSettings/printerSettings982.bin"/><Relationship Id="rId27" Type="http://schemas.openxmlformats.org/officeDocument/2006/relationships/printerSettings" Target="../printerSettings/printerSettings987.bin"/><Relationship Id="rId30" Type="http://schemas.openxmlformats.org/officeDocument/2006/relationships/printerSettings" Target="../printerSettings/printerSettings990.bin"/><Relationship Id="rId35" Type="http://schemas.openxmlformats.org/officeDocument/2006/relationships/printerSettings" Target="../printerSettings/printerSettings995.bin"/><Relationship Id="rId8" Type="http://schemas.openxmlformats.org/officeDocument/2006/relationships/printerSettings" Target="../printerSettings/printerSettings968.bin"/><Relationship Id="rId3" Type="http://schemas.openxmlformats.org/officeDocument/2006/relationships/printerSettings" Target="../printerSettings/printerSettings96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10.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09.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9" Type="http://schemas.openxmlformats.org/officeDocument/2006/relationships/printerSettings" Target="../printerSettings/printerSettings149.bin"/><Relationship Id="rId21" Type="http://schemas.openxmlformats.org/officeDocument/2006/relationships/printerSettings" Target="../printerSettings/printerSettings131.bin"/><Relationship Id="rId34" Type="http://schemas.openxmlformats.org/officeDocument/2006/relationships/printerSettings" Target="../printerSettings/printerSettings144.bin"/><Relationship Id="rId42" Type="http://schemas.openxmlformats.org/officeDocument/2006/relationships/printerSettings" Target="../printerSettings/printerSettings152.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29" Type="http://schemas.openxmlformats.org/officeDocument/2006/relationships/printerSettings" Target="../printerSettings/printerSettings139.bin"/><Relationship Id="rId41" Type="http://schemas.openxmlformats.org/officeDocument/2006/relationships/printerSettings" Target="../printerSettings/printerSettings151.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32" Type="http://schemas.openxmlformats.org/officeDocument/2006/relationships/printerSettings" Target="../printerSettings/printerSettings142.bin"/><Relationship Id="rId37" Type="http://schemas.openxmlformats.org/officeDocument/2006/relationships/printerSettings" Target="../printerSettings/printerSettings147.bin"/><Relationship Id="rId40" Type="http://schemas.openxmlformats.org/officeDocument/2006/relationships/printerSettings" Target="../printerSettings/printerSettings150.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28" Type="http://schemas.openxmlformats.org/officeDocument/2006/relationships/printerSettings" Target="../printerSettings/printerSettings138.bin"/><Relationship Id="rId36" Type="http://schemas.openxmlformats.org/officeDocument/2006/relationships/printerSettings" Target="../printerSettings/printerSettings146.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31" Type="http://schemas.openxmlformats.org/officeDocument/2006/relationships/printerSettings" Target="../printerSettings/printerSettings141.bin"/><Relationship Id="rId44" Type="http://schemas.openxmlformats.org/officeDocument/2006/relationships/drawing" Target="../drawings/drawing4.xm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 Id="rId30" Type="http://schemas.openxmlformats.org/officeDocument/2006/relationships/printerSettings" Target="../printerSettings/printerSettings140.bin"/><Relationship Id="rId35" Type="http://schemas.openxmlformats.org/officeDocument/2006/relationships/printerSettings" Target="../printerSettings/printerSettings145.bin"/><Relationship Id="rId43" Type="http://schemas.openxmlformats.org/officeDocument/2006/relationships/printerSettings" Target="../printerSettings/printerSettings153.bin"/><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33" Type="http://schemas.openxmlformats.org/officeDocument/2006/relationships/printerSettings" Target="../printerSettings/printerSettings143.bin"/><Relationship Id="rId38" Type="http://schemas.openxmlformats.org/officeDocument/2006/relationships/printerSettings" Target="../printerSettings/printerSettings14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3.xml"/><Relationship Id="rId21" Type="http://schemas.openxmlformats.org/officeDocument/2006/relationships/printerSettings" Target="../printerSettings/printerSettings174.bin"/><Relationship Id="rId42" Type="http://schemas.openxmlformats.org/officeDocument/2006/relationships/ctrlProp" Target="../ctrlProps/ctrlProp49.xml"/><Relationship Id="rId47" Type="http://schemas.openxmlformats.org/officeDocument/2006/relationships/ctrlProp" Target="../ctrlProps/ctrlProp54.xml"/><Relationship Id="rId63" Type="http://schemas.openxmlformats.org/officeDocument/2006/relationships/ctrlProp" Target="../ctrlProps/ctrlProp70.xml"/><Relationship Id="rId68" Type="http://schemas.openxmlformats.org/officeDocument/2006/relationships/ctrlProp" Target="../ctrlProps/ctrlProp75.xml"/><Relationship Id="rId84" Type="http://schemas.openxmlformats.org/officeDocument/2006/relationships/ctrlProp" Target="../ctrlProps/ctrlProp91.xml"/><Relationship Id="rId89" Type="http://schemas.openxmlformats.org/officeDocument/2006/relationships/ctrlProp" Target="../ctrlProps/ctrlProp96.xml"/><Relationship Id="rId16" Type="http://schemas.openxmlformats.org/officeDocument/2006/relationships/printerSettings" Target="../printerSettings/printerSettings169.bin"/><Relationship Id="rId11" Type="http://schemas.openxmlformats.org/officeDocument/2006/relationships/printerSettings" Target="../printerSettings/printerSettings164.bin"/><Relationship Id="rId32" Type="http://schemas.openxmlformats.org/officeDocument/2006/relationships/ctrlProp" Target="../ctrlProps/ctrlProp39.xml"/><Relationship Id="rId37" Type="http://schemas.openxmlformats.org/officeDocument/2006/relationships/ctrlProp" Target="../ctrlProps/ctrlProp44.xml"/><Relationship Id="rId53" Type="http://schemas.openxmlformats.org/officeDocument/2006/relationships/ctrlProp" Target="../ctrlProps/ctrlProp60.xml"/><Relationship Id="rId58" Type="http://schemas.openxmlformats.org/officeDocument/2006/relationships/ctrlProp" Target="../ctrlProps/ctrlProp65.xml"/><Relationship Id="rId74" Type="http://schemas.openxmlformats.org/officeDocument/2006/relationships/ctrlProp" Target="../ctrlProps/ctrlProp81.xml"/><Relationship Id="rId79" Type="http://schemas.openxmlformats.org/officeDocument/2006/relationships/ctrlProp" Target="../ctrlProps/ctrlProp86.xml"/><Relationship Id="rId5" Type="http://schemas.openxmlformats.org/officeDocument/2006/relationships/printerSettings" Target="../printerSettings/printerSettings158.bin"/><Relationship Id="rId90" Type="http://schemas.openxmlformats.org/officeDocument/2006/relationships/ctrlProp" Target="../ctrlProps/ctrlProp97.xml"/><Relationship Id="rId95" Type="http://schemas.openxmlformats.org/officeDocument/2006/relationships/ctrlProp" Target="../ctrlProps/ctrlProp102.xml"/><Relationship Id="rId22" Type="http://schemas.openxmlformats.org/officeDocument/2006/relationships/drawing" Target="../drawings/drawing5.xml"/><Relationship Id="rId27" Type="http://schemas.openxmlformats.org/officeDocument/2006/relationships/ctrlProp" Target="../ctrlProps/ctrlProp34.xml"/><Relationship Id="rId43" Type="http://schemas.openxmlformats.org/officeDocument/2006/relationships/ctrlProp" Target="../ctrlProps/ctrlProp50.xml"/><Relationship Id="rId48" Type="http://schemas.openxmlformats.org/officeDocument/2006/relationships/ctrlProp" Target="../ctrlProps/ctrlProp55.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printerSettings" Target="../printerSettings/printerSettings161.bin"/><Relationship Id="rId51" Type="http://schemas.openxmlformats.org/officeDocument/2006/relationships/ctrlProp" Target="../ctrlProps/ctrlProp58.xml"/><Relationship Id="rId72" Type="http://schemas.openxmlformats.org/officeDocument/2006/relationships/ctrlProp" Target="../ctrlProps/ctrlProp79.xml"/><Relationship Id="rId80" Type="http://schemas.openxmlformats.org/officeDocument/2006/relationships/ctrlProp" Target="../ctrlProps/ctrlProp87.xml"/><Relationship Id="rId85" Type="http://schemas.openxmlformats.org/officeDocument/2006/relationships/ctrlProp" Target="../ctrlProps/ctrlProp92.xml"/><Relationship Id="rId93" Type="http://schemas.openxmlformats.org/officeDocument/2006/relationships/ctrlProp" Target="../ctrlProps/ctrlProp100.xml"/><Relationship Id="rId3" Type="http://schemas.openxmlformats.org/officeDocument/2006/relationships/printerSettings" Target="../printerSettings/printerSettings156.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printerSettings" Target="../printerSettings/printerSettings173.bin"/><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75" Type="http://schemas.openxmlformats.org/officeDocument/2006/relationships/ctrlProp" Target="../ctrlProps/ctrlProp82.xml"/><Relationship Id="rId83" Type="http://schemas.openxmlformats.org/officeDocument/2006/relationships/ctrlProp" Target="../ctrlProps/ctrlProp90.xml"/><Relationship Id="rId88" Type="http://schemas.openxmlformats.org/officeDocument/2006/relationships/ctrlProp" Target="../ctrlProps/ctrlProp95.xml"/><Relationship Id="rId91" Type="http://schemas.openxmlformats.org/officeDocument/2006/relationships/ctrlProp" Target="../ctrlProps/ctrlProp98.xml"/><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5" Type="http://schemas.openxmlformats.org/officeDocument/2006/relationships/printerSettings" Target="../printerSettings/printerSettings168.bin"/><Relationship Id="rId23" Type="http://schemas.openxmlformats.org/officeDocument/2006/relationships/vmlDrawing" Target="../drawings/vmlDrawing2.v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printerSettings" Target="../printerSettings/printerSettings163.bin"/><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78" Type="http://schemas.openxmlformats.org/officeDocument/2006/relationships/ctrlProp" Target="../ctrlProps/ctrlProp85.xml"/><Relationship Id="rId81" Type="http://schemas.openxmlformats.org/officeDocument/2006/relationships/ctrlProp" Target="../ctrlProps/ctrlProp88.xml"/><Relationship Id="rId86" Type="http://schemas.openxmlformats.org/officeDocument/2006/relationships/ctrlProp" Target="../ctrlProps/ctrlProp93.xml"/><Relationship Id="rId94" Type="http://schemas.openxmlformats.org/officeDocument/2006/relationships/ctrlProp" Target="../ctrlProps/ctrlProp101.xml"/><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39" Type="http://schemas.openxmlformats.org/officeDocument/2006/relationships/ctrlProp" Target="../ctrlProps/ctrlProp46.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6" Type="http://schemas.openxmlformats.org/officeDocument/2006/relationships/ctrlProp" Target="../ctrlProps/ctrlProp83.xml"/><Relationship Id="rId7" Type="http://schemas.openxmlformats.org/officeDocument/2006/relationships/printerSettings" Target="../printerSettings/printerSettings160.bin"/><Relationship Id="rId71" Type="http://schemas.openxmlformats.org/officeDocument/2006/relationships/ctrlProp" Target="../ctrlProps/ctrlProp78.xml"/><Relationship Id="rId92" Type="http://schemas.openxmlformats.org/officeDocument/2006/relationships/ctrlProp" Target="../ctrlProps/ctrlProp99.xml"/><Relationship Id="rId2" Type="http://schemas.openxmlformats.org/officeDocument/2006/relationships/printerSettings" Target="../printerSettings/printerSettings155.bin"/><Relationship Id="rId29" Type="http://schemas.openxmlformats.org/officeDocument/2006/relationships/ctrlProp" Target="../ctrlProps/ctrlProp36.xml"/><Relationship Id="rId24" Type="http://schemas.openxmlformats.org/officeDocument/2006/relationships/ctrlProp" Target="../ctrlProps/ctrlProp31.xml"/><Relationship Id="rId40" Type="http://schemas.openxmlformats.org/officeDocument/2006/relationships/ctrlProp" Target="../ctrlProps/ctrlProp47.xml"/><Relationship Id="rId45" Type="http://schemas.openxmlformats.org/officeDocument/2006/relationships/ctrlProp" Target="../ctrlProps/ctrlProp52.xml"/><Relationship Id="rId66" Type="http://schemas.openxmlformats.org/officeDocument/2006/relationships/ctrlProp" Target="../ctrlProps/ctrlProp73.xml"/><Relationship Id="rId87" Type="http://schemas.openxmlformats.org/officeDocument/2006/relationships/ctrlProp" Target="../ctrlProps/ctrlProp94.xml"/><Relationship Id="rId61" Type="http://schemas.openxmlformats.org/officeDocument/2006/relationships/ctrlProp" Target="../ctrlProps/ctrlProp68.xml"/><Relationship Id="rId82" Type="http://schemas.openxmlformats.org/officeDocument/2006/relationships/ctrlProp" Target="../ctrlProps/ctrlProp89.xml"/><Relationship Id="rId19" Type="http://schemas.openxmlformats.org/officeDocument/2006/relationships/printerSettings" Target="../printerSettings/printerSettings172.bin"/><Relationship Id="rId14" Type="http://schemas.openxmlformats.org/officeDocument/2006/relationships/printerSettings" Target="../printerSettings/printerSettings167.bin"/><Relationship Id="rId30" Type="http://schemas.openxmlformats.org/officeDocument/2006/relationships/ctrlProp" Target="../ctrlProps/ctrlProp37.xml"/><Relationship Id="rId35" Type="http://schemas.openxmlformats.org/officeDocument/2006/relationships/ctrlProp" Target="../ctrlProps/ctrlProp42.xml"/><Relationship Id="rId56" Type="http://schemas.openxmlformats.org/officeDocument/2006/relationships/ctrlProp" Target="../ctrlProps/ctrlProp63.xml"/><Relationship Id="rId77" Type="http://schemas.openxmlformats.org/officeDocument/2006/relationships/ctrlProp" Target="../ctrlProps/ctrlProp84.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26" Type="http://schemas.openxmlformats.org/officeDocument/2006/relationships/printerSettings" Target="../printerSettings/printerSettings200.bin"/><Relationship Id="rId39" Type="http://schemas.openxmlformats.org/officeDocument/2006/relationships/printerSettings" Target="../printerSettings/printerSettings213.bin"/><Relationship Id="rId21" Type="http://schemas.openxmlformats.org/officeDocument/2006/relationships/printerSettings" Target="../printerSettings/printerSettings195.bin"/><Relationship Id="rId34" Type="http://schemas.openxmlformats.org/officeDocument/2006/relationships/printerSettings" Target="../printerSettings/printerSettings208.bin"/><Relationship Id="rId42" Type="http://schemas.openxmlformats.org/officeDocument/2006/relationships/printerSettings" Target="../printerSettings/printerSettings216.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29" Type="http://schemas.openxmlformats.org/officeDocument/2006/relationships/printerSettings" Target="../printerSettings/printerSettings203.bin"/><Relationship Id="rId41" Type="http://schemas.openxmlformats.org/officeDocument/2006/relationships/printerSettings" Target="../printerSettings/printerSettings215.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printerSettings" Target="../printerSettings/printerSettings198.bin"/><Relationship Id="rId32" Type="http://schemas.openxmlformats.org/officeDocument/2006/relationships/printerSettings" Target="../printerSettings/printerSettings206.bin"/><Relationship Id="rId37" Type="http://schemas.openxmlformats.org/officeDocument/2006/relationships/printerSettings" Target="../printerSettings/printerSettings211.bin"/><Relationship Id="rId40" Type="http://schemas.openxmlformats.org/officeDocument/2006/relationships/printerSettings" Target="../printerSettings/printerSettings214.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28" Type="http://schemas.openxmlformats.org/officeDocument/2006/relationships/printerSettings" Target="../printerSettings/printerSettings202.bin"/><Relationship Id="rId36" Type="http://schemas.openxmlformats.org/officeDocument/2006/relationships/printerSettings" Target="../printerSettings/printerSettings210.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31" Type="http://schemas.openxmlformats.org/officeDocument/2006/relationships/printerSettings" Target="../printerSettings/printerSettings205.bin"/><Relationship Id="rId44" Type="http://schemas.openxmlformats.org/officeDocument/2006/relationships/drawing" Target="../drawings/drawing6.xml"/><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 Id="rId27" Type="http://schemas.openxmlformats.org/officeDocument/2006/relationships/printerSettings" Target="../printerSettings/printerSettings201.bin"/><Relationship Id="rId30" Type="http://schemas.openxmlformats.org/officeDocument/2006/relationships/printerSettings" Target="../printerSettings/printerSettings204.bin"/><Relationship Id="rId35" Type="http://schemas.openxmlformats.org/officeDocument/2006/relationships/printerSettings" Target="../printerSettings/printerSettings209.bin"/><Relationship Id="rId43" Type="http://schemas.openxmlformats.org/officeDocument/2006/relationships/printerSettings" Target="../printerSettings/printerSettings217.bin"/><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5" Type="http://schemas.openxmlformats.org/officeDocument/2006/relationships/printerSettings" Target="../printerSettings/printerSettings199.bin"/><Relationship Id="rId33" Type="http://schemas.openxmlformats.org/officeDocument/2006/relationships/printerSettings" Target="../printerSettings/printerSettings207.bin"/><Relationship Id="rId38" Type="http://schemas.openxmlformats.org/officeDocument/2006/relationships/printerSettings" Target="../printerSettings/printerSettings21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8.xml"/><Relationship Id="rId21" Type="http://schemas.openxmlformats.org/officeDocument/2006/relationships/ctrlProp" Target="../ctrlProps/ctrlProp103.xml"/><Relationship Id="rId42" Type="http://schemas.openxmlformats.org/officeDocument/2006/relationships/ctrlProp" Target="../ctrlProps/ctrlProp124.xml"/><Relationship Id="rId47" Type="http://schemas.openxmlformats.org/officeDocument/2006/relationships/ctrlProp" Target="../ctrlProps/ctrlProp129.xml"/><Relationship Id="rId63" Type="http://schemas.openxmlformats.org/officeDocument/2006/relationships/ctrlProp" Target="../ctrlProps/ctrlProp145.xml"/><Relationship Id="rId68" Type="http://schemas.openxmlformats.org/officeDocument/2006/relationships/ctrlProp" Target="../ctrlProps/ctrlProp150.xml"/><Relationship Id="rId84" Type="http://schemas.openxmlformats.org/officeDocument/2006/relationships/ctrlProp" Target="../ctrlProps/ctrlProp166.xml"/><Relationship Id="rId16" Type="http://schemas.openxmlformats.org/officeDocument/2006/relationships/printerSettings" Target="../printerSettings/printerSettings233.bin"/><Relationship Id="rId11" Type="http://schemas.openxmlformats.org/officeDocument/2006/relationships/printerSettings" Target="../printerSettings/printerSettings228.bin"/><Relationship Id="rId32" Type="http://schemas.openxmlformats.org/officeDocument/2006/relationships/ctrlProp" Target="../ctrlProps/ctrlProp114.xml"/><Relationship Id="rId37" Type="http://schemas.openxmlformats.org/officeDocument/2006/relationships/ctrlProp" Target="../ctrlProps/ctrlProp119.xml"/><Relationship Id="rId53" Type="http://schemas.openxmlformats.org/officeDocument/2006/relationships/ctrlProp" Target="../ctrlProps/ctrlProp135.xml"/><Relationship Id="rId58" Type="http://schemas.openxmlformats.org/officeDocument/2006/relationships/ctrlProp" Target="../ctrlProps/ctrlProp140.xml"/><Relationship Id="rId74" Type="http://schemas.openxmlformats.org/officeDocument/2006/relationships/ctrlProp" Target="../ctrlProps/ctrlProp156.xml"/><Relationship Id="rId79" Type="http://schemas.openxmlformats.org/officeDocument/2006/relationships/ctrlProp" Target="../ctrlProps/ctrlProp161.xml"/><Relationship Id="rId5" Type="http://schemas.openxmlformats.org/officeDocument/2006/relationships/printerSettings" Target="../printerSettings/printerSettings222.bin"/><Relationship Id="rId19" Type="http://schemas.openxmlformats.org/officeDocument/2006/relationships/drawing" Target="../drawings/drawing7.xml"/><Relationship Id="rId14" Type="http://schemas.openxmlformats.org/officeDocument/2006/relationships/printerSettings" Target="../printerSettings/printerSettings231.bin"/><Relationship Id="rId22" Type="http://schemas.openxmlformats.org/officeDocument/2006/relationships/ctrlProp" Target="../ctrlProps/ctrlProp104.xml"/><Relationship Id="rId27" Type="http://schemas.openxmlformats.org/officeDocument/2006/relationships/ctrlProp" Target="../ctrlProps/ctrlProp109.xml"/><Relationship Id="rId30" Type="http://schemas.openxmlformats.org/officeDocument/2006/relationships/ctrlProp" Target="../ctrlProps/ctrlProp112.xml"/><Relationship Id="rId35" Type="http://schemas.openxmlformats.org/officeDocument/2006/relationships/ctrlProp" Target="../ctrlProps/ctrlProp117.xml"/><Relationship Id="rId43" Type="http://schemas.openxmlformats.org/officeDocument/2006/relationships/ctrlProp" Target="../ctrlProps/ctrlProp125.xml"/><Relationship Id="rId48" Type="http://schemas.openxmlformats.org/officeDocument/2006/relationships/ctrlProp" Target="../ctrlProps/ctrlProp130.xml"/><Relationship Id="rId56" Type="http://schemas.openxmlformats.org/officeDocument/2006/relationships/ctrlProp" Target="../ctrlProps/ctrlProp138.xml"/><Relationship Id="rId64" Type="http://schemas.openxmlformats.org/officeDocument/2006/relationships/ctrlProp" Target="../ctrlProps/ctrlProp146.xml"/><Relationship Id="rId69" Type="http://schemas.openxmlformats.org/officeDocument/2006/relationships/ctrlProp" Target="../ctrlProps/ctrlProp151.xml"/><Relationship Id="rId77" Type="http://schemas.openxmlformats.org/officeDocument/2006/relationships/ctrlProp" Target="../ctrlProps/ctrlProp159.xml"/><Relationship Id="rId8" Type="http://schemas.openxmlformats.org/officeDocument/2006/relationships/printerSettings" Target="../printerSettings/printerSettings225.bin"/><Relationship Id="rId51" Type="http://schemas.openxmlformats.org/officeDocument/2006/relationships/ctrlProp" Target="../ctrlProps/ctrlProp133.xml"/><Relationship Id="rId72" Type="http://schemas.openxmlformats.org/officeDocument/2006/relationships/ctrlProp" Target="../ctrlProps/ctrlProp154.xml"/><Relationship Id="rId80" Type="http://schemas.openxmlformats.org/officeDocument/2006/relationships/ctrlProp" Target="../ctrlProps/ctrlProp162.xml"/><Relationship Id="rId85" Type="http://schemas.openxmlformats.org/officeDocument/2006/relationships/ctrlProp" Target="../ctrlProps/ctrlProp167.xml"/><Relationship Id="rId3" Type="http://schemas.openxmlformats.org/officeDocument/2006/relationships/printerSettings" Target="../printerSettings/printerSettings220.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ctrlProp" Target="../ctrlProps/ctrlProp107.xml"/><Relationship Id="rId33" Type="http://schemas.openxmlformats.org/officeDocument/2006/relationships/ctrlProp" Target="../ctrlProps/ctrlProp115.xml"/><Relationship Id="rId38" Type="http://schemas.openxmlformats.org/officeDocument/2006/relationships/ctrlProp" Target="../ctrlProps/ctrlProp120.xml"/><Relationship Id="rId46" Type="http://schemas.openxmlformats.org/officeDocument/2006/relationships/ctrlProp" Target="../ctrlProps/ctrlProp128.xml"/><Relationship Id="rId59" Type="http://schemas.openxmlformats.org/officeDocument/2006/relationships/ctrlProp" Target="../ctrlProps/ctrlProp141.xml"/><Relationship Id="rId67" Type="http://schemas.openxmlformats.org/officeDocument/2006/relationships/ctrlProp" Target="../ctrlProps/ctrlProp149.xml"/><Relationship Id="rId20" Type="http://schemas.openxmlformats.org/officeDocument/2006/relationships/vmlDrawing" Target="../drawings/vmlDrawing3.vml"/><Relationship Id="rId41" Type="http://schemas.openxmlformats.org/officeDocument/2006/relationships/ctrlProp" Target="../ctrlProps/ctrlProp123.xml"/><Relationship Id="rId54" Type="http://schemas.openxmlformats.org/officeDocument/2006/relationships/ctrlProp" Target="../ctrlProps/ctrlProp136.xml"/><Relationship Id="rId62" Type="http://schemas.openxmlformats.org/officeDocument/2006/relationships/ctrlProp" Target="../ctrlProps/ctrlProp144.xml"/><Relationship Id="rId70" Type="http://schemas.openxmlformats.org/officeDocument/2006/relationships/ctrlProp" Target="../ctrlProps/ctrlProp152.xml"/><Relationship Id="rId75" Type="http://schemas.openxmlformats.org/officeDocument/2006/relationships/ctrlProp" Target="../ctrlProps/ctrlProp157.xml"/><Relationship Id="rId83" Type="http://schemas.openxmlformats.org/officeDocument/2006/relationships/ctrlProp" Target="../ctrlProps/ctrlProp165.xml"/><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5" Type="http://schemas.openxmlformats.org/officeDocument/2006/relationships/printerSettings" Target="../printerSettings/printerSettings232.bin"/><Relationship Id="rId23" Type="http://schemas.openxmlformats.org/officeDocument/2006/relationships/ctrlProp" Target="../ctrlProps/ctrlProp105.xml"/><Relationship Id="rId28" Type="http://schemas.openxmlformats.org/officeDocument/2006/relationships/ctrlProp" Target="../ctrlProps/ctrlProp110.xml"/><Relationship Id="rId36" Type="http://schemas.openxmlformats.org/officeDocument/2006/relationships/ctrlProp" Target="../ctrlProps/ctrlProp118.xml"/><Relationship Id="rId49" Type="http://schemas.openxmlformats.org/officeDocument/2006/relationships/ctrlProp" Target="../ctrlProps/ctrlProp131.xml"/><Relationship Id="rId57" Type="http://schemas.openxmlformats.org/officeDocument/2006/relationships/ctrlProp" Target="../ctrlProps/ctrlProp139.xml"/><Relationship Id="rId10" Type="http://schemas.openxmlformats.org/officeDocument/2006/relationships/printerSettings" Target="../printerSettings/printerSettings227.bin"/><Relationship Id="rId31" Type="http://schemas.openxmlformats.org/officeDocument/2006/relationships/ctrlProp" Target="../ctrlProps/ctrlProp113.xml"/><Relationship Id="rId44" Type="http://schemas.openxmlformats.org/officeDocument/2006/relationships/ctrlProp" Target="../ctrlProps/ctrlProp126.xml"/><Relationship Id="rId52" Type="http://schemas.openxmlformats.org/officeDocument/2006/relationships/ctrlProp" Target="../ctrlProps/ctrlProp134.xml"/><Relationship Id="rId60" Type="http://schemas.openxmlformats.org/officeDocument/2006/relationships/ctrlProp" Target="../ctrlProps/ctrlProp142.xml"/><Relationship Id="rId65" Type="http://schemas.openxmlformats.org/officeDocument/2006/relationships/ctrlProp" Target="../ctrlProps/ctrlProp147.xml"/><Relationship Id="rId73" Type="http://schemas.openxmlformats.org/officeDocument/2006/relationships/ctrlProp" Target="../ctrlProps/ctrlProp155.xml"/><Relationship Id="rId78" Type="http://schemas.openxmlformats.org/officeDocument/2006/relationships/ctrlProp" Target="../ctrlProps/ctrlProp160.xml"/><Relationship Id="rId81" Type="http://schemas.openxmlformats.org/officeDocument/2006/relationships/ctrlProp" Target="../ctrlProps/ctrlProp163.xml"/><Relationship Id="rId86" Type="http://schemas.openxmlformats.org/officeDocument/2006/relationships/ctrlProp" Target="../ctrlProps/ctrlProp168.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9" Type="http://schemas.openxmlformats.org/officeDocument/2006/relationships/ctrlProp" Target="../ctrlProps/ctrlProp121.xml"/><Relationship Id="rId34" Type="http://schemas.openxmlformats.org/officeDocument/2006/relationships/ctrlProp" Target="../ctrlProps/ctrlProp116.xml"/><Relationship Id="rId50" Type="http://schemas.openxmlformats.org/officeDocument/2006/relationships/ctrlProp" Target="../ctrlProps/ctrlProp132.xml"/><Relationship Id="rId55" Type="http://schemas.openxmlformats.org/officeDocument/2006/relationships/ctrlProp" Target="../ctrlProps/ctrlProp137.xml"/><Relationship Id="rId76" Type="http://schemas.openxmlformats.org/officeDocument/2006/relationships/ctrlProp" Target="../ctrlProps/ctrlProp158.xml"/><Relationship Id="rId7" Type="http://schemas.openxmlformats.org/officeDocument/2006/relationships/printerSettings" Target="../printerSettings/printerSettings224.bin"/><Relationship Id="rId71" Type="http://schemas.openxmlformats.org/officeDocument/2006/relationships/ctrlProp" Target="../ctrlProps/ctrlProp153.xml"/><Relationship Id="rId2" Type="http://schemas.openxmlformats.org/officeDocument/2006/relationships/printerSettings" Target="../printerSettings/printerSettings219.bin"/><Relationship Id="rId29" Type="http://schemas.openxmlformats.org/officeDocument/2006/relationships/ctrlProp" Target="../ctrlProps/ctrlProp111.xml"/><Relationship Id="rId24" Type="http://schemas.openxmlformats.org/officeDocument/2006/relationships/ctrlProp" Target="../ctrlProps/ctrlProp106.xml"/><Relationship Id="rId40" Type="http://schemas.openxmlformats.org/officeDocument/2006/relationships/ctrlProp" Target="../ctrlProps/ctrlProp122.xml"/><Relationship Id="rId45" Type="http://schemas.openxmlformats.org/officeDocument/2006/relationships/ctrlProp" Target="../ctrlProps/ctrlProp127.xml"/><Relationship Id="rId66" Type="http://schemas.openxmlformats.org/officeDocument/2006/relationships/ctrlProp" Target="../ctrlProps/ctrlProp148.xml"/><Relationship Id="rId61" Type="http://schemas.openxmlformats.org/officeDocument/2006/relationships/ctrlProp" Target="../ctrlProps/ctrlProp143.xml"/><Relationship Id="rId82" Type="http://schemas.openxmlformats.org/officeDocument/2006/relationships/ctrlProp" Target="../ctrlProps/ctrlProp164.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printerSettings" Target="../printerSettings/printerSettings277.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drawing" Target="../drawings/drawing8.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printerSettings" Target="../printerSettings/printerSettings278.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6" sqref="B6"/>
    </sheetView>
  </sheetViews>
  <sheetFormatPr defaultColWidth="9.140625" defaultRowHeight="15.75"/>
  <cols>
    <col min="1" max="1" width="27.5703125" style="49" customWidth="1"/>
    <col min="2" max="2" width="14.85546875" style="49" customWidth="1"/>
    <col min="3" max="7" width="9.140625" style="49"/>
    <col min="8" max="8" width="43.140625" style="49" customWidth="1"/>
    <col min="9" max="16384" width="9.140625" style="12"/>
  </cols>
  <sheetData>
    <row r="1" spans="1:8" ht="94.5" customHeight="1">
      <c r="A1" s="96" t="s">
        <v>305</v>
      </c>
      <c r="B1" s="850" t="s">
        <v>1063</v>
      </c>
      <c r="C1" s="851"/>
      <c r="D1" s="851"/>
      <c r="E1" s="851"/>
      <c r="F1" s="851"/>
      <c r="G1" s="851"/>
      <c r="H1" s="851"/>
    </row>
    <row r="2" spans="1:8" ht="30.75" customHeight="1">
      <c r="A2" s="96" t="s">
        <v>175</v>
      </c>
      <c r="B2" s="21" t="s">
        <v>1020</v>
      </c>
    </row>
    <row r="3" spans="1:8" ht="51.75" customHeight="1">
      <c r="A3" s="96" t="s">
        <v>304</v>
      </c>
      <c r="B3" s="853" t="s">
        <v>1064</v>
      </c>
      <c r="C3" s="853"/>
      <c r="D3" s="853"/>
      <c r="E3" s="853"/>
      <c r="F3" s="853"/>
      <c r="G3" s="853"/>
      <c r="H3" s="21"/>
    </row>
    <row r="4" spans="1:8">
      <c r="B4" s="852"/>
      <c r="C4" s="852"/>
    </row>
    <row r="5" spans="1:8" ht="16.5">
      <c r="A5" s="96" t="s">
        <v>121</v>
      </c>
      <c r="B5" s="134">
        <v>18</v>
      </c>
      <c r="C5" s="101" t="s">
        <v>122</v>
      </c>
      <c r="D5" s="21"/>
    </row>
    <row r="6" spans="1:8">
      <c r="B6" s="134"/>
      <c r="C6" s="511"/>
      <c r="D6" s="21"/>
    </row>
    <row r="7" spans="1:8" ht="16.5">
      <c r="A7" s="125"/>
    </row>
    <row r="9" spans="1:8" ht="16.5">
      <c r="B9" s="332"/>
    </row>
  </sheetData>
  <sheetProtection formatColumns="0" formatRows="0" selectLockedCells="1"/>
  <customSheetViews>
    <customSheetView guid="{E6182FFC-6E06-43C3-947C-9DE51F5E5E19}" scale="115" state="hidden" showRuler="0">
      <selection activeCell="H10" sqref="H10"/>
      <pageMargins left="0.75" right="0.75" top="1" bottom="1" header="0.5" footer="0.5"/>
      <pageSetup orientation="portrait" r:id="rId1"/>
      <headerFooter alignWithMargins="0"/>
    </customSheetView>
    <customSheetView guid="{9CD72AD0-8BDA-437F-A784-A667464C809C}" state="hidden" showRuler="0">
      <selection activeCell="D11" sqref="D11"/>
      <pageMargins left="0.75" right="0.75" top="1" bottom="1" header="0.5" footer="0.5"/>
      <pageSetup orientation="portrait" r:id="rId2"/>
      <headerFooter alignWithMargins="0"/>
    </customSheetView>
    <customSheetView guid="{757C3C2F-C668-4CD7-806B-CA71CC57DCC1}" state="hidden" showRuler="0">
      <selection activeCell="H16" sqref="H16"/>
      <pageMargins left="0.75" right="0.75" top="1" bottom="1" header="0.5" footer="0.5"/>
      <pageSetup orientation="portrait" r:id="rId3"/>
      <headerFooter alignWithMargins="0"/>
    </customSheetView>
    <customSheetView guid="{696D4A13-5E44-4B16-B107-EB70ABB06CBE}" state="hidden" showRuler="0">
      <selection activeCell="H15" sqref="H15"/>
      <pageMargins left="0.75" right="0.75" top="1" bottom="1" header="0.5" footer="0.5"/>
      <pageSetup orientation="portrait" r:id="rId4"/>
      <headerFooter alignWithMargins="0"/>
    </customSheetView>
    <customSheetView guid="{5476C51C-4037-4B28-A818-10D7CDF0C66A}" state="hidden" showRuler="0">
      <selection activeCell="G11" sqref="G11"/>
      <pageMargins left="0.75" right="0.75" top="1" bottom="1" header="0.5" footer="0.5"/>
      <pageSetup orientation="portrait" r:id="rId5"/>
      <headerFooter alignWithMargins="0"/>
    </customSheetView>
    <customSheetView guid="{273BBCBD-8F12-4445-A7CA-FDA7C67AE3D5}" state="hidden" showRuler="0">
      <selection activeCell="D9" sqref="D9"/>
      <pageMargins left="0.75" right="0.75" top="1" bottom="1" header="0.5" footer="0.5"/>
      <pageSetup orientation="portrait" r:id="rId6"/>
      <headerFooter alignWithMargins="0"/>
    </customSheetView>
    <customSheetView guid="{27CB7082-4FAB-46F1-8968-11E3E4A629B2}" scale="115" state="hidden" showRuler="0">
      <selection activeCell="F11" sqref="F11"/>
      <pageMargins left="0.75" right="0.75" top="1" bottom="1" header="0.5" footer="0.5"/>
      <pageSetup orientation="portrait" r:id="rId7"/>
      <headerFooter alignWithMargins="0"/>
    </customSheetView>
    <customSheetView guid="{CDF7C778-C53B-45C7-952D-968F867FB204}" scale="115" state="hidden" showRuler="0">
      <selection activeCell="B9" sqref="B9"/>
      <pageMargins left="0.75" right="0.75" top="1" bottom="1" header="0.5" footer="0.5"/>
      <pageSetup orientation="portrait" r:id="rId8"/>
      <headerFooter alignWithMargins="0"/>
    </customSheetView>
    <customSheetView guid="{2CF6F19D-227C-4840-A9E1-6C944B0145DB}" state="hidden" showRuler="0">
      <selection activeCell="H16" sqref="H16"/>
      <pageMargins left="0.75" right="0.75" top="1" bottom="1" header="0.5" footer="0.5"/>
      <pageSetup orientation="portrait" r:id="rId9"/>
      <headerFooter alignWithMargins="0"/>
    </customSheetView>
    <customSheetView guid="{E51D3662-FFCE-4FD6-A590-7DDC9E38C41F}" state="hidden" showRuler="0">
      <selection activeCell="E14" sqref="E14"/>
      <pageMargins left="0.75" right="0.75" top="1" bottom="1" header="0.5" footer="0.5"/>
      <pageSetup orientation="portrait" r:id="rId10"/>
      <headerFooter alignWithMargins="0"/>
    </customSheetView>
    <customSheetView guid="{CB7992C9-ABA5-4C7D-8C49-1E1D8E8875C7}" state="hidden" showRuler="0">
      <selection activeCell="D9" sqref="D9"/>
      <pageMargins left="0.75" right="0.75" top="1" bottom="1" header="0.5" footer="0.5"/>
      <pageSetup orientation="portrait" r:id="rId11"/>
      <headerFooter alignWithMargins="0"/>
    </customSheetView>
    <customSheetView guid="{97C0FC0E-800C-45C9-895E-E91A3F1ADBA4}" state="hidden" showRuler="0">
      <selection activeCell="D8" sqref="D8"/>
      <pageMargins left="0.75" right="0.75" top="1" bottom="1" header="0.5" footer="0.5"/>
      <pageSetup orientation="portrait" r:id="rId12"/>
      <headerFooter alignWithMargins="0"/>
    </customSheetView>
    <customSheetView guid="{15A19D23-A9FD-4FC1-B7B0-F2D16BDFC729}" state="hidden" showRuler="0">
      <selection activeCell="E8" sqref="E8"/>
      <pageMargins left="0.75" right="0.75" top="1" bottom="1" header="0.5" footer="0.5"/>
      <pageSetup orientation="portrait" r:id="rId13"/>
      <headerFooter alignWithMargins="0"/>
    </customSheetView>
    <customSheetView guid="{C5EDD9E3-0801-4479-8600-A80B0FCFDF0B}" state="hidden" showRuler="0">
      <selection activeCell="C9" sqref="C9"/>
      <pageMargins left="0.75" right="0.75" top="1" bottom="1" header="0.5" footer="0.5"/>
      <pageSetup orientation="portrait" r:id="rId14"/>
      <headerFooter alignWithMargins="0"/>
    </customSheetView>
    <customSheetView guid="{FE4EC9C4-31B9-4D40-8323-5B16C3BC840F}" state="hidden" showRuler="0">
      <selection activeCell="H11" sqref="H11"/>
      <pageMargins left="0.75" right="0.75" top="1" bottom="1" header="0.5" footer="0.5"/>
      <pageSetup orientation="portrait" r:id="rId15"/>
      <headerFooter alignWithMargins="0"/>
    </customSheetView>
    <customSheetView guid="{F9FE2C60-2849-4C32-B532-2B1A89FFA9CD}" state="hidden" showRuler="0">
      <selection activeCell="F8" sqref="F8"/>
      <pageMargins left="0.75" right="0.75" top="1" bottom="1" header="0.5" footer="0.5"/>
      <pageSetup orientation="portrait" r:id="rId16"/>
      <headerFooter alignWithMargins="0"/>
    </customSheetView>
    <customSheetView guid="{494F6778-23FE-4AAC-B37D-6C7543FC13B9}" state="hidden" showRuler="0">
      <selection activeCell="F6" sqref="F6"/>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8E7B022F-1113-4BA2-B2BA-8EDBE02A2557}"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43BCBF1E-CDCF-4541-8D79-87EDCECBC1FD}" state="hidden" showRuler="0">
      <selection activeCell="D10" sqref="D10"/>
      <pageMargins left="0.75" right="0.75" top="1" bottom="1" header="0.5" footer="0.5"/>
      <pageSetup orientation="portrait" r:id="rId22"/>
      <headerFooter alignWithMargins="0"/>
    </customSheetView>
    <customSheetView guid="{7A9EA6D6-4DDF-43D9-92E6-C6AFAD14E266}" state="hidden" showRuler="0">
      <selection activeCell="D6" sqref="D6"/>
      <pageMargins left="0.75" right="0.75" top="1" bottom="1" header="0.5" footer="0.5"/>
      <pageSetup orientation="portrait" r:id="rId23"/>
      <headerFooter alignWithMargins="0"/>
    </customSheetView>
    <customSheetView guid="{DC28ED1E-3E35-4094-9C2B-5C0A1C1D459C}" state="hidden" showRuler="0">
      <selection activeCell="B1" sqref="B1:H1"/>
      <pageMargins left="0.75" right="0.75" top="1" bottom="1" header="0.5" footer="0.5"/>
      <pageSetup orientation="portrait" r:id="rId24"/>
      <headerFooter alignWithMargins="0"/>
    </customSheetView>
    <customSheetView guid="{240327DD-375F-45D4-BA52-89AFD79FE6A1}" state="hidden" showRuler="0">
      <selection activeCell="B6" sqref="B6"/>
      <pageMargins left="0.75" right="0.75" top="1" bottom="1" header="0.5" footer="0.5"/>
      <pageSetup orientation="portrait" r:id="rId25"/>
      <headerFooter alignWithMargins="0"/>
    </customSheetView>
    <customSheetView guid="{477F7E43-D393-45BA-B99B-D838E4629B5D}" state="hidden" showRuler="0">
      <selection activeCell="E8" sqref="E8"/>
      <pageMargins left="0.75" right="0.75" top="1" bottom="1" header="0.5" footer="0.5"/>
      <pageSetup orientation="portrait" r:id="rId26"/>
      <headerFooter alignWithMargins="0"/>
    </customSheetView>
    <customSheetView guid="{8E3ED18F-7B8F-4A1C-969D-A70DC3B696C3}" state="hidden" showRuler="0">
      <selection activeCell="E8" sqref="E8"/>
      <pageMargins left="0.75" right="0.75" top="1" bottom="1" header="0.5" footer="0.5"/>
      <pageSetup orientation="portrait" r:id="rId27"/>
      <headerFooter alignWithMargins="0"/>
    </customSheetView>
    <customSheetView guid="{38BECF6E-1A53-4F98-87B9-44F2C5F77E08}" state="hidden" showRuler="0">
      <selection activeCell="K10" sqref="K10"/>
      <pageMargins left="0.75" right="0.75" top="1" bottom="1" header="0.5" footer="0.5"/>
      <pageSetup orientation="portrait" r:id="rId28"/>
      <headerFooter alignWithMargins="0"/>
    </customSheetView>
    <customSheetView guid="{340562B9-6CEE-4962-8D7D-CA1C6778F52C}" showRuler="0">
      <selection activeCell="E9" sqref="E9"/>
      <pageMargins left="0.75" right="0.75" top="1" bottom="1" header="0.5" footer="0.5"/>
      <pageSetup orientation="portrait" r:id="rId29"/>
      <headerFooter alignWithMargins="0"/>
    </customSheetView>
    <customSheetView guid="{82E8A0F5-0020-4355-95CF-28601763A783}" state="hidden" showRuler="0">
      <selection activeCell="B3" sqref="B3:H3"/>
      <pageMargins left="0.75" right="0.75" top="1" bottom="1" header="0.5" footer="0.5"/>
      <pageSetup orientation="portrait" r:id="rId30"/>
      <headerFooter alignWithMargins="0"/>
    </customSheetView>
    <customSheetView guid="{05855B4F-D61E-4C97-B759-B2F96767F6F8}" state="hidden" showRuler="0">
      <selection activeCell="B1" sqref="B1:H1"/>
      <pageMargins left="0.75" right="0.75" top="1" bottom="1" header="0.5" footer="0.5"/>
      <pageSetup orientation="portrait" r:id="rId31"/>
      <headerFooter alignWithMargins="0"/>
    </customSheetView>
    <customSheetView guid="{A8583C01-5E6A-4469-ADCA-440E12AA8084}" state="hidden" showRuler="0">
      <selection activeCell="A32" sqref="A32"/>
      <pageMargins left="0.75" right="0.75" top="1" bottom="1" header="0.5" footer="0.5"/>
      <pageSetup orientation="portrait" r:id="rId32"/>
      <headerFooter alignWithMargins="0"/>
    </customSheetView>
    <customSheetView guid="{3836A67F-51F8-4B52-B51D-937DC398CD1F}" scale="115" showRuler="0">
      <selection activeCell="A22" sqref="A22:E22"/>
      <pageMargins left="0.75" right="0.75" top="1" bottom="1" header="0.5" footer="0.5"/>
      <pageSetup orientation="portrait" r:id="rId33"/>
      <headerFooter alignWithMargins="0"/>
    </customSheetView>
    <customSheetView guid="{F8DC905B-04E9-41D7-B695-0DB8D092215B}" scale="115" state="hidden" showRuler="0">
      <selection activeCell="E9" sqref="E9"/>
      <pageMargins left="0.75" right="0.75" top="1" bottom="1" header="0.5" footer="0.5"/>
      <pageSetup orientation="portrait" r:id="rId34"/>
      <headerFooter alignWithMargins="0"/>
    </customSheetView>
    <customSheetView guid="{067EF7EF-2552-42C0-8B2F-9338A16B73EB}" scale="115" state="hidden" showRuler="0">
      <selection activeCell="E9" sqref="E9"/>
      <pageMargins left="0.75" right="0.75" top="1" bottom="1" header="0.5" footer="0.5"/>
      <pageSetup orientation="portrait" r:id="rId35"/>
      <headerFooter alignWithMargins="0"/>
    </customSheetView>
    <customSheetView guid="{869B0F9C-77A4-468D-A350-EA35CAE357D9}" scale="115" state="hidden" showRuler="0">
      <selection activeCell="B9" sqref="B9"/>
      <pageMargins left="0.75" right="0.75" top="1" bottom="1" header="0.5" footer="0.5"/>
      <pageSetup orientation="portrait" r:id="rId36"/>
      <headerFooter alignWithMargins="0"/>
    </customSheetView>
    <customSheetView guid="{5D67CA2D-8BB3-4F00-894F-4872C1BBE88F}" scale="115" state="hidden" showRuler="0">
      <selection activeCell="F11" sqref="F11"/>
      <pageMargins left="0.75" right="0.75" top="1" bottom="1" header="0.5" footer="0.5"/>
      <pageSetup orientation="portrait" r:id="rId37"/>
      <headerFooter alignWithMargins="0"/>
    </customSheetView>
    <customSheetView guid="{B9DDBA10-9BB0-4D91-9619-C113F75B2489}" state="hidden" showRuler="0">
      <selection activeCell="H15" sqref="H15"/>
      <pageMargins left="0.75" right="0.75" top="1" bottom="1" header="0.5" footer="0.5"/>
      <pageSetup orientation="portrait" r:id="rId38"/>
      <headerFooter alignWithMargins="0"/>
    </customSheetView>
    <customSheetView guid="{F0C5A243-1ADF-42BF-85A0-B6506A13618B}" scale="115" state="hidden" showRuler="0">
      <selection activeCell="B3" sqref="B3:G3"/>
      <pageMargins left="0.75" right="0.75" top="1" bottom="1" header="0.5" footer="0.5"/>
      <pageSetup orientation="portrait" r:id="rId39"/>
      <headerFooter alignWithMargins="0"/>
    </customSheetView>
    <customSheetView guid="{4B898AE2-7356-489E-882D-EC3B09CB95AA}" scale="115" state="hidden" showRuler="0">
      <selection activeCell="B1" sqref="B1:H1"/>
      <pageMargins left="0.75" right="0.75" top="1" bottom="1" header="0.5" footer="0.5"/>
      <pageSetup orientation="portrait" r:id="rId40"/>
      <headerFooter alignWithMargins="0"/>
    </customSheetView>
    <customSheetView guid="{DBB6855E-D634-47BF-8EAD-2479D63E426E}" scale="115" state="hidden" showRuler="0">
      <selection activeCell="H12" sqref="H12"/>
      <pageMargins left="0.75" right="0.75" top="1" bottom="1" header="0.5" footer="0.5"/>
      <pageSetup orientation="portrait" r:id="rId41"/>
      <headerFooter alignWithMargins="0"/>
    </customSheetView>
    <customSheetView guid="{07FE71BF-EC61-4A26-9671-4F02FF98E5A5}" scale="115" state="hidden" showRuler="0">
      <selection activeCell="B4" sqref="B4:C4"/>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4" zoomScaleSheetLayoutView="100" workbookViewId="0">
      <selection activeCell="D20" sqref="D20"/>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64"/>
    <col min="9" max="38" width="9.140625" style="165"/>
    <col min="39" max="16384" width="9.140625" style="12"/>
  </cols>
  <sheetData>
    <row r="1" spans="1:38" s="529" customFormat="1" ht="20.25" customHeight="1">
      <c r="A1" s="1280" t="str">
        <f>'Attach 3(JV)'!A1</f>
        <v>Specification No. :CC/NT/W-RT/DOM/A00/23/09260</v>
      </c>
      <c r="B1" s="1280"/>
      <c r="C1" s="1280"/>
      <c r="D1" s="542"/>
      <c r="E1" s="543" t="str">
        <f>"Attachment-4(A) "&amp; 'Attach 3(JV)'!AT1</f>
        <v xml:space="preserve">Attachment-4(A) </v>
      </c>
      <c r="F1" s="544"/>
      <c r="G1" s="544"/>
      <c r="H1" s="544"/>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row>
    <row r="2" spans="1:38" ht="11.1" customHeight="1"/>
    <row r="3" spans="1:38" ht="89.25"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166"/>
      <c r="G3" s="167"/>
      <c r="H3" s="166"/>
    </row>
    <row r="4" spans="1:38" ht="11.1" customHeight="1">
      <c r="A4" s="15"/>
      <c r="H4" s="168"/>
      <c r="I4" s="169"/>
    </row>
    <row r="5" spans="1:38" ht="20.100000000000001" customHeight="1">
      <c r="A5" s="1074" t="s">
        <v>352</v>
      </c>
      <c r="B5" s="1074"/>
      <c r="C5" s="1074"/>
      <c r="D5" s="1074"/>
      <c r="E5" s="1074"/>
      <c r="F5" s="166"/>
      <c r="H5" s="168"/>
      <c r="I5" s="169"/>
    </row>
    <row r="6" spans="1:38" ht="11.1" customHeight="1">
      <c r="A6" s="19"/>
      <c r="H6" s="168"/>
      <c r="I6" s="169"/>
    </row>
    <row r="7" spans="1:38" ht="20.100000000000001" customHeight="1">
      <c r="A7" s="20" t="str">
        <f>'Attach 3(JV)'!A7</f>
        <v>Bidder’s Name and Address  :</v>
      </c>
      <c r="D7" s="5" t="str">
        <f>'Attach 3(JV)'!E7</f>
        <v>To:</v>
      </c>
      <c r="H7" s="168"/>
      <c r="I7" s="169"/>
    </row>
    <row r="8" spans="1:38" s="116" customFormat="1" ht="36" customHeight="1">
      <c r="A8" s="1079" t="str">
        <f>'Attach 3(JV)'!A8</f>
        <v/>
      </c>
      <c r="B8" s="1079"/>
      <c r="C8" s="1079"/>
      <c r="D8" s="3" t="str">
        <f>'Attach 3(JV)'!E8</f>
        <v>Contract Services</v>
      </c>
      <c r="E8" s="19"/>
      <c r="F8" s="170"/>
      <c r="G8" s="170"/>
      <c r="H8" s="171"/>
      <c r="I8" s="172"/>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row>
    <row r="9" spans="1:38" ht="20.100000000000001" customHeight="1">
      <c r="A9" s="4" t="s">
        <v>344</v>
      </c>
      <c r="B9" s="1076">
        <f>'Attach 3(JV)'!B9</f>
        <v>0</v>
      </c>
      <c r="C9" s="1076"/>
      <c r="D9" s="3" t="str">
        <f>'Attach 3(JV)'!E9</f>
        <v>Power Grid Corporation of India Ltd.,</v>
      </c>
      <c r="H9" s="168"/>
      <c r="I9" s="169"/>
    </row>
    <row r="10" spans="1:38" ht="20.100000000000001" customHeight="1">
      <c r="A10" s="4" t="s">
        <v>346</v>
      </c>
      <c r="B10" s="1076">
        <f>'Attach 3(JV)'!B10</f>
        <v>0</v>
      </c>
      <c r="C10" s="1076"/>
      <c r="D10" s="3" t="str">
        <f>'Attach 3(JV)'!E10</f>
        <v>"Saudamini", Plot No. 2, Sector 29</v>
      </c>
      <c r="H10" s="168"/>
      <c r="I10" s="169"/>
    </row>
    <row r="11" spans="1:38" ht="20.100000000000001" customHeight="1">
      <c r="B11" s="1076">
        <f>'Attach 3(JV)'!B11</f>
        <v>0</v>
      </c>
      <c r="C11" s="1076"/>
      <c r="D11" s="3" t="str">
        <f>'Attach 3(JV)'!E11</f>
        <v>Gurgaon (Haryana) - 122001</v>
      </c>
    </row>
    <row r="12" spans="1:38" ht="15" customHeight="1">
      <c r="A12" s="19"/>
      <c r="B12" s="1076">
        <f>'Attach 3(JV)'!B12</f>
        <v>0</v>
      </c>
      <c r="C12" s="1076"/>
      <c r="D12" s="3"/>
    </row>
    <row r="13" spans="1:38" ht="20.100000000000001" customHeight="1">
      <c r="A13" s="16" t="s">
        <v>339</v>
      </c>
    </row>
    <row r="14" spans="1:38" ht="79.5" customHeight="1">
      <c r="A14" s="1279" t="s">
        <v>353</v>
      </c>
      <c r="B14" s="1279"/>
      <c r="C14" s="1279"/>
      <c r="D14" s="1279"/>
      <c r="E14" s="1279"/>
    </row>
    <row r="15" spans="1:38" ht="20.100000000000001" customHeight="1">
      <c r="A15" s="97" t="s">
        <v>359</v>
      </c>
      <c r="B15" s="97" t="s">
        <v>360</v>
      </c>
      <c r="C15" s="97" t="s">
        <v>361</v>
      </c>
      <c r="D15" s="97" t="s">
        <v>340</v>
      </c>
      <c r="E15" s="97" t="s">
        <v>341</v>
      </c>
    </row>
    <row r="16" spans="1:38" ht="20.100000000000001" customHeight="1">
      <c r="A16" s="98">
        <v>1</v>
      </c>
      <c r="B16" s="203"/>
      <c r="C16" s="203"/>
      <c r="D16" s="203"/>
      <c r="E16" s="203"/>
    </row>
    <row r="17" spans="1:5" ht="20.100000000000001" customHeight="1">
      <c r="A17" s="99">
        <v>2</v>
      </c>
      <c r="B17" s="204"/>
      <c r="C17" s="204"/>
      <c r="D17" s="204"/>
      <c r="E17" s="204"/>
    </row>
    <row r="18" spans="1:5" ht="20.100000000000001" customHeight="1">
      <c r="A18" s="99">
        <v>3</v>
      </c>
      <c r="B18" s="204"/>
      <c r="C18" s="204"/>
      <c r="D18" s="204"/>
      <c r="E18" s="204"/>
    </row>
    <row r="19" spans="1:5" ht="20.100000000000001" customHeight="1">
      <c r="A19" s="99">
        <v>4</v>
      </c>
      <c r="B19" s="204"/>
      <c r="C19" s="204"/>
      <c r="D19" s="204"/>
      <c r="E19" s="204"/>
    </row>
    <row r="20" spans="1:5" ht="19.5" customHeight="1">
      <c r="A20" s="100">
        <v>5</v>
      </c>
      <c r="B20" s="205"/>
      <c r="C20" s="205"/>
      <c r="D20" s="205"/>
      <c r="E20" s="205"/>
    </row>
    <row r="21" spans="1:5" ht="15" customHeight="1">
      <c r="A21" s="12"/>
      <c r="B21" s="12"/>
      <c r="C21" s="12"/>
      <c r="D21" s="12"/>
      <c r="E21" s="12"/>
    </row>
    <row r="22" spans="1:5" ht="62.25" customHeight="1">
      <c r="A22" s="1279" t="s">
        <v>354</v>
      </c>
      <c r="B22" s="1279"/>
      <c r="C22" s="1279"/>
      <c r="D22" s="1279"/>
      <c r="E22" s="1279"/>
    </row>
    <row r="23" spans="1:5" ht="15.95" customHeight="1"/>
    <row r="24" spans="1:5" ht="23.1" customHeight="1">
      <c r="C24" s="24"/>
    </row>
    <row r="25" spans="1:5" ht="23.1" customHeight="1">
      <c r="A25" s="23" t="s">
        <v>6</v>
      </c>
      <c r="B25" s="50" t="str">
        <f>'Attach 3(JV)'!B24</f>
        <v>--</v>
      </c>
      <c r="C25" s="24" t="s">
        <v>4</v>
      </c>
      <c r="D25" s="1278" t="str">
        <f>'Attach 3(JV)'!E24</f>
        <v/>
      </c>
      <c r="E25" s="1278"/>
    </row>
    <row r="26" spans="1:5" ht="23.1" customHeight="1">
      <c r="A26" s="23" t="s">
        <v>7</v>
      </c>
      <c r="B26" s="201" t="str">
        <f>'Attach 3(JV)'!B25</f>
        <v/>
      </c>
      <c r="C26" s="24" t="s">
        <v>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1"/>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07FE71BF-EC61-4A26-9671-4F02FF98E5A5}" showPageBreaks="1" showGridLines="0" zeroValues="0" fitToPage="1" printArea="1" view="pageBreakPreview" topLeftCell="A19">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529" customFormat="1" ht="19.5" customHeight="1">
      <c r="A1" s="1280" t="str">
        <f>'Attach 3(JV)'!A1</f>
        <v>Specification No. :CC/NT/W-RT/DOM/A00/23/09260</v>
      </c>
      <c r="B1" s="1280"/>
      <c r="C1" s="1280"/>
      <c r="D1" s="1280"/>
      <c r="E1" s="543" t="str">
        <f>"Attachment-4(B) "&amp; 'Attach 3(JV)'!AT1</f>
        <v xml:space="preserve">Attachment-4(B) </v>
      </c>
      <c r="F1" s="528"/>
      <c r="G1" s="528"/>
      <c r="H1" s="528"/>
    </row>
    <row r="3" spans="1:9" ht="83.25"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13"/>
      <c r="G3" s="14"/>
      <c r="H3" s="13"/>
    </row>
    <row r="4" spans="1:9" ht="20.100000000000001" customHeight="1">
      <c r="A4" s="15"/>
      <c r="H4" s="17"/>
      <c r="I4" s="2"/>
    </row>
    <row r="5" spans="1:9" ht="20.100000000000001" customHeight="1">
      <c r="A5" s="1074" t="s">
        <v>352</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3" t="str">
        <f>'Attach 3(JV)'!E8</f>
        <v>Contract Services</v>
      </c>
      <c r="H8" s="17"/>
      <c r="I8" s="2"/>
    </row>
    <row r="9" spans="1:9" ht="20.100000000000001" customHeight="1">
      <c r="A9" s="4" t="s">
        <v>344</v>
      </c>
      <c r="B9" s="1076">
        <f>'Attach 3(JV)'!B9</f>
        <v>0</v>
      </c>
      <c r="C9" s="1076"/>
      <c r="D9" s="1076"/>
      <c r="E9" s="3" t="str">
        <f>'Attach 3(JV)'!E9</f>
        <v>Power Grid Corporation of India Ltd.,</v>
      </c>
      <c r="H9" s="17"/>
      <c r="I9" s="2"/>
    </row>
    <row r="10" spans="1:9" ht="20.100000000000001" customHeight="1">
      <c r="A10" s="4" t="s">
        <v>346</v>
      </c>
      <c r="B10" s="1076">
        <f>'Attach 3(JV)'!B10</f>
        <v>0</v>
      </c>
      <c r="C10" s="1076"/>
      <c r="D10" s="1076"/>
      <c r="E10" s="3" t="str">
        <f>'Attach 3(JV)'!E10</f>
        <v>"Saudamini", Plot No. 2, Sector 29</v>
      </c>
      <c r="H10" s="17"/>
      <c r="I10" s="2"/>
    </row>
    <row r="11" spans="1:9" ht="20.100000000000001" customHeight="1">
      <c r="B11" s="1076">
        <f>'Attach 3(JV)'!B11</f>
        <v>0</v>
      </c>
      <c r="C11" s="1076"/>
      <c r="D11" s="1076"/>
      <c r="E11" s="3" t="str">
        <f>'Attach 3(JV)'!E11</f>
        <v>Gurgaon (Haryana) - 122001</v>
      </c>
    </row>
    <row r="12" spans="1:9" ht="20.100000000000001" customHeight="1">
      <c r="A12" s="19"/>
      <c r="B12" s="1076">
        <f>'Attach 3(JV)'!B12</f>
        <v>0</v>
      </c>
      <c r="C12" s="1076"/>
      <c r="D12" s="1076"/>
      <c r="E12" s="3"/>
    </row>
    <row r="13" spans="1:9" ht="20.100000000000001" customHeight="1">
      <c r="A13" s="16" t="s">
        <v>339</v>
      </c>
    </row>
    <row r="14" spans="1:9" ht="20.100000000000001" customHeight="1">
      <c r="A14" s="19"/>
    </row>
    <row r="15" spans="1:9" ht="87.75" customHeight="1">
      <c r="A15" s="1279" t="s">
        <v>362</v>
      </c>
      <c r="B15" s="1279"/>
      <c r="C15" s="1279"/>
      <c r="D15" s="1279"/>
      <c r="E15" s="1279"/>
    </row>
    <row r="16" spans="1:9" ht="30" customHeight="1">
      <c r="A16" s="67" t="s">
        <v>355</v>
      </c>
      <c r="B16" s="1281"/>
      <c r="C16" s="1281"/>
      <c r="D16" s="1281"/>
      <c r="E16" s="1281"/>
    </row>
    <row r="17" spans="1:5" ht="30" customHeight="1">
      <c r="A17" s="67" t="s">
        <v>356</v>
      </c>
      <c r="B17" s="1281"/>
      <c r="C17" s="1281"/>
      <c r="D17" s="1281"/>
      <c r="E17" s="1281"/>
    </row>
    <row r="18" spans="1:5" ht="30" customHeight="1">
      <c r="A18" s="67" t="s">
        <v>357</v>
      </c>
      <c r="B18" s="1281"/>
      <c r="C18" s="1281"/>
      <c r="D18" s="1281"/>
      <c r="E18" s="1281"/>
    </row>
    <row r="19" spans="1:5" ht="30" customHeight="1">
      <c r="A19" s="29" t="s">
        <v>358</v>
      </c>
      <c r="B19" s="1281"/>
      <c r="C19" s="1281"/>
      <c r="D19" s="1281"/>
      <c r="E19" s="1281"/>
    </row>
    <row r="20" spans="1:5" ht="30" customHeight="1">
      <c r="A20" s="29" t="s">
        <v>72</v>
      </c>
      <c r="B20" s="1281"/>
      <c r="C20" s="1281"/>
      <c r="D20" s="1281"/>
      <c r="E20" s="1281"/>
    </row>
    <row r="21" spans="1:5" ht="30" customHeight="1">
      <c r="A21" s="29" t="s">
        <v>75</v>
      </c>
      <c r="B21" s="1281"/>
      <c r="C21" s="1281"/>
      <c r="D21" s="1281"/>
      <c r="E21" s="1281"/>
    </row>
    <row r="22" spans="1:5" ht="16.5" customHeight="1">
      <c r="A22" s="91"/>
    </row>
    <row r="23" spans="1:5" ht="27.95" customHeight="1">
      <c r="D23" s="24"/>
    </row>
    <row r="24" spans="1:5" ht="27.95" customHeight="1">
      <c r="A24" s="23" t="s">
        <v>6</v>
      </c>
      <c r="B24" s="50" t="str">
        <f>'Attach 3(JV)'!B24</f>
        <v>--</v>
      </c>
      <c r="D24" s="24" t="s">
        <v>4</v>
      </c>
      <c r="E24" s="201" t="str">
        <f>'Attach 3(JV)'!E24</f>
        <v/>
      </c>
    </row>
    <row r="25" spans="1:5" ht="27.95" customHeight="1">
      <c r="A25" s="23" t="s">
        <v>7</v>
      </c>
      <c r="B25" s="201" t="str">
        <f>'Attach 3(JV)'!B25</f>
        <v/>
      </c>
      <c r="D25" s="24" t="s">
        <v>5</v>
      </c>
      <c r="E25" s="201"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E6182FFC-6E06-43C3-947C-9DE51F5E5E19}"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07FE71BF-EC61-4A26-9671-4F02FF98E5A5}"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D19" sqref="D19"/>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529" customFormat="1" ht="14.25">
      <c r="A1" s="1280" t="str">
        <f>'Attach 3(JV)'!A1</f>
        <v>Specification No. :CC/NT/W-RT/DOM/A00/23/09260</v>
      </c>
      <c r="B1" s="1280"/>
      <c r="C1" s="1280"/>
      <c r="D1" s="1282" t="str">
        <f>"Attachment-5 " &amp; 'Attach 3(JV)'!AT1</f>
        <v xml:space="preserve">Attachment-5 </v>
      </c>
      <c r="E1" s="1282"/>
      <c r="F1" s="528"/>
      <c r="G1" s="528"/>
      <c r="H1" s="528"/>
    </row>
    <row r="2" spans="1:9" ht="8.1" customHeight="1"/>
    <row r="3" spans="1:9" ht="79.5"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13"/>
      <c r="G3" s="14"/>
      <c r="H3" s="13"/>
    </row>
    <row r="4" spans="1:9" ht="42" hidden="1" customHeight="1">
      <c r="A4" s="15"/>
      <c r="H4" s="17"/>
      <c r="I4" s="2"/>
    </row>
    <row r="5" spans="1:9" ht="20.100000000000001" customHeight="1">
      <c r="A5" s="1074" t="s">
        <v>363</v>
      </c>
      <c r="B5" s="1074"/>
      <c r="C5" s="1074"/>
      <c r="D5" s="1074"/>
      <c r="E5" s="1074"/>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1079" t="str">
        <f>'Attach 3(JV)'!A8</f>
        <v/>
      </c>
      <c r="B8" s="1079"/>
      <c r="C8" s="1079"/>
      <c r="D8" s="3" t="str">
        <f>'Attach 3(JV)'!E8</f>
        <v>Contract Services</v>
      </c>
      <c r="H8" s="17"/>
      <c r="I8" s="2"/>
    </row>
    <row r="9" spans="1:9" ht="20.100000000000001" customHeight="1">
      <c r="A9" s="4" t="s">
        <v>344</v>
      </c>
      <c r="B9" s="1076">
        <f>'Attach 3(JV)'!B9</f>
        <v>0</v>
      </c>
      <c r="C9" s="1076"/>
      <c r="D9" s="3" t="str">
        <f>'Attach 3(JV)'!E9</f>
        <v>Power Grid Corporation of India Ltd.,</v>
      </c>
      <c r="H9" s="17"/>
      <c r="I9" s="2"/>
    </row>
    <row r="10" spans="1:9" ht="20.100000000000001" customHeight="1">
      <c r="A10" s="4" t="s">
        <v>346</v>
      </c>
      <c r="B10" s="1076">
        <f>'Attach 3(JV)'!B10</f>
        <v>0</v>
      </c>
      <c r="C10" s="1076"/>
      <c r="D10" s="3" t="str">
        <f>'Attach 3(JV)'!E10</f>
        <v>"Saudamini", Plot No. 2, Sector 29</v>
      </c>
      <c r="H10" s="17"/>
      <c r="I10" s="2"/>
    </row>
    <row r="11" spans="1:9" ht="20.100000000000001" customHeight="1">
      <c r="B11" s="1076">
        <f>'Attach 3(JV)'!B11</f>
        <v>0</v>
      </c>
      <c r="C11" s="1076"/>
      <c r="D11" s="3" t="str">
        <f>'Attach 3(JV)'!E11</f>
        <v>Gurgaon (Haryana) - 122001</v>
      </c>
    </row>
    <row r="12" spans="1:9" ht="17.25" customHeight="1">
      <c r="A12" s="19"/>
      <c r="B12" s="1076">
        <f>'Attach 3(JV)'!B12</f>
        <v>0</v>
      </c>
      <c r="C12" s="1076"/>
      <c r="D12" s="3"/>
    </row>
    <row r="13" spans="1:9" ht="20.100000000000001" customHeight="1">
      <c r="A13" s="16" t="s">
        <v>339</v>
      </c>
    </row>
    <row r="14" spans="1:9" ht="45.75" customHeight="1">
      <c r="A14" s="1184" t="s">
        <v>364</v>
      </c>
      <c r="B14" s="1184"/>
      <c r="C14" s="1184"/>
      <c r="D14" s="1184"/>
      <c r="E14" s="1184"/>
      <c r="F14" s="21"/>
      <c r="G14" s="21"/>
      <c r="H14" s="21"/>
    </row>
    <row r="15" spans="1:9" ht="32.1" customHeight="1">
      <c r="A15" s="1295" t="s">
        <v>342</v>
      </c>
      <c r="B15" s="1295" t="s">
        <v>361</v>
      </c>
      <c r="C15" s="1295" t="s">
        <v>365</v>
      </c>
      <c r="D15" s="1293" t="s">
        <v>366</v>
      </c>
      <c r="E15" s="1294"/>
      <c r="F15" s="21"/>
      <c r="G15" s="21"/>
      <c r="H15" s="21"/>
    </row>
    <row r="16" spans="1:9" ht="19.5" customHeight="1">
      <c r="A16" s="1296"/>
      <c r="B16" s="1296"/>
      <c r="C16" s="1296"/>
      <c r="D16" s="33" t="s">
        <v>367</v>
      </c>
      <c r="E16" s="33" t="s">
        <v>368</v>
      </c>
      <c r="F16" s="21"/>
      <c r="G16" s="21"/>
      <c r="H16" s="21"/>
    </row>
    <row r="17" spans="1:8" ht="21.95" customHeight="1">
      <c r="A17" s="87">
        <v>1</v>
      </c>
      <c r="B17" s="213"/>
      <c r="C17" s="213"/>
      <c r="D17" s="213"/>
      <c r="E17" s="213"/>
      <c r="F17" s="21"/>
      <c r="G17" s="21"/>
      <c r="H17" s="21"/>
    </row>
    <row r="18" spans="1:8" ht="21.95" customHeight="1">
      <c r="A18" s="88">
        <v>2</v>
      </c>
      <c r="B18" s="213"/>
      <c r="C18" s="213"/>
      <c r="D18" s="213"/>
      <c r="E18" s="213"/>
      <c r="F18" s="21"/>
      <c r="G18" s="21"/>
      <c r="H18" s="21"/>
    </row>
    <row r="19" spans="1:8" ht="21.95" customHeight="1">
      <c r="A19" s="88">
        <v>3</v>
      </c>
      <c r="B19" s="213"/>
      <c r="C19" s="213"/>
      <c r="D19" s="213"/>
      <c r="E19" s="213"/>
      <c r="F19" s="21"/>
      <c r="G19" s="21"/>
      <c r="H19" s="21"/>
    </row>
    <row r="20" spans="1:8" ht="21.95" customHeight="1">
      <c r="A20" s="88">
        <v>4</v>
      </c>
      <c r="B20" s="213"/>
      <c r="C20" s="213"/>
      <c r="D20" s="213"/>
      <c r="E20" s="213"/>
      <c r="F20" s="143"/>
      <c r="G20" s="143"/>
      <c r="H20" s="145" t="b">
        <v>0</v>
      </c>
    </row>
    <row r="21" spans="1:8" ht="21.95" customHeight="1">
      <c r="A21" s="89">
        <v>5</v>
      </c>
      <c r="B21" s="213"/>
      <c r="C21" s="213"/>
      <c r="D21" s="213"/>
      <c r="E21" s="213"/>
      <c r="F21" s="143"/>
      <c r="G21" s="143"/>
      <c r="H21" s="144"/>
    </row>
    <row r="22" spans="1:8" ht="18" customHeight="1">
      <c r="A22" s="141"/>
      <c r="B22" s="142"/>
      <c r="C22" s="142"/>
      <c r="D22" s="142"/>
      <c r="E22" s="142"/>
      <c r="F22" s="136"/>
      <c r="G22" s="136"/>
      <c r="H22" s="137"/>
    </row>
    <row r="23" spans="1:8" ht="9" customHeight="1">
      <c r="A23" s="70"/>
      <c r="B23" s="269"/>
      <c r="C23" s="269"/>
      <c r="D23" s="269"/>
      <c r="E23" s="269"/>
      <c r="F23" s="136"/>
      <c r="G23" s="136"/>
      <c r="H23" s="137"/>
    </row>
    <row r="24" spans="1:8" ht="38.25" customHeight="1">
      <c r="A24" s="1283" t="s">
        <v>505</v>
      </c>
      <c r="B24" s="1284"/>
      <c r="C24" s="1284"/>
      <c r="D24" s="1284"/>
      <c r="E24" s="1284"/>
      <c r="F24" s="136"/>
      <c r="G24" s="136"/>
      <c r="H24" s="137"/>
    </row>
    <row r="25" spans="1:8" ht="54.75" customHeight="1">
      <c r="A25" s="1297" t="s">
        <v>841</v>
      </c>
      <c r="B25" s="1297"/>
      <c r="C25" s="1297"/>
      <c r="D25" s="1297"/>
      <c r="E25" s="1297"/>
      <c r="F25" s="136"/>
      <c r="G25" s="136"/>
      <c r="H25" s="137"/>
    </row>
    <row r="26" spans="1:8" ht="32.1" customHeight="1">
      <c r="A26" s="1295" t="s">
        <v>342</v>
      </c>
      <c r="B26" s="1295" t="s">
        <v>361</v>
      </c>
      <c r="C26" s="1295" t="s">
        <v>100</v>
      </c>
      <c r="D26" s="1293" t="s">
        <v>101</v>
      </c>
      <c r="E26" s="1294"/>
      <c r="F26" s="21"/>
      <c r="G26" s="21"/>
      <c r="H26" s="21"/>
    </row>
    <row r="27" spans="1:8" ht="22.5" customHeight="1">
      <c r="A27" s="1296"/>
      <c r="B27" s="1296"/>
      <c r="C27" s="1296"/>
      <c r="D27" s="33" t="s">
        <v>102</v>
      </c>
      <c r="E27" s="33" t="s">
        <v>103</v>
      </c>
      <c r="F27" s="21"/>
      <c r="G27" s="21"/>
      <c r="H27" s="21"/>
    </row>
    <row r="28" spans="1:8" ht="21.95" customHeight="1">
      <c r="A28" s="135">
        <v>1</v>
      </c>
      <c r="B28" s="212"/>
      <c r="C28" s="212"/>
      <c r="D28" s="212"/>
      <c r="E28" s="212"/>
      <c r="F28" s="21"/>
      <c r="G28" s="21"/>
      <c r="H28" s="21"/>
    </row>
    <row r="29" spans="1:8" ht="21.95" customHeight="1">
      <c r="A29" s="135">
        <v>2</v>
      </c>
      <c r="B29" s="212"/>
      <c r="C29" s="212"/>
      <c r="D29" s="212"/>
      <c r="E29" s="212"/>
    </row>
    <row r="30" spans="1:8" ht="21.95" customHeight="1">
      <c r="A30" s="89">
        <v>3</v>
      </c>
      <c r="B30" s="212"/>
      <c r="C30" s="212"/>
      <c r="D30" s="212"/>
      <c r="E30" s="212"/>
    </row>
    <row r="31" spans="1:8" ht="3.75" customHeight="1">
      <c r="A31" s="118"/>
      <c r="B31" s="118"/>
      <c r="C31" s="118"/>
      <c r="D31" s="118"/>
      <c r="E31" s="118"/>
      <c r="F31" s="21"/>
      <c r="G31" s="21"/>
      <c r="H31" s="21"/>
    </row>
    <row r="32" spans="1:8" ht="11.25" customHeight="1">
      <c r="C32" s="24"/>
      <c r="F32" s="21"/>
      <c r="G32" s="21"/>
      <c r="H32" s="21"/>
    </row>
    <row r="33" spans="1:5" ht="15.95" customHeight="1">
      <c r="A33" s="23" t="s">
        <v>6</v>
      </c>
      <c r="B33" s="50" t="str">
        <f>'Attach 3(JV)'!B24</f>
        <v>--</v>
      </c>
      <c r="D33" s="24" t="s">
        <v>4</v>
      </c>
      <c r="E33" s="201" t="str">
        <f>'Attach 3(JV)'!E24</f>
        <v/>
      </c>
    </row>
    <row r="34" spans="1:5" ht="15.95" customHeight="1">
      <c r="A34" s="23" t="s">
        <v>7</v>
      </c>
      <c r="B34" s="201" t="str">
        <f>'Attach 3(JV)'!B25</f>
        <v/>
      </c>
      <c r="D34" s="24" t="s">
        <v>5</v>
      </c>
      <c r="E34" s="201" t="str">
        <f>'Attach 3(JV)'!E25</f>
        <v/>
      </c>
    </row>
    <row r="35" spans="1:5" ht="15.95" customHeight="1">
      <c r="A35" s="12"/>
      <c r="B35" s="12"/>
      <c r="C35" s="24"/>
      <c r="D35" s="12"/>
      <c r="E35" s="12"/>
    </row>
    <row r="36" spans="1:5" ht="20.100000000000001" customHeight="1">
      <c r="A36" s="8" t="str">
        <f>A1</f>
        <v>Specification No. :CC/NT/W-RT/DOM/A00/23/09260</v>
      </c>
      <c r="B36" s="9"/>
      <c r="C36" s="9"/>
      <c r="D36" s="9"/>
      <c r="E36" s="28" t="str">
        <f>"Annexure I to " &amp;D1</f>
        <v xml:space="preserve">Annexure I to Attachment-5 </v>
      </c>
    </row>
    <row r="37" spans="1:5" ht="18" customHeight="1">
      <c r="A37" s="25"/>
    </row>
    <row r="38" spans="1:5" ht="18" customHeight="1">
      <c r="A38" s="1287" t="s">
        <v>363</v>
      </c>
      <c r="B38" s="1287"/>
      <c r="C38" s="1287"/>
      <c r="D38" s="1287"/>
      <c r="E38" s="1287"/>
    </row>
    <row r="39" spans="1:5" ht="18" customHeight="1"/>
    <row r="40" spans="1:5" ht="42" customHeight="1">
      <c r="A40" s="1288" t="s">
        <v>342</v>
      </c>
      <c r="B40" s="1290" t="s">
        <v>361</v>
      </c>
      <c r="C40" s="1290" t="s">
        <v>365</v>
      </c>
      <c r="D40" s="1293" t="s">
        <v>366</v>
      </c>
      <c r="E40" s="1294"/>
    </row>
    <row r="41" spans="1:5" ht="23.25" customHeight="1">
      <c r="A41" s="1289"/>
      <c r="B41" s="1291"/>
      <c r="C41" s="1291"/>
      <c r="D41" s="33" t="s">
        <v>367</v>
      </c>
      <c r="E41" s="33" t="s">
        <v>368</v>
      </c>
    </row>
    <row r="42" spans="1:5" ht="18" customHeight="1">
      <c r="A42" s="119"/>
      <c r="B42" s="119"/>
      <c r="C42" s="119"/>
      <c r="D42" s="119"/>
      <c r="E42" s="119"/>
    </row>
    <row r="43" spans="1:5" ht="18" customHeight="1">
      <c r="A43" s="119"/>
      <c r="B43" s="119"/>
      <c r="C43" s="119"/>
      <c r="D43" s="119"/>
      <c r="E43" s="119"/>
    </row>
    <row r="44" spans="1:5" ht="18" customHeight="1">
      <c r="A44" s="119"/>
      <c r="B44" s="119"/>
      <c r="C44" s="119"/>
      <c r="D44" s="119"/>
      <c r="E44" s="119"/>
    </row>
    <row r="45" spans="1:5" ht="18" customHeight="1">
      <c r="A45" s="119"/>
      <c r="B45" s="119"/>
      <c r="C45" s="119"/>
      <c r="D45" s="119"/>
      <c r="E45" s="119"/>
    </row>
    <row r="46" spans="1:5" ht="18" customHeight="1">
      <c r="A46" s="119"/>
      <c r="B46" s="119"/>
      <c r="C46" s="119"/>
      <c r="D46" s="119"/>
      <c r="E46" s="119"/>
    </row>
    <row r="47" spans="1:5" ht="18" customHeight="1">
      <c r="A47" s="119"/>
      <c r="B47" s="119"/>
      <c r="C47" s="119"/>
      <c r="D47" s="119"/>
      <c r="E47" s="119"/>
    </row>
    <row r="48" spans="1:5" ht="18" customHeight="1">
      <c r="A48" s="119"/>
      <c r="B48" s="119"/>
      <c r="C48" s="119"/>
      <c r="D48" s="119"/>
      <c r="E48" s="119"/>
    </row>
    <row r="49" spans="1:5" ht="18" customHeight="1">
      <c r="A49" s="119"/>
      <c r="B49" s="119"/>
      <c r="C49" s="119"/>
      <c r="D49" s="119"/>
      <c r="E49" s="119"/>
    </row>
    <row r="50" spans="1:5" ht="18" customHeight="1">
      <c r="A50" s="119"/>
      <c r="B50" s="119"/>
      <c r="C50" s="119"/>
      <c r="D50" s="119"/>
      <c r="E50" s="119"/>
    </row>
    <row r="51" spans="1:5" ht="18" customHeight="1">
      <c r="A51" s="119"/>
      <c r="B51" s="119"/>
      <c r="C51" s="119"/>
      <c r="D51" s="119"/>
      <c r="E51" s="119"/>
    </row>
    <row r="52" spans="1:5" ht="18" customHeight="1">
      <c r="A52" s="119"/>
      <c r="B52" s="119"/>
      <c r="C52" s="119"/>
      <c r="D52" s="119"/>
      <c r="E52" s="119"/>
    </row>
    <row r="53" spans="1:5" ht="18" customHeight="1">
      <c r="A53" s="119"/>
      <c r="B53" s="119"/>
      <c r="C53" s="119"/>
      <c r="D53" s="119"/>
      <c r="E53" s="119"/>
    </row>
    <row r="54" spans="1:5" ht="18" customHeight="1">
      <c r="A54" s="119"/>
      <c r="B54" s="119"/>
      <c r="C54" s="119"/>
      <c r="D54" s="119"/>
      <c r="E54" s="119"/>
    </row>
    <row r="55" spans="1:5" ht="18" customHeight="1">
      <c r="A55" s="119"/>
      <c r="B55" s="119"/>
      <c r="C55" s="119"/>
      <c r="D55" s="119"/>
      <c r="E55" s="119"/>
    </row>
    <row r="56" spans="1:5" ht="18" customHeight="1">
      <c r="A56" s="119"/>
      <c r="B56" s="119"/>
      <c r="C56" s="119"/>
      <c r="D56" s="119"/>
      <c r="E56" s="119"/>
    </row>
    <row r="57" spans="1:5" ht="18" customHeight="1">
      <c r="A57" s="119"/>
      <c r="B57" s="119"/>
      <c r="C57" s="119"/>
      <c r="D57" s="119"/>
      <c r="E57" s="119"/>
    </row>
    <row r="58" spans="1:5" ht="18" customHeight="1">
      <c r="A58" s="119"/>
      <c r="B58" s="119"/>
      <c r="C58" s="119"/>
      <c r="D58" s="119"/>
      <c r="E58" s="119"/>
    </row>
    <row r="59" spans="1:5" ht="18" customHeight="1">
      <c r="A59" s="119"/>
      <c r="B59" s="119"/>
      <c r="C59" s="119"/>
      <c r="D59" s="119"/>
      <c r="E59" s="119"/>
    </row>
    <row r="60" spans="1:5" ht="18" customHeight="1">
      <c r="A60" s="119"/>
      <c r="B60" s="119"/>
      <c r="C60" s="119"/>
      <c r="D60" s="119"/>
      <c r="E60" s="119"/>
    </row>
    <row r="61" spans="1:5" ht="18" customHeight="1">
      <c r="A61" s="119"/>
      <c r="B61" s="119"/>
      <c r="C61" s="119"/>
      <c r="D61" s="119"/>
      <c r="E61" s="119"/>
    </row>
    <row r="62" spans="1:5" ht="18" customHeight="1">
      <c r="A62" s="119"/>
      <c r="B62" s="119"/>
      <c r="C62" s="119"/>
      <c r="D62" s="119"/>
      <c r="E62" s="119"/>
    </row>
    <row r="63" spans="1:5" ht="18" customHeight="1">
      <c r="A63" s="119"/>
      <c r="B63" s="119"/>
      <c r="C63" s="119"/>
      <c r="D63" s="119"/>
      <c r="E63" s="119"/>
    </row>
    <row r="64" spans="1:5" ht="18" customHeight="1">
      <c r="A64" s="119"/>
      <c r="B64" s="119"/>
      <c r="C64" s="119"/>
      <c r="D64" s="119"/>
      <c r="E64" s="119"/>
    </row>
    <row r="65" spans="1:5" ht="18" customHeight="1">
      <c r="A65" s="119"/>
      <c r="B65" s="119"/>
      <c r="C65" s="119"/>
      <c r="D65" s="119"/>
      <c r="E65" s="119"/>
    </row>
    <row r="66" spans="1:5" ht="18" customHeight="1">
      <c r="A66" s="119"/>
      <c r="B66" s="119"/>
      <c r="C66" s="119"/>
      <c r="D66" s="119"/>
      <c r="E66" s="119"/>
    </row>
    <row r="67" spans="1:5" ht="18" customHeight="1">
      <c r="A67" s="120"/>
      <c r="B67" s="120"/>
      <c r="C67" s="120"/>
      <c r="D67" s="120"/>
      <c r="E67" s="120"/>
    </row>
    <row r="68" spans="1:5" ht="18" customHeight="1"/>
    <row r="69" spans="1:5" ht="24" customHeight="1">
      <c r="C69" s="24"/>
    </row>
    <row r="70" spans="1:5" ht="24" customHeight="1">
      <c r="A70" s="23" t="s">
        <v>6</v>
      </c>
      <c r="B70" s="50" t="str">
        <f>B33</f>
        <v>--</v>
      </c>
      <c r="C70" s="24" t="s">
        <v>4</v>
      </c>
      <c r="D70" s="201" t="str">
        <f>E33</f>
        <v/>
      </c>
    </row>
    <row r="71" spans="1:5" ht="24" customHeight="1">
      <c r="A71" s="23" t="s">
        <v>7</v>
      </c>
      <c r="B71" s="206" t="str">
        <f>B34</f>
        <v/>
      </c>
      <c r="C71" s="24" t="s">
        <v>5</v>
      </c>
      <c r="D71" s="201" t="str">
        <f>E34</f>
        <v/>
      </c>
    </row>
    <row r="72" spans="1:5" ht="24" customHeight="1">
      <c r="A72" s="23"/>
      <c r="B72" s="50"/>
      <c r="C72" s="24"/>
      <c r="D72" s="26"/>
    </row>
    <row r="73" spans="1:5" ht="20.100000000000001" customHeight="1">
      <c r="A73" s="8" t="str">
        <f>A1</f>
        <v>Specification No. :CC/NT/W-RT/DOM/A00/23/09260</v>
      </c>
      <c r="B73" s="9"/>
      <c r="C73" s="9"/>
      <c r="D73" s="9"/>
      <c r="E73" s="28" t="str">
        <f>E36</f>
        <v xml:space="preserve">Annexure I to Attachment-5 </v>
      </c>
    </row>
    <row r="74" spans="1:5" ht="18" customHeight="1">
      <c r="A74" s="25"/>
    </row>
    <row r="75" spans="1:5" ht="18" customHeight="1">
      <c r="A75" s="1287" t="s">
        <v>363</v>
      </c>
      <c r="B75" s="1287"/>
      <c r="C75" s="1287"/>
      <c r="D75" s="1287"/>
      <c r="E75" s="1287"/>
    </row>
    <row r="76" spans="1:5" ht="18" customHeight="1"/>
    <row r="77" spans="1:5" ht="37.5" customHeight="1">
      <c r="A77" s="1288" t="s">
        <v>342</v>
      </c>
      <c r="B77" s="1290" t="s">
        <v>361</v>
      </c>
      <c r="C77" s="1290" t="s">
        <v>366</v>
      </c>
      <c r="D77" s="1285" t="s">
        <v>366</v>
      </c>
      <c r="E77" s="1286"/>
    </row>
    <row r="78" spans="1:5" ht="24" customHeight="1">
      <c r="A78" s="1289"/>
      <c r="B78" s="1292"/>
      <c r="C78" s="1292"/>
      <c r="D78" s="34" t="s">
        <v>367</v>
      </c>
      <c r="E78" s="34" t="s">
        <v>368</v>
      </c>
    </row>
    <row r="79" spans="1:5" ht="18" customHeight="1">
      <c r="A79" s="119"/>
      <c r="B79" s="119"/>
      <c r="C79" s="119"/>
      <c r="D79" s="119"/>
      <c r="E79" s="119"/>
    </row>
    <row r="80" spans="1:5" ht="18" customHeight="1">
      <c r="A80" s="119"/>
      <c r="B80" s="119"/>
      <c r="C80" s="119"/>
      <c r="D80" s="119"/>
      <c r="E80" s="119"/>
    </row>
    <row r="81" spans="1:5" ht="18" customHeight="1">
      <c r="A81" s="119"/>
      <c r="B81" s="119"/>
      <c r="C81" s="119"/>
      <c r="D81" s="119"/>
      <c r="E81" s="119"/>
    </row>
    <row r="82" spans="1:5" ht="18" customHeight="1">
      <c r="A82" s="119"/>
      <c r="B82" s="119"/>
      <c r="C82" s="119"/>
      <c r="D82" s="119"/>
      <c r="E82" s="119"/>
    </row>
    <row r="83" spans="1:5" ht="18" customHeight="1">
      <c r="A83" s="119"/>
      <c r="B83" s="119"/>
      <c r="C83" s="119"/>
      <c r="D83" s="119"/>
      <c r="E83" s="119"/>
    </row>
    <row r="84" spans="1:5" ht="18" customHeight="1">
      <c r="A84" s="119"/>
      <c r="B84" s="119"/>
      <c r="C84" s="119"/>
      <c r="D84" s="119"/>
      <c r="E84" s="119"/>
    </row>
    <row r="85" spans="1:5" ht="18" customHeight="1">
      <c r="A85" s="119"/>
      <c r="B85" s="119"/>
      <c r="C85" s="119"/>
      <c r="D85" s="119"/>
      <c r="E85" s="119"/>
    </row>
    <row r="86" spans="1:5" ht="18" customHeight="1">
      <c r="A86" s="119"/>
      <c r="B86" s="119"/>
      <c r="C86" s="119"/>
      <c r="D86" s="119"/>
      <c r="E86" s="119"/>
    </row>
    <row r="87" spans="1:5" ht="18" customHeight="1">
      <c r="A87" s="119"/>
      <c r="B87" s="119"/>
      <c r="C87" s="119"/>
      <c r="D87" s="119"/>
      <c r="E87" s="119"/>
    </row>
    <row r="88" spans="1:5" ht="18" customHeight="1">
      <c r="A88" s="119"/>
      <c r="B88" s="119"/>
      <c r="C88" s="119"/>
      <c r="D88" s="119"/>
      <c r="E88" s="119"/>
    </row>
    <row r="89" spans="1:5" ht="18" customHeight="1">
      <c r="A89" s="119"/>
      <c r="B89" s="119"/>
      <c r="C89" s="119"/>
      <c r="D89" s="119"/>
      <c r="E89" s="119"/>
    </row>
    <row r="90" spans="1:5" ht="18" customHeight="1">
      <c r="A90" s="119"/>
      <c r="B90" s="119"/>
      <c r="C90" s="119"/>
      <c r="D90" s="119"/>
      <c r="E90" s="119"/>
    </row>
    <row r="91" spans="1:5" ht="18" customHeight="1">
      <c r="A91" s="119"/>
      <c r="B91" s="119"/>
      <c r="C91" s="119"/>
      <c r="D91" s="119"/>
      <c r="E91" s="119"/>
    </row>
    <row r="92" spans="1:5" ht="18" customHeight="1">
      <c r="A92" s="119"/>
      <c r="B92" s="119"/>
      <c r="C92" s="119"/>
      <c r="D92" s="119"/>
      <c r="E92" s="119"/>
    </row>
    <row r="93" spans="1:5" ht="18" customHeight="1">
      <c r="A93" s="119"/>
      <c r="B93" s="119"/>
      <c r="C93" s="119"/>
      <c r="D93" s="119"/>
      <c r="E93" s="119"/>
    </row>
    <row r="94" spans="1:5" ht="18" customHeight="1">
      <c r="A94" s="119"/>
      <c r="B94" s="119"/>
      <c r="C94" s="119"/>
      <c r="D94" s="119"/>
      <c r="E94" s="119"/>
    </row>
    <row r="95" spans="1:5" ht="18" customHeight="1">
      <c r="A95" s="119"/>
      <c r="B95" s="119"/>
      <c r="C95" s="119"/>
      <c r="D95" s="119"/>
      <c r="E95" s="119"/>
    </row>
    <row r="96" spans="1:5" ht="18" customHeight="1">
      <c r="A96" s="119"/>
      <c r="B96" s="119"/>
      <c r="C96" s="119"/>
      <c r="D96" s="119"/>
      <c r="E96" s="119"/>
    </row>
    <row r="97" spans="1:5" ht="18" customHeight="1">
      <c r="A97" s="119"/>
      <c r="B97" s="119"/>
      <c r="C97" s="119"/>
      <c r="D97" s="119"/>
      <c r="E97" s="119"/>
    </row>
    <row r="98" spans="1:5" ht="18" customHeight="1">
      <c r="A98" s="119"/>
      <c r="B98" s="119"/>
      <c r="C98" s="119"/>
      <c r="D98" s="119"/>
      <c r="E98" s="119"/>
    </row>
    <row r="99" spans="1:5" ht="18" customHeight="1">
      <c r="A99" s="119"/>
      <c r="B99" s="119"/>
      <c r="C99" s="119"/>
      <c r="D99" s="119"/>
      <c r="E99" s="119"/>
    </row>
    <row r="100" spans="1:5" ht="18" customHeight="1">
      <c r="A100" s="119"/>
      <c r="B100" s="119"/>
      <c r="C100" s="119"/>
      <c r="D100" s="119"/>
      <c r="E100" s="119"/>
    </row>
    <row r="101" spans="1:5" ht="18" customHeight="1">
      <c r="A101" s="119"/>
      <c r="B101" s="119"/>
      <c r="C101" s="119"/>
      <c r="D101" s="119"/>
      <c r="E101" s="119"/>
    </row>
    <row r="102" spans="1:5" ht="18" customHeight="1">
      <c r="A102" s="119"/>
      <c r="B102" s="119"/>
      <c r="C102" s="119"/>
      <c r="D102" s="119"/>
      <c r="E102" s="119"/>
    </row>
    <row r="103" spans="1:5" ht="18" customHeight="1">
      <c r="A103" s="119"/>
      <c r="B103" s="119"/>
      <c r="C103" s="119"/>
      <c r="D103" s="119"/>
      <c r="E103" s="119"/>
    </row>
    <row r="104" spans="1:5" ht="18" customHeight="1">
      <c r="A104" s="120"/>
      <c r="B104" s="120"/>
      <c r="C104" s="120"/>
      <c r="D104" s="120"/>
      <c r="E104" s="120"/>
    </row>
    <row r="105" spans="1:5" ht="18" customHeight="1"/>
    <row r="106" spans="1:5" ht="24" customHeight="1">
      <c r="C106" s="24"/>
    </row>
    <row r="107" spans="1:5" ht="24" customHeight="1">
      <c r="A107" s="23" t="s">
        <v>6</v>
      </c>
      <c r="B107" s="50" t="str">
        <f>B70</f>
        <v>--</v>
      </c>
      <c r="C107" s="24" t="s">
        <v>4</v>
      </c>
      <c r="D107" s="201" t="str">
        <f>D70</f>
        <v/>
      </c>
    </row>
    <row r="108" spans="1:5" ht="24" customHeight="1">
      <c r="A108" s="23" t="s">
        <v>7</v>
      </c>
      <c r="B108" s="206" t="str">
        <f>B71</f>
        <v/>
      </c>
      <c r="C108" s="24" t="s">
        <v>5</v>
      </c>
      <c r="D108" s="201" t="str">
        <f>D71</f>
        <v/>
      </c>
    </row>
    <row r="109" spans="1:5" ht="24" customHeight="1">
      <c r="A109" s="12"/>
      <c r="B109" s="12"/>
      <c r="C109" s="24"/>
      <c r="D109" s="12"/>
      <c r="E109" s="12"/>
    </row>
    <row r="110" spans="1:5" ht="33" customHeight="1">
      <c r="D110" s="24"/>
    </row>
  </sheetData>
  <sheetProtection password="CBD2" sheet="1" objects="1" scenarios="1" formatColumns="0" formatRows="0" selectLockedCells="1"/>
  <customSheetViews>
    <customSheetView guid="{E6182FFC-6E06-43C3-947C-9DE51F5E5E19}"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07FE71BF-EC61-4A26-9671-4F02FF98E5A5}"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281" customWidth="1"/>
    <col min="2" max="2" width="28.5703125" style="281" customWidth="1"/>
    <col min="3" max="3" width="36.7109375" style="281" customWidth="1"/>
    <col min="4" max="4" width="15" style="281" customWidth="1"/>
    <col min="5" max="5" width="26" style="281" customWidth="1"/>
    <col min="6" max="7" width="9.140625" style="281"/>
    <col min="8" max="8" width="10.42578125" style="281" hidden="1" customWidth="1"/>
    <col min="9" max="16384" width="9.140625" style="282"/>
  </cols>
  <sheetData>
    <row r="1" spans="1:9" s="326" customFormat="1" ht="24.75" customHeight="1">
      <c r="A1" s="546" t="str">
        <f>'Attach 3(JV)'!A1</f>
        <v>Specification No. :CC/NT/W-RT/DOM/A00/23/09260</v>
      </c>
      <c r="B1" s="547"/>
      <c r="C1" s="547"/>
      <c r="D1" s="547"/>
      <c r="E1" s="548" t="s">
        <v>525</v>
      </c>
      <c r="F1" s="549"/>
      <c r="G1" s="549"/>
      <c r="H1" s="549"/>
    </row>
    <row r="2" spans="1:9" ht="8.1" customHeight="1"/>
    <row r="3" spans="1:9" ht="79.5"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283"/>
      <c r="G3" s="283"/>
      <c r="H3" s="283"/>
    </row>
    <row r="4" spans="1:9" ht="8.1" customHeight="1">
      <c r="A4" s="284"/>
      <c r="H4" s="285"/>
      <c r="I4" s="286"/>
    </row>
    <row r="5" spans="1:9" ht="27.75" customHeight="1">
      <c r="A5" s="1312" t="s">
        <v>526</v>
      </c>
      <c r="B5" s="1312"/>
      <c r="C5" s="1312"/>
      <c r="D5" s="1312"/>
      <c r="E5" s="1312"/>
      <c r="F5" s="287"/>
      <c r="H5" s="285"/>
      <c r="I5" s="286"/>
    </row>
    <row r="6" spans="1:9" ht="8.1" customHeight="1">
      <c r="A6" s="288"/>
      <c r="H6" s="285"/>
      <c r="I6" s="286"/>
    </row>
    <row r="7" spans="1:9" ht="20.100000000000001" customHeight="1">
      <c r="A7" s="287"/>
      <c r="B7" s="288"/>
      <c r="C7" s="288"/>
      <c r="H7" s="285"/>
      <c r="I7" s="286"/>
    </row>
    <row r="8" spans="1:9" ht="26.25" customHeight="1">
      <c r="A8" s="1313" t="str">
        <f>'[22]Attach 3(QR)'!A8:D8</f>
        <v>Bidder's Name and Address:</v>
      </c>
      <c r="B8" s="1313"/>
      <c r="C8" s="1313"/>
      <c r="D8" s="289" t="str">
        <f>'[22]Attach 3(JV)'!E7</f>
        <v>To:</v>
      </c>
      <c r="H8" s="285"/>
      <c r="I8" s="286"/>
    </row>
    <row r="9" spans="1:9" ht="23.25" customHeight="1">
      <c r="A9" s="896" t="str">
        <f>'Attach 3(JV)'!A8</f>
        <v/>
      </c>
      <c r="B9" s="896"/>
      <c r="C9" s="395"/>
      <c r="D9" s="290" t="str">
        <f>'[22]Attach 3(JV)'!E8</f>
        <v>Contract Services</v>
      </c>
      <c r="H9" s="285"/>
      <c r="I9" s="286"/>
    </row>
    <row r="10" spans="1:9" ht="26.25" customHeight="1">
      <c r="A10" s="291" t="s">
        <v>344</v>
      </c>
      <c r="B10" s="1314">
        <f>'Attach 3(JV)'!B9</f>
        <v>0</v>
      </c>
      <c r="C10" s="1314"/>
      <c r="D10" s="290" t="str">
        <f>'[22]Attach 3(JV)'!E9</f>
        <v>Power Grid Corporation of India Ltd.,</v>
      </c>
      <c r="F10" s="292"/>
      <c r="H10" s="285"/>
      <c r="I10" s="286"/>
    </row>
    <row r="11" spans="1:9" ht="16.5">
      <c r="A11" s="291" t="s">
        <v>346</v>
      </c>
      <c r="B11" s="1307">
        <f>'Attach 3(JV)'!B10</f>
        <v>0</v>
      </c>
      <c r="C11" s="1307"/>
      <c r="D11" s="290" t="str">
        <f>'[22]Attach 3(JV)'!E10</f>
        <v>"Saudamini", Plot No. 2, Sector 29</v>
      </c>
      <c r="H11" s="285"/>
      <c r="I11" s="286"/>
    </row>
    <row r="12" spans="1:9">
      <c r="B12" s="1307">
        <f>'Attach 3(JV)'!B11</f>
        <v>0</v>
      </c>
      <c r="C12" s="1307"/>
      <c r="D12" s="290" t="str">
        <f>'[22]Attach 3(JV)'!E11</f>
        <v>Gurgaon (Haryana) - 122001</v>
      </c>
    </row>
    <row r="13" spans="1:9" ht="21" customHeight="1">
      <c r="A13" s="288"/>
      <c r="B13" s="1307">
        <f>'Attach 3(JV)'!B12</f>
        <v>0</v>
      </c>
      <c r="C13" s="1307"/>
      <c r="D13" s="290"/>
    </row>
    <row r="14" spans="1:9" ht="20.100000000000001" customHeight="1">
      <c r="A14" s="281" t="s">
        <v>339</v>
      </c>
    </row>
    <row r="15" spans="1:9" ht="63" customHeight="1">
      <c r="A15" s="293">
        <v>1</v>
      </c>
      <c r="B15" s="1274" t="s">
        <v>527</v>
      </c>
      <c r="C15" s="1274"/>
      <c r="D15" s="1274"/>
      <c r="E15" s="1274"/>
    </row>
    <row r="16" spans="1:9" ht="32.1" customHeight="1">
      <c r="A16" s="1308" t="s">
        <v>342</v>
      </c>
      <c r="B16" s="1308" t="s">
        <v>361</v>
      </c>
      <c r="C16" s="1308" t="s">
        <v>365</v>
      </c>
      <c r="D16" s="1310" t="s">
        <v>528</v>
      </c>
      <c r="E16" s="1311"/>
    </row>
    <row r="17" spans="1:8" ht="41.25" customHeight="1">
      <c r="A17" s="1309"/>
      <c r="B17" s="1309"/>
      <c r="C17" s="1309"/>
      <c r="D17" s="294" t="s">
        <v>367</v>
      </c>
      <c r="E17" s="294" t="s">
        <v>529</v>
      </c>
    </row>
    <row r="18" spans="1:8" ht="21.75" customHeight="1">
      <c r="A18" s="295">
        <v>1</v>
      </c>
      <c r="B18" s="296"/>
      <c r="C18" s="296"/>
      <c r="D18" s="296"/>
      <c r="E18" s="296"/>
    </row>
    <row r="19" spans="1:8" ht="21.95" customHeight="1">
      <c r="A19" s="297">
        <v>2</v>
      </c>
      <c r="B19" s="298"/>
      <c r="C19" s="298"/>
      <c r="D19" s="298"/>
      <c r="E19" s="298"/>
    </row>
    <row r="20" spans="1:8" ht="21.95" customHeight="1">
      <c r="A20" s="297">
        <v>3</v>
      </c>
      <c r="B20" s="298"/>
      <c r="C20" s="298"/>
      <c r="D20" s="298"/>
      <c r="E20" s="298"/>
    </row>
    <row r="21" spans="1:8" ht="21.95" customHeight="1">
      <c r="A21" s="297">
        <v>4</v>
      </c>
      <c r="B21" s="298"/>
      <c r="C21" s="298"/>
      <c r="D21" s="298"/>
      <c r="E21" s="298"/>
      <c r="F21" s="299"/>
      <c r="G21" s="299"/>
      <c r="H21" s="281" t="b">
        <v>0</v>
      </c>
    </row>
    <row r="22" spans="1:8" ht="24.75" customHeight="1">
      <c r="A22" s="300">
        <v>5</v>
      </c>
      <c r="B22" s="301"/>
      <c r="C22" s="301"/>
      <c r="D22" s="301"/>
      <c r="E22" s="301"/>
      <c r="F22" s="299"/>
      <c r="G22" s="299"/>
      <c r="H22" s="299"/>
    </row>
    <row r="23" spans="1:8" ht="107.25" customHeight="1">
      <c r="A23" s="302">
        <v>2</v>
      </c>
      <c r="B23" s="1305" t="s">
        <v>842</v>
      </c>
      <c r="C23" s="1305"/>
      <c r="D23" s="1305"/>
      <c r="E23" s="1305"/>
      <c r="F23" s="299"/>
      <c r="G23" s="299"/>
      <c r="H23" s="299"/>
    </row>
    <row r="24" spans="1:8" ht="18" customHeight="1">
      <c r="A24" s="303"/>
      <c r="B24" s="304"/>
      <c r="C24" s="304"/>
      <c r="D24" s="304"/>
      <c r="E24" s="304"/>
      <c r="F24" s="305"/>
      <c r="G24" s="305"/>
      <c r="H24" s="306"/>
    </row>
    <row r="25" spans="1:8" ht="54.75" hidden="1" customHeight="1">
      <c r="A25" s="1306" t="s">
        <v>77</v>
      </c>
      <c r="B25" s="1306"/>
      <c r="C25" s="1306"/>
      <c r="D25" s="1306"/>
      <c r="E25" s="1306"/>
      <c r="F25" s="305"/>
      <c r="G25" s="305"/>
      <c r="H25" s="306"/>
    </row>
    <row r="26" spans="1:8" ht="32.1" hidden="1" customHeight="1">
      <c r="A26" s="1302" t="s">
        <v>342</v>
      </c>
      <c r="B26" s="1302" t="s">
        <v>361</v>
      </c>
      <c r="C26" s="1302" t="s">
        <v>100</v>
      </c>
      <c r="D26" s="926" t="s">
        <v>101</v>
      </c>
      <c r="E26" s="928"/>
    </row>
    <row r="27" spans="1:8" ht="22.5" hidden="1" customHeight="1">
      <c r="A27" s="1301"/>
      <c r="B27" s="1301"/>
      <c r="C27" s="1301"/>
      <c r="D27" s="307" t="s">
        <v>102</v>
      </c>
      <c r="E27" s="307" t="s">
        <v>103</v>
      </c>
    </row>
    <row r="28" spans="1:8" ht="21.95" hidden="1" customHeight="1">
      <c r="A28" s="308">
        <v>1</v>
      </c>
      <c r="B28" s="309"/>
      <c r="C28" s="309"/>
      <c r="D28" s="309"/>
      <c r="E28" s="309"/>
    </row>
    <row r="29" spans="1:8" ht="21.95" hidden="1" customHeight="1">
      <c r="A29" s="308">
        <v>2</v>
      </c>
      <c r="B29" s="309"/>
      <c r="C29" s="309"/>
      <c r="D29" s="309"/>
      <c r="E29" s="309"/>
    </row>
    <row r="30" spans="1:8" ht="37.5" hidden="1" customHeight="1">
      <c r="A30" s="308">
        <v>3</v>
      </c>
      <c r="B30" s="309"/>
      <c r="C30" s="309"/>
      <c r="D30" s="309"/>
      <c r="E30" s="309"/>
    </row>
    <row r="31" spans="1:8" ht="15.95" customHeight="1"/>
    <row r="32" spans="1:8" ht="15.95" customHeight="1">
      <c r="C32" s="310"/>
    </row>
    <row r="33" spans="1:9" ht="15.95" customHeight="1">
      <c r="A33" s="311" t="s">
        <v>6</v>
      </c>
      <c r="B33" s="324" t="str">
        <f>'Attach 3(JV)'!B24</f>
        <v>--</v>
      </c>
      <c r="C33" s="310" t="s">
        <v>4</v>
      </c>
      <c r="D33" s="1298" t="str">
        <f>'Attach 3(JV)'!E24</f>
        <v/>
      </c>
      <c r="E33" s="1298"/>
    </row>
    <row r="34" spans="1:9" ht="15.95" customHeight="1">
      <c r="A34" s="311" t="s">
        <v>7</v>
      </c>
      <c r="B34" s="325" t="str">
        <f>'Attach 3(JV)'!B25</f>
        <v/>
      </c>
      <c r="C34" s="310" t="s">
        <v>5</v>
      </c>
      <c r="D34" s="1298" t="str">
        <f>'Attach 3(JV)'!E25</f>
        <v/>
      </c>
      <c r="E34" s="1298"/>
    </row>
    <row r="35" spans="1:9" s="281" customFormat="1" ht="15.75" customHeight="1">
      <c r="A35" s="282"/>
      <c r="B35" s="282"/>
      <c r="C35" s="310"/>
      <c r="D35" s="282"/>
      <c r="E35" s="282"/>
      <c r="I35" s="282"/>
    </row>
    <row r="36" spans="1:9" s="281" customFormat="1" ht="19.5" customHeight="1">
      <c r="A36" s="315" t="str">
        <f>A1</f>
        <v>Specification No. :CC/NT/W-RT/DOM/A00/23/09260</v>
      </c>
      <c r="B36" s="316"/>
      <c r="C36" s="316"/>
      <c r="D36" s="316"/>
      <c r="E36" s="317" t="str">
        <f>E1</f>
        <v>Attachment-5A</v>
      </c>
      <c r="I36" s="282"/>
    </row>
    <row r="37" spans="1:9" s="281" customFormat="1" ht="18" customHeight="1">
      <c r="A37" s="313"/>
      <c r="I37" s="282"/>
    </row>
    <row r="38" spans="1:9" s="281" customFormat="1" ht="30" customHeight="1">
      <c r="A38" s="1299" t="s">
        <v>363</v>
      </c>
      <c r="B38" s="1299"/>
      <c r="C38" s="1299"/>
      <c r="D38" s="1299"/>
      <c r="E38" s="1299"/>
      <c r="I38" s="282"/>
    </row>
    <row r="39" spans="1:9" s="281" customFormat="1" ht="18" customHeight="1">
      <c r="I39" s="282"/>
    </row>
    <row r="40" spans="1:9" s="281" customFormat="1" ht="36" customHeight="1">
      <c r="A40" s="1300" t="s">
        <v>342</v>
      </c>
      <c r="B40" s="916" t="s">
        <v>361</v>
      </c>
      <c r="C40" s="1302" t="s">
        <v>365</v>
      </c>
      <c r="D40" s="1303" t="s">
        <v>528</v>
      </c>
      <c r="E40" s="1304"/>
      <c r="I40" s="282"/>
    </row>
    <row r="41" spans="1:9" s="281" customFormat="1" ht="36" customHeight="1">
      <c r="A41" s="908"/>
      <c r="B41" s="1301"/>
      <c r="C41" s="1301"/>
      <c r="D41" s="307" t="s">
        <v>367</v>
      </c>
      <c r="E41" s="307" t="s">
        <v>530</v>
      </c>
      <c r="I41" s="282"/>
    </row>
    <row r="42" spans="1:9" s="281" customFormat="1" ht="18" customHeight="1">
      <c r="A42" s="318"/>
      <c r="B42" s="319"/>
      <c r="C42" s="318"/>
      <c r="D42" s="318"/>
      <c r="E42" s="318"/>
      <c r="I42" s="282"/>
    </row>
    <row r="43" spans="1:9" s="281" customFormat="1" ht="18" customHeight="1">
      <c r="A43" s="320"/>
      <c r="B43" s="321"/>
      <c r="C43" s="320"/>
      <c r="D43" s="320"/>
      <c r="E43" s="320"/>
      <c r="I43" s="282"/>
    </row>
    <row r="44" spans="1:9" s="281" customFormat="1" ht="18" customHeight="1">
      <c r="A44" s="320"/>
      <c r="B44" s="321"/>
      <c r="C44" s="320"/>
      <c r="D44" s="320"/>
      <c r="E44" s="320"/>
      <c r="I44" s="282"/>
    </row>
    <row r="45" spans="1:9" s="281" customFormat="1" ht="18" customHeight="1">
      <c r="A45" s="320"/>
      <c r="B45" s="321"/>
      <c r="C45" s="320"/>
      <c r="D45" s="320"/>
      <c r="E45" s="320"/>
      <c r="I45" s="282"/>
    </row>
    <row r="46" spans="1:9" s="281" customFormat="1" ht="18" customHeight="1">
      <c r="A46" s="320"/>
      <c r="B46" s="321"/>
      <c r="C46" s="320"/>
      <c r="D46" s="320"/>
      <c r="E46" s="320"/>
      <c r="I46" s="282"/>
    </row>
    <row r="47" spans="1:9" s="281" customFormat="1" ht="18" customHeight="1">
      <c r="A47" s="320"/>
      <c r="B47" s="321"/>
      <c r="C47" s="320"/>
      <c r="D47" s="320"/>
      <c r="E47" s="320"/>
      <c r="I47" s="282"/>
    </row>
    <row r="48" spans="1:9" s="281" customFormat="1" ht="18" customHeight="1">
      <c r="A48" s="320"/>
      <c r="B48" s="321"/>
      <c r="C48" s="320"/>
      <c r="D48" s="320"/>
      <c r="E48" s="320"/>
      <c r="I48" s="282"/>
    </row>
    <row r="49" spans="1:9" s="281" customFormat="1" ht="18" customHeight="1">
      <c r="A49" s="320"/>
      <c r="B49" s="321"/>
      <c r="C49" s="320"/>
      <c r="D49" s="320"/>
      <c r="E49" s="320"/>
      <c r="I49" s="282"/>
    </row>
    <row r="50" spans="1:9" s="281" customFormat="1" ht="18" customHeight="1">
      <c r="A50" s="320"/>
      <c r="B50" s="321"/>
      <c r="C50" s="320"/>
      <c r="D50" s="320"/>
      <c r="E50" s="320"/>
      <c r="I50" s="282"/>
    </row>
    <row r="51" spans="1:9" s="281" customFormat="1" ht="18" customHeight="1">
      <c r="A51" s="320"/>
      <c r="B51" s="321"/>
      <c r="C51" s="320"/>
      <c r="D51" s="320"/>
      <c r="E51" s="320"/>
      <c r="I51" s="282"/>
    </row>
    <row r="52" spans="1:9" s="281" customFormat="1" ht="18" customHeight="1">
      <c r="A52" s="320"/>
      <c r="B52" s="321"/>
      <c r="C52" s="320"/>
      <c r="D52" s="320"/>
      <c r="E52" s="320"/>
      <c r="I52" s="282"/>
    </row>
    <row r="53" spans="1:9" s="281" customFormat="1" ht="18" customHeight="1">
      <c r="A53" s="320"/>
      <c r="B53" s="321"/>
      <c r="C53" s="320"/>
      <c r="D53" s="320"/>
      <c r="E53" s="320"/>
      <c r="I53" s="282"/>
    </row>
    <row r="54" spans="1:9" s="281" customFormat="1" ht="18" customHeight="1">
      <c r="A54" s="320"/>
      <c r="B54" s="321"/>
      <c r="C54" s="320"/>
      <c r="D54" s="320"/>
      <c r="E54" s="320"/>
      <c r="I54" s="282"/>
    </row>
    <row r="55" spans="1:9" s="281" customFormat="1" ht="18" customHeight="1">
      <c r="A55" s="320"/>
      <c r="B55" s="321"/>
      <c r="C55" s="320"/>
      <c r="D55" s="320"/>
      <c r="E55" s="320"/>
      <c r="I55" s="282"/>
    </row>
    <row r="56" spans="1:9" s="281" customFormat="1" ht="18" customHeight="1">
      <c r="A56" s="320"/>
      <c r="B56" s="321"/>
      <c r="C56" s="320"/>
      <c r="D56" s="320"/>
      <c r="E56" s="320"/>
      <c r="I56" s="282"/>
    </row>
    <row r="57" spans="1:9" s="281" customFormat="1" ht="18" customHeight="1">
      <c r="A57" s="320"/>
      <c r="B57" s="321"/>
      <c r="C57" s="320"/>
      <c r="D57" s="320"/>
      <c r="E57" s="320"/>
      <c r="I57" s="282"/>
    </row>
    <row r="58" spans="1:9" s="281" customFormat="1" ht="18" customHeight="1">
      <c r="A58" s="320"/>
      <c r="B58" s="321"/>
      <c r="C58" s="320"/>
      <c r="D58" s="320"/>
      <c r="E58" s="320"/>
      <c r="I58" s="282"/>
    </row>
    <row r="59" spans="1:9" s="281" customFormat="1" ht="18" customHeight="1">
      <c r="A59" s="320"/>
      <c r="B59" s="321"/>
      <c r="C59" s="320"/>
      <c r="D59" s="320"/>
      <c r="E59" s="320"/>
      <c r="I59" s="282"/>
    </row>
    <row r="60" spans="1:9" s="281" customFormat="1" ht="18" customHeight="1">
      <c r="A60" s="320"/>
      <c r="B60" s="321"/>
      <c r="C60" s="320"/>
      <c r="D60" s="320"/>
      <c r="E60" s="320"/>
      <c r="I60" s="282"/>
    </row>
    <row r="61" spans="1:9" s="281" customFormat="1" ht="18" customHeight="1">
      <c r="A61" s="320"/>
      <c r="B61" s="321"/>
      <c r="C61" s="320"/>
      <c r="D61" s="320"/>
      <c r="E61" s="320"/>
      <c r="I61" s="282"/>
    </row>
    <row r="62" spans="1:9" s="281" customFormat="1" ht="18" customHeight="1">
      <c r="A62" s="320"/>
      <c r="B62" s="321"/>
      <c r="C62" s="320"/>
      <c r="D62" s="320"/>
      <c r="E62" s="320"/>
      <c r="I62" s="282"/>
    </row>
    <row r="63" spans="1:9" s="281" customFormat="1" ht="18" customHeight="1">
      <c r="A63" s="320"/>
      <c r="B63" s="321"/>
      <c r="C63" s="320"/>
      <c r="D63" s="320"/>
      <c r="E63" s="320"/>
      <c r="I63" s="282"/>
    </row>
    <row r="64" spans="1:9" s="281" customFormat="1" ht="18" customHeight="1">
      <c r="A64" s="320"/>
      <c r="B64" s="321"/>
      <c r="C64" s="320"/>
      <c r="D64" s="320"/>
      <c r="E64" s="320"/>
      <c r="I64" s="282"/>
    </row>
    <row r="65" spans="1:9" s="281" customFormat="1" ht="18" customHeight="1">
      <c r="A65" s="320"/>
      <c r="B65" s="321"/>
      <c r="C65" s="320"/>
      <c r="D65" s="320"/>
      <c r="E65" s="320"/>
      <c r="I65" s="282"/>
    </row>
    <row r="66" spans="1:9" s="281" customFormat="1" ht="18" customHeight="1">
      <c r="A66" s="320"/>
      <c r="B66" s="321"/>
      <c r="C66" s="320"/>
      <c r="D66" s="320"/>
      <c r="E66" s="320"/>
      <c r="I66" s="282"/>
    </row>
    <row r="67" spans="1:9" s="281" customFormat="1" ht="18" customHeight="1">
      <c r="A67" s="320"/>
      <c r="B67" s="321"/>
      <c r="C67" s="320"/>
      <c r="D67" s="320"/>
      <c r="E67" s="320"/>
      <c r="I67" s="282"/>
    </row>
    <row r="68" spans="1:9" s="281" customFormat="1" ht="18" customHeight="1">
      <c r="A68" s="322"/>
      <c r="B68" s="323"/>
      <c r="C68" s="322"/>
      <c r="D68" s="322"/>
      <c r="E68" s="322"/>
      <c r="I68" s="282"/>
    </row>
    <row r="69" spans="1:9" s="281" customFormat="1" ht="18" customHeight="1">
      <c r="I69" s="282"/>
    </row>
    <row r="70" spans="1:9" s="281" customFormat="1" ht="24" customHeight="1">
      <c r="C70" s="310"/>
      <c r="I70" s="282"/>
    </row>
    <row r="71" spans="1:9" s="281" customFormat="1" ht="24" customHeight="1">
      <c r="A71" s="311" t="s">
        <v>6</v>
      </c>
      <c r="B71" s="312" t="str">
        <f>B33</f>
        <v>--</v>
      </c>
      <c r="C71" s="310" t="s">
        <v>4</v>
      </c>
      <c r="D71" s="314" t="str">
        <f>D33</f>
        <v/>
      </c>
      <c r="I71" s="282"/>
    </row>
    <row r="72" spans="1:9" s="281" customFormat="1" ht="24" customHeight="1">
      <c r="A72" s="311" t="s">
        <v>7</v>
      </c>
      <c r="B72" s="312" t="str">
        <f>B34</f>
        <v/>
      </c>
      <c r="C72" s="310" t="s">
        <v>5</v>
      </c>
      <c r="D72" s="314" t="str">
        <f>D34</f>
        <v/>
      </c>
      <c r="I72" s="282"/>
    </row>
    <row r="73" spans="1:9" s="281" customFormat="1" ht="24" customHeight="1">
      <c r="A73" s="311"/>
      <c r="B73" s="324"/>
      <c r="C73" s="310"/>
      <c r="D73" s="325"/>
      <c r="I73" s="282"/>
    </row>
    <row r="74" spans="1:9" s="281" customFormat="1" ht="33" customHeight="1">
      <c r="D74" s="310"/>
      <c r="I74" s="282"/>
    </row>
  </sheetData>
  <sheetProtection password="CBD2" sheet="1" objects="1" scenarios="1" formatColumns="0" formatRows="0" selectLockedCells="1"/>
  <customSheetViews>
    <customSheetView guid="{E6182FFC-6E06-43C3-947C-9DE51F5E5E19}"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3"/>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07FE71BF-EC61-4A26-9671-4F02FF98E5A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C19" sqref="C19:D19"/>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9.42578125" style="16" customWidth="1"/>
    <col min="6" max="7" width="9.140625" style="11"/>
    <col min="8" max="8" width="0" style="11" hidden="1" customWidth="1"/>
    <col min="9" max="16384" width="9.140625" style="12"/>
  </cols>
  <sheetData>
    <row r="1" spans="1:26" s="529" customFormat="1" ht="16.5" customHeight="1">
      <c r="A1" s="1280" t="str">
        <f>'Attach 3(JV)'!A1</f>
        <v>Specification No. :CC/NT/W-RT/DOM/A00/23/09260</v>
      </c>
      <c r="B1" s="1280"/>
      <c r="C1" s="1280"/>
      <c r="D1" s="1280"/>
      <c r="E1" s="543" t="str">
        <f>"Attachment-6 " &amp; 'Attach 3(JV)'!AT1</f>
        <v xml:space="preserve">Attachment-6 </v>
      </c>
      <c r="F1" s="528"/>
      <c r="G1" s="528"/>
      <c r="H1" s="528"/>
      <c r="Z1" s="550"/>
    </row>
    <row r="2" spans="1:26" ht="3.75" customHeight="1">
      <c r="Z2" s="103"/>
    </row>
    <row r="3" spans="1:26" ht="77.25"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13"/>
      <c r="G3" s="14"/>
      <c r="H3" s="13"/>
    </row>
    <row r="4" spans="1:26" ht="6.75" customHeight="1">
      <c r="A4" s="15"/>
      <c r="H4" s="17"/>
      <c r="I4" s="2"/>
    </row>
    <row r="5" spans="1:26" ht="20.100000000000001" customHeight="1">
      <c r="A5" s="1074" t="s">
        <v>43</v>
      </c>
      <c r="B5" s="1074"/>
      <c r="C5" s="1074"/>
      <c r="D5" s="1074"/>
      <c r="E5" s="1074"/>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1079" t="str">
        <f>'Attach 3(JV)'!A8</f>
        <v/>
      </c>
      <c r="B8" s="1079"/>
      <c r="C8" s="1079"/>
      <c r="D8" s="1079"/>
      <c r="E8" s="3" t="str">
        <f>'Attach 3(JV)'!E8</f>
        <v>Contract Services</v>
      </c>
      <c r="H8" s="17"/>
      <c r="I8" s="2"/>
    </row>
    <row r="9" spans="1:26" ht="20.100000000000001" customHeight="1">
      <c r="A9" s="4" t="s">
        <v>344</v>
      </c>
      <c r="B9" s="1076">
        <f>'Attach 3(JV)'!B9</f>
        <v>0</v>
      </c>
      <c r="C9" s="1076"/>
      <c r="D9" s="1076"/>
      <c r="E9" s="3" t="str">
        <f>'Attach 3(JV)'!E9</f>
        <v>Power Grid Corporation of India Ltd.,</v>
      </c>
      <c r="H9" s="17"/>
      <c r="I9" s="2"/>
    </row>
    <row r="10" spans="1:26" ht="20.100000000000001" customHeight="1">
      <c r="A10" s="4" t="s">
        <v>346</v>
      </c>
      <c r="B10" s="1076">
        <f>'Attach 3(JV)'!B10</f>
        <v>0</v>
      </c>
      <c r="C10" s="1076"/>
      <c r="D10" s="1076"/>
      <c r="E10" s="3" t="str">
        <f>'Attach 3(JV)'!E10</f>
        <v>"Saudamini", Plot No. 2, Sector 29</v>
      </c>
      <c r="H10" s="17"/>
      <c r="I10" s="2"/>
    </row>
    <row r="11" spans="1:26" ht="20.100000000000001" customHeight="1">
      <c r="B11" s="1076">
        <f>'Attach 3(JV)'!B11</f>
        <v>0</v>
      </c>
      <c r="C11" s="1076"/>
      <c r="D11" s="1076"/>
      <c r="E11" s="3" t="str">
        <f>'Attach 3(JV)'!E11</f>
        <v>Gurgaon (Haryana) - 122001</v>
      </c>
    </row>
    <row r="12" spans="1:26" ht="17.25" customHeight="1">
      <c r="A12" s="19"/>
      <c r="B12" s="1076">
        <f>'Attach 3(JV)'!B12</f>
        <v>0</v>
      </c>
      <c r="C12" s="1076"/>
      <c r="D12" s="1076"/>
      <c r="E12" s="3"/>
    </row>
    <row r="13" spans="1:26" ht="21" customHeight="1">
      <c r="A13" s="16" t="s">
        <v>339</v>
      </c>
      <c r="B13" s="71"/>
      <c r="C13" s="71"/>
      <c r="D13" s="71"/>
    </row>
    <row r="14" spans="1:26" ht="45" customHeight="1">
      <c r="A14" s="1184" t="s">
        <v>44</v>
      </c>
      <c r="B14" s="1184"/>
      <c r="C14" s="1184"/>
      <c r="D14" s="1184"/>
      <c r="E14" s="1184"/>
      <c r="F14" s="21"/>
      <c r="G14" s="21"/>
      <c r="H14" s="21"/>
    </row>
    <row r="15" spans="1:26" ht="12" customHeight="1">
      <c r="A15" s="19"/>
      <c r="B15" s="19"/>
      <c r="C15" s="19"/>
      <c r="D15" s="19"/>
      <c r="E15" s="19"/>
      <c r="F15" s="21"/>
      <c r="G15" s="21"/>
      <c r="H15" s="21"/>
    </row>
    <row r="16" spans="1:26" ht="42" customHeight="1">
      <c r="A16" s="33" t="s">
        <v>342</v>
      </c>
      <c r="B16" s="33" t="s">
        <v>45</v>
      </c>
      <c r="C16" s="1320" t="s">
        <v>46</v>
      </c>
      <c r="D16" s="1320"/>
      <c r="E16" s="33" t="s">
        <v>47</v>
      </c>
      <c r="F16" s="21"/>
      <c r="G16" s="21"/>
      <c r="H16" s="21"/>
    </row>
    <row r="17" spans="1:8" ht="21" customHeight="1">
      <c r="A17" s="211"/>
      <c r="B17" s="211"/>
      <c r="C17" s="1316"/>
      <c r="D17" s="1317"/>
      <c r="E17" s="211"/>
      <c r="F17" s="21"/>
      <c r="G17" s="21"/>
      <c r="H17" s="21"/>
    </row>
    <row r="18" spans="1:8" ht="21" customHeight="1">
      <c r="A18" s="211"/>
      <c r="B18" s="211"/>
      <c r="C18" s="1316"/>
      <c r="D18" s="1317"/>
      <c r="E18" s="211"/>
      <c r="F18" s="21"/>
      <c r="G18" s="21"/>
      <c r="H18" s="21"/>
    </row>
    <row r="19" spans="1:8" ht="21" customHeight="1">
      <c r="A19" s="211"/>
      <c r="B19" s="211"/>
      <c r="C19" s="1315"/>
      <c r="D19" s="1315"/>
      <c r="E19" s="211"/>
      <c r="F19" s="21"/>
      <c r="G19" s="21"/>
      <c r="H19" s="21"/>
    </row>
    <row r="20" spans="1:8" ht="21" customHeight="1">
      <c r="A20" s="211"/>
      <c r="B20" s="211"/>
      <c r="C20" s="1315"/>
      <c r="D20" s="1315"/>
      <c r="E20" s="211"/>
      <c r="F20" s="146"/>
      <c r="G20" s="146"/>
      <c r="H20" s="144" t="b">
        <v>0</v>
      </c>
    </row>
    <row r="21" spans="1:8" ht="21" customHeight="1">
      <c r="A21" s="211"/>
      <c r="B21" s="211"/>
      <c r="C21" s="1315"/>
      <c r="D21" s="1315"/>
      <c r="E21" s="211"/>
      <c r="F21" s="146"/>
      <c r="G21" s="146"/>
      <c r="H21" s="143"/>
    </row>
    <row r="22" spans="1:8" ht="16.5" customHeight="1">
      <c r="D22" s="19"/>
      <c r="E22" s="19"/>
      <c r="F22" s="21"/>
      <c r="G22" s="21"/>
      <c r="H22" s="21"/>
    </row>
    <row r="23" spans="1:8" s="11" customFormat="1" ht="51.75" customHeight="1">
      <c r="A23" s="1279" t="s">
        <v>48</v>
      </c>
      <c r="B23" s="1279"/>
      <c r="C23" s="1279"/>
      <c r="D23" s="1279"/>
      <c r="E23" s="1279"/>
      <c r="F23" s="21"/>
      <c r="G23" s="21"/>
      <c r="H23" s="21"/>
    </row>
    <row r="24" spans="1:8" s="11" customFormat="1" ht="96.75" customHeight="1">
      <c r="A24" s="1279" t="s">
        <v>49</v>
      </c>
      <c r="B24" s="1279"/>
      <c r="C24" s="1279"/>
      <c r="D24" s="1279"/>
      <c r="E24" s="1279"/>
      <c r="F24" s="21"/>
      <c r="G24" s="21"/>
      <c r="H24" s="21"/>
    </row>
    <row r="25" spans="1:8" s="11" customFormat="1" ht="24" customHeight="1">
      <c r="A25" s="138"/>
      <c r="B25" s="138"/>
      <c r="C25" s="138"/>
      <c r="D25" s="24"/>
      <c r="E25" s="138"/>
      <c r="F25" s="21"/>
      <c r="G25" s="21"/>
      <c r="H25" s="21"/>
    </row>
    <row r="26" spans="1:8" ht="24" customHeight="1">
      <c r="A26" s="23" t="s">
        <v>6</v>
      </c>
      <c r="B26" s="50" t="str">
        <f>'Attach 3(JV)'!B24</f>
        <v>--</v>
      </c>
      <c r="C26" s="27"/>
      <c r="D26" s="24" t="s">
        <v>4</v>
      </c>
      <c r="E26" s="201" t="str">
        <f>'Attach 3(JV)'!E24</f>
        <v/>
      </c>
    </row>
    <row r="27" spans="1:8" ht="24" customHeight="1">
      <c r="A27" s="23" t="s">
        <v>7</v>
      </c>
      <c r="B27" s="201" t="str">
        <f>'Attach 3(JV)'!B25</f>
        <v/>
      </c>
      <c r="C27" s="27"/>
      <c r="D27" s="24" t="s">
        <v>5</v>
      </c>
      <c r="E27" s="201" t="str">
        <f>'Attach 3(JV)'!E25</f>
        <v/>
      </c>
    </row>
    <row r="28" spans="1:8" ht="24" customHeight="1">
      <c r="D28" s="24"/>
    </row>
    <row r="29" spans="1:8" ht="24" customHeight="1">
      <c r="D29" s="24"/>
    </row>
    <row r="30" spans="1:8" s="37" customFormat="1" ht="32.25" customHeight="1">
      <c r="A30" s="20" t="str">
        <f>A1</f>
        <v>Specification No. :CC/NT/W-RT/DOM/A00/23/09260</v>
      </c>
      <c r="B30" s="20"/>
      <c r="C30" s="20"/>
      <c r="D30" s="20"/>
      <c r="E30" s="39" t="str">
        <f>"Annexure I to" &amp; E1</f>
        <v xml:space="preserve">Annexure I toAttachment-6 </v>
      </c>
      <c r="F30" s="36"/>
      <c r="G30" s="36"/>
      <c r="H30" s="36"/>
    </row>
    <row r="31" spans="1:8" ht="15.75" customHeight="1">
      <c r="A31" s="1319"/>
      <c r="B31" s="1319"/>
      <c r="C31" s="1319"/>
      <c r="D31" s="1319"/>
      <c r="E31" s="1319"/>
    </row>
    <row r="32" spans="1:8" ht="20.100000000000001" customHeight="1">
      <c r="A32" s="1318" t="str">
        <f>A5</f>
        <v>(Alternative, Deviations and Exceptions to the Provisions)</v>
      </c>
      <c r="B32" s="1318"/>
      <c r="C32" s="1318"/>
      <c r="D32" s="1318"/>
      <c r="E32" s="1318"/>
    </row>
    <row r="33" spans="1:5" ht="20.100000000000001" customHeight="1">
      <c r="A33" s="1318" t="s">
        <v>177</v>
      </c>
      <c r="B33" s="1318"/>
      <c r="C33" s="1318"/>
      <c r="D33" s="1318"/>
      <c r="E33" s="1318"/>
    </row>
    <row r="34" spans="1:5" ht="20.100000000000001" customHeight="1"/>
    <row r="35" spans="1:5" ht="42" customHeight="1">
      <c r="A35" s="33" t="s">
        <v>342</v>
      </c>
      <c r="B35" s="33" t="s">
        <v>45</v>
      </c>
      <c r="C35" s="1320" t="s">
        <v>46</v>
      </c>
      <c r="D35" s="1320"/>
      <c r="E35" s="33" t="s">
        <v>47</v>
      </c>
    </row>
    <row r="36" spans="1:5" ht="39.950000000000003" customHeight="1">
      <c r="A36" s="211"/>
      <c r="B36" s="211"/>
      <c r="C36" s="1316"/>
      <c r="D36" s="1317"/>
      <c r="E36" s="211"/>
    </row>
    <row r="37" spans="1:5" ht="39.950000000000003" customHeight="1">
      <c r="A37" s="211"/>
      <c r="B37" s="211"/>
      <c r="C37" s="1316"/>
      <c r="D37" s="1317"/>
      <c r="E37" s="211"/>
    </row>
    <row r="38" spans="1:5" ht="39.950000000000003" customHeight="1">
      <c r="A38" s="211"/>
      <c r="B38" s="211"/>
      <c r="C38" s="1316"/>
      <c r="D38" s="1317"/>
      <c r="E38" s="211"/>
    </row>
    <row r="39" spans="1:5" ht="39.950000000000003" customHeight="1">
      <c r="A39" s="211"/>
      <c r="B39" s="211"/>
      <c r="C39" s="1316"/>
      <c r="D39" s="1317"/>
      <c r="E39" s="211"/>
    </row>
    <row r="40" spans="1:5" ht="39.950000000000003" customHeight="1">
      <c r="A40" s="211"/>
      <c r="B40" s="211"/>
      <c r="C40" s="1316"/>
      <c r="D40" s="1317"/>
      <c r="E40" s="211"/>
    </row>
    <row r="41" spans="1:5" ht="39.950000000000003" customHeight="1">
      <c r="A41" s="211"/>
      <c r="B41" s="211"/>
      <c r="C41" s="1316"/>
      <c r="D41" s="1317"/>
      <c r="E41" s="211"/>
    </row>
    <row r="42" spans="1:5" ht="39.950000000000003" customHeight="1">
      <c r="A42" s="211"/>
      <c r="B42" s="211"/>
      <c r="C42" s="1316"/>
      <c r="D42" s="1317"/>
      <c r="E42" s="211"/>
    </row>
    <row r="43" spans="1:5" ht="39.950000000000003" customHeight="1">
      <c r="A43" s="211"/>
      <c r="B43" s="211"/>
      <c r="C43" s="1316"/>
      <c r="D43" s="1317"/>
      <c r="E43" s="211"/>
    </row>
    <row r="44" spans="1:5" ht="39.950000000000003" customHeight="1">
      <c r="A44" s="211"/>
      <c r="B44" s="211"/>
      <c r="C44" s="1316"/>
      <c r="D44" s="1317"/>
      <c r="E44" s="211"/>
    </row>
    <row r="45" spans="1:5" ht="39.950000000000003" customHeight="1">
      <c r="A45" s="211"/>
      <c r="B45" s="211"/>
      <c r="C45" s="1316"/>
      <c r="D45" s="1317"/>
      <c r="E45" s="211"/>
    </row>
    <row r="46" spans="1:5" ht="20.100000000000001" customHeight="1"/>
    <row r="47" spans="1:5" ht="25.5" customHeight="1"/>
    <row r="48" spans="1:5" ht="25.5" customHeight="1">
      <c r="A48" s="12"/>
      <c r="B48" s="12"/>
      <c r="C48" s="12"/>
      <c r="D48" s="24"/>
      <c r="E48" s="12"/>
    </row>
    <row r="49" spans="1:5" ht="25.5" customHeight="1">
      <c r="A49" s="23" t="s">
        <v>6</v>
      </c>
      <c r="B49" s="50" t="str">
        <f>B26</f>
        <v>--</v>
      </c>
      <c r="C49" s="27"/>
      <c r="D49" s="24" t="s">
        <v>4</v>
      </c>
      <c r="E49" s="201" t="str">
        <f>E26</f>
        <v/>
      </c>
    </row>
    <row r="50" spans="1:5" ht="25.5" customHeight="1">
      <c r="A50" s="23" t="s">
        <v>7</v>
      </c>
      <c r="B50" s="206" t="str">
        <f>B27</f>
        <v/>
      </c>
      <c r="C50" s="27"/>
      <c r="D50" s="24" t="s">
        <v>5</v>
      </c>
      <c r="E50" s="201" t="str">
        <f>E27</f>
        <v/>
      </c>
    </row>
    <row r="51" spans="1:5" ht="25.5" customHeight="1">
      <c r="D51" s="24"/>
    </row>
  </sheetData>
  <sheetProtection password="CBD2" sheet="1" objects="1" scenarios="1" formatColumns="0" formatRows="0" selectLockedCells="1"/>
  <customSheetViews>
    <customSheetView guid="{E6182FFC-6E06-43C3-947C-9DE51F5E5E19}" scale="90" showPageBreaks="1" showGridLines="0" fitToPage="1" printArea="1" hiddenColumns="1" view="pageBreakPreview">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07FE71BF-EC61-4A26-9671-4F02FF98E5A5}"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9.42578125" style="16" customWidth="1"/>
    <col min="6" max="8" width="9.140625" style="11"/>
    <col min="9" max="16384" width="9.140625" style="12"/>
  </cols>
  <sheetData>
    <row r="1" spans="1:9" s="529" customFormat="1" ht="15.75" customHeight="1">
      <c r="A1" s="1280" t="str">
        <f>'Attach 3(JV)'!A1</f>
        <v>Specification No. :CC/NT/W-RT/DOM/A00/23/09260</v>
      </c>
      <c r="B1" s="1280"/>
      <c r="C1" s="1280"/>
      <c r="D1" s="1280"/>
      <c r="E1" s="527" t="str">
        <f>"Attachment-7 " &amp; 'Attach 3(JV)'!AT1</f>
        <v xml:space="preserve">Attachment-7 </v>
      </c>
      <c r="F1" s="528"/>
      <c r="G1" s="528"/>
      <c r="H1" s="528"/>
    </row>
    <row r="2" spans="1:9">
      <c r="E2" s="185"/>
    </row>
    <row r="3" spans="1:9" ht="93"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13"/>
      <c r="G3" s="14"/>
      <c r="H3" s="13"/>
    </row>
    <row r="4" spans="1:9" ht="20.100000000000001" customHeight="1">
      <c r="A4" s="15"/>
      <c r="H4" s="17"/>
      <c r="I4" s="2"/>
    </row>
    <row r="5" spans="1:9" ht="20.100000000000001" customHeight="1">
      <c r="A5" s="1074" t="s">
        <v>180</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95" t="str">
        <f>'Attach 3(JV)'!E8</f>
        <v>Contract Services</v>
      </c>
      <c r="H8" s="17"/>
      <c r="I8" s="2"/>
    </row>
    <row r="9" spans="1:9" ht="20.100000000000001" customHeight="1">
      <c r="A9" s="4" t="s">
        <v>344</v>
      </c>
      <c r="B9" s="1076">
        <f>'Attach 3(JV)'!B9</f>
        <v>0</v>
      </c>
      <c r="C9" s="1076"/>
      <c r="D9" s="1076"/>
      <c r="E9" s="95" t="str">
        <f>'Attach 3(JV)'!E9</f>
        <v>Power Grid Corporation of India Ltd.,</v>
      </c>
      <c r="H9" s="17"/>
      <c r="I9" s="2"/>
    </row>
    <row r="10" spans="1:9" ht="20.100000000000001" customHeight="1">
      <c r="A10" s="4" t="s">
        <v>346</v>
      </c>
      <c r="B10" s="1076">
        <f>'Attach 3(JV)'!B10</f>
        <v>0</v>
      </c>
      <c r="C10" s="1076"/>
      <c r="D10" s="1076"/>
      <c r="E10" s="95" t="str">
        <f>'Attach 3(JV)'!E10</f>
        <v>"Saudamini", Plot No. 2, Sector 29</v>
      </c>
      <c r="H10" s="17"/>
      <c r="I10" s="2"/>
    </row>
    <row r="11" spans="1:9" ht="20.100000000000001" customHeight="1">
      <c r="B11" s="1076">
        <f>'Attach 3(JV)'!B11</f>
        <v>0</v>
      </c>
      <c r="C11" s="1076"/>
      <c r="D11" s="1076"/>
      <c r="E11" s="95" t="str">
        <f>'Attach 3(JV)'!E11</f>
        <v>Gurgaon (Haryana) - 122001</v>
      </c>
    </row>
    <row r="12" spans="1:9" ht="20.100000000000001" customHeight="1">
      <c r="A12" s="19"/>
      <c r="B12" s="1076">
        <f>'Attach 3(JV)'!B12</f>
        <v>0</v>
      </c>
      <c r="C12" s="1076"/>
      <c r="D12" s="1076"/>
      <c r="E12" s="5"/>
    </row>
    <row r="13" spans="1:9" ht="20.100000000000001" customHeight="1"/>
    <row r="14" spans="1:9" ht="20.100000000000001" customHeight="1">
      <c r="A14" s="19"/>
    </row>
    <row r="15" spans="1:9" ht="27.75" customHeight="1">
      <c r="A15" s="1318" t="s">
        <v>181</v>
      </c>
      <c r="B15" s="1318"/>
      <c r="C15" s="1318"/>
      <c r="D15" s="1318"/>
      <c r="E15" s="1318"/>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07FE71BF-EC61-4A26-9671-4F02FF98E5A5}"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G52"/>
  <sheetViews>
    <sheetView showGridLines="0" view="pageBreakPreview" topLeftCell="A12" zoomScale="80" zoomScaleSheetLayoutView="80" workbookViewId="0">
      <selection activeCell="E21" sqref="E21"/>
    </sheetView>
  </sheetViews>
  <sheetFormatPr defaultColWidth="9.140625" defaultRowHeight="16.5"/>
  <cols>
    <col min="1" max="1" width="12.140625" style="16" customWidth="1"/>
    <col min="2" max="2" width="20.5703125" style="16" customWidth="1"/>
    <col min="3" max="3" width="11.42578125" style="16" customWidth="1"/>
    <col min="4" max="4" width="40.85546875" style="16" customWidth="1"/>
    <col min="5" max="5" width="41.42578125" style="11" customWidth="1"/>
    <col min="6" max="16384" width="9.140625" style="12"/>
  </cols>
  <sheetData>
    <row r="1" spans="1:5" s="65" customFormat="1" ht="21.75" customHeight="1">
      <c r="A1" s="1275" t="str">
        <f>'Attach 3(JV)'!A1</f>
        <v>Specification No. :CC/NT/W-RT/DOM/A00/23/09260</v>
      </c>
      <c r="B1" s="1275"/>
      <c r="C1" s="1275"/>
      <c r="D1" s="1275"/>
      <c r="E1" s="526"/>
    </row>
    <row r="2" spans="1:5" ht="15" customHeight="1"/>
    <row r="3" spans="1:5" ht="72.7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row>
    <row r="4" spans="1:5" ht="15" customHeight="1">
      <c r="A4" s="15"/>
    </row>
    <row r="5" spans="1:5" ht="20.100000000000001" customHeight="1">
      <c r="A5" s="1074" t="s">
        <v>369</v>
      </c>
      <c r="B5" s="1074"/>
      <c r="C5" s="1074"/>
      <c r="D5" s="1074"/>
      <c r="E5" s="1074"/>
    </row>
    <row r="6" spans="1:5" ht="12.75" customHeight="1">
      <c r="A6" s="19"/>
    </row>
    <row r="7" spans="1:5" ht="20.100000000000001" customHeight="1">
      <c r="A7" s="20" t="str">
        <f>'Attach 3(JV)'!A7</f>
        <v>Bidder’s Name and Address  :</v>
      </c>
      <c r="E7" s="16" t="s">
        <v>343</v>
      </c>
    </row>
    <row r="8" spans="1:5" ht="36" customHeight="1">
      <c r="A8" s="1079" t="str">
        <f>'Attach 3(JV)'!A8</f>
        <v/>
      </c>
      <c r="B8" s="1079"/>
      <c r="C8" s="1079"/>
      <c r="D8" s="1079"/>
      <c r="E8" s="16" t="s">
        <v>345</v>
      </c>
    </row>
    <row r="9" spans="1:5" ht="20.100000000000001" customHeight="1">
      <c r="A9" s="4" t="s">
        <v>344</v>
      </c>
      <c r="B9" s="1076">
        <f>'Attach 3(JV)'!B9</f>
        <v>0</v>
      </c>
      <c r="C9" s="1076"/>
      <c r="D9" s="1076"/>
      <c r="E9" s="16" t="s">
        <v>347</v>
      </c>
    </row>
    <row r="10" spans="1:5" ht="20.100000000000001" customHeight="1">
      <c r="A10" s="4" t="s">
        <v>346</v>
      </c>
      <c r="B10" s="1076">
        <f>'Attach 3(JV)'!B10</f>
        <v>0</v>
      </c>
      <c r="C10" s="1076"/>
      <c r="D10" s="1076"/>
      <c r="E10" s="16" t="s">
        <v>176</v>
      </c>
    </row>
    <row r="11" spans="1:5" ht="20.100000000000001" customHeight="1">
      <c r="B11" s="1076">
        <f>'Attach 3(JV)'!B11</f>
        <v>0</v>
      </c>
      <c r="C11" s="1076"/>
      <c r="D11" s="1076"/>
      <c r="E11" s="16" t="s">
        <v>348</v>
      </c>
    </row>
    <row r="12" spans="1:5" ht="20.100000000000001" customHeight="1">
      <c r="A12" s="19"/>
      <c r="B12" s="1076">
        <f>'Attach 3(JV)'!B12</f>
        <v>0</v>
      </c>
      <c r="C12" s="1076"/>
      <c r="D12" s="1076"/>
    </row>
    <row r="13" spans="1:5" ht="13.5" customHeight="1">
      <c r="A13" s="19"/>
      <c r="B13" s="90"/>
      <c r="C13" s="90"/>
      <c r="D13" s="90"/>
    </row>
    <row r="14" spans="1:5" ht="20.100000000000001" customHeight="1">
      <c r="A14" s="16" t="s">
        <v>339</v>
      </c>
    </row>
    <row r="15" spans="1:5" ht="15" customHeight="1">
      <c r="A15" s="19"/>
    </row>
    <row r="16" spans="1:5" ht="129.75" customHeight="1">
      <c r="A16" s="1125"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 for the period commencing from the effective date of Contract to us :</v>
      </c>
      <c r="B16" s="1125"/>
      <c r="C16" s="1125"/>
      <c r="D16" s="1125"/>
      <c r="E16" s="1125"/>
    </row>
    <row r="17" spans="1:5" ht="14.25" customHeight="1">
      <c r="A17" s="19"/>
      <c r="B17" s="19"/>
      <c r="C17" s="19"/>
      <c r="D17" s="19"/>
      <c r="E17" s="21"/>
    </row>
    <row r="18" spans="1:5" ht="46.5" customHeight="1">
      <c r="A18" s="1333" t="s">
        <v>342</v>
      </c>
      <c r="B18" s="1330" t="s">
        <v>381</v>
      </c>
      <c r="C18" s="1339"/>
      <c r="D18" s="1340"/>
      <c r="E18" s="1330" t="s">
        <v>973</v>
      </c>
    </row>
    <row r="19" spans="1:5" ht="18.75" customHeight="1">
      <c r="A19" s="1334"/>
      <c r="B19" s="1331"/>
      <c r="C19" s="1341"/>
      <c r="D19" s="1341"/>
      <c r="E19" s="1331"/>
    </row>
    <row r="20" spans="1:5" ht="20.100000000000001" customHeight="1">
      <c r="A20" s="1327">
        <v>1</v>
      </c>
      <c r="B20" s="1321" t="s">
        <v>370</v>
      </c>
      <c r="C20" s="1321"/>
      <c r="D20" s="1322"/>
      <c r="E20" s="675"/>
    </row>
    <row r="21" spans="1:5" ht="20.100000000000001" customHeight="1">
      <c r="A21" s="1327"/>
      <c r="B21" s="1323" t="s">
        <v>371</v>
      </c>
      <c r="C21" s="1323"/>
      <c r="D21" s="1324"/>
      <c r="E21" s="676"/>
    </row>
    <row r="22" spans="1:5" ht="20.100000000000001" customHeight="1">
      <c r="A22" s="1327"/>
      <c r="B22" s="1328" t="s">
        <v>372</v>
      </c>
      <c r="C22" s="1328"/>
      <c r="D22" s="1329"/>
      <c r="E22" s="676"/>
    </row>
    <row r="23" spans="1:5" ht="20.100000000000001" customHeight="1">
      <c r="A23" s="1327">
        <v>2</v>
      </c>
      <c r="B23" s="1321" t="s">
        <v>373</v>
      </c>
      <c r="C23" s="1321"/>
      <c r="D23" s="1322"/>
      <c r="E23" s="849"/>
    </row>
    <row r="24" spans="1:5" ht="20.100000000000001" customHeight="1">
      <c r="A24" s="1327"/>
      <c r="B24" s="1323" t="s">
        <v>371</v>
      </c>
      <c r="C24" s="1323"/>
      <c r="D24" s="1324"/>
      <c r="E24" s="676"/>
    </row>
    <row r="25" spans="1:5" ht="20.100000000000001" customHeight="1">
      <c r="A25" s="1327"/>
      <c r="B25" s="1328" t="s">
        <v>372</v>
      </c>
      <c r="C25" s="1328"/>
      <c r="D25" s="1329"/>
      <c r="E25" s="676"/>
    </row>
    <row r="26" spans="1:5" ht="20.100000000000001" hidden="1" customHeight="1">
      <c r="A26" s="1327">
        <v>3</v>
      </c>
      <c r="B26" s="1321" t="s">
        <v>374</v>
      </c>
      <c r="C26" s="1321"/>
      <c r="D26" s="1322"/>
      <c r="E26" s="675"/>
    </row>
    <row r="27" spans="1:5" ht="20.100000000000001" hidden="1" customHeight="1">
      <c r="A27" s="1327"/>
      <c r="B27" s="1323" t="s">
        <v>371</v>
      </c>
      <c r="C27" s="1323"/>
      <c r="D27" s="1324"/>
      <c r="E27" s="676"/>
    </row>
    <row r="28" spans="1:5" ht="20.100000000000001" hidden="1" customHeight="1">
      <c r="A28" s="1327"/>
      <c r="B28" s="1328" t="s">
        <v>372</v>
      </c>
      <c r="C28" s="1328"/>
      <c r="D28" s="1329"/>
      <c r="E28" s="676"/>
    </row>
    <row r="29" spans="1:5" ht="20.100000000000001" customHeight="1">
      <c r="A29" s="1327">
        <v>3</v>
      </c>
      <c r="B29" s="1321" t="s">
        <v>375</v>
      </c>
      <c r="C29" s="1321"/>
      <c r="D29" s="1322"/>
      <c r="E29" s="675"/>
    </row>
    <row r="30" spans="1:5" ht="20.100000000000001" customHeight="1">
      <c r="A30" s="1327"/>
      <c r="B30" s="1323" t="s">
        <v>371</v>
      </c>
      <c r="C30" s="1323"/>
      <c r="D30" s="1324"/>
      <c r="E30" s="676"/>
    </row>
    <row r="31" spans="1:5" ht="20.100000000000001" customHeight="1">
      <c r="A31" s="1327"/>
      <c r="B31" s="1328" t="s">
        <v>372</v>
      </c>
      <c r="C31" s="1328"/>
      <c r="D31" s="1329"/>
      <c r="E31" s="676"/>
    </row>
    <row r="32" spans="1:5" ht="20.100000000000001" customHeight="1">
      <c r="A32" s="1327">
        <v>4</v>
      </c>
      <c r="B32" s="1321" t="s">
        <v>376</v>
      </c>
      <c r="C32" s="1321"/>
      <c r="D32" s="1322"/>
      <c r="E32" s="675"/>
    </row>
    <row r="33" spans="1:7" ht="20.100000000000001" customHeight="1">
      <c r="A33" s="1327"/>
      <c r="B33" s="1323" t="s">
        <v>371</v>
      </c>
      <c r="C33" s="1323"/>
      <c r="D33" s="1324"/>
      <c r="E33" s="676"/>
    </row>
    <row r="34" spans="1:7" ht="20.100000000000001" customHeight="1">
      <c r="A34" s="1327"/>
      <c r="B34" s="1328" t="s">
        <v>372</v>
      </c>
      <c r="C34" s="1328"/>
      <c r="D34" s="1329"/>
      <c r="E34" s="676"/>
    </row>
    <row r="35" spans="1:7" ht="20.100000000000001" customHeight="1">
      <c r="A35" s="30">
        <v>5</v>
      </c>
      <c r="B35" s="1335" t="s">
        <v>377</v>
      </c>
      <c r="C35" s="1335"/>
      <c r="D35" s="1336"/>
      <c r="E35" s="676"/>
    </row>
    <row r="36" spans="1:7" ht="20.100000000000001" customHeight="1">
      <c r="A36" s="1327">
        <v>6</v>
      </c>
      <c r="B36" s="1321" t="s">
        <v>378</v>
      </c>
      <c r="C36" s="1321"/>
      <c r="D36" s="1322"/>
      <c r="E36" s="849"/>
      <c r="F36" s="675"/>
    </row>
    <row r="37" spans="1:7" ht="20.100000000000001" customHeight="1">
      <c r="A37" s="1327"/>
      <c r="B37" s="1323" t="s">
        <v>371</v>
      </c>
      <c r="C37" s="1323"/>
      <c r="D37" s="1324"/>
      <c r="E37" s="676"/>
    </row>
    <row r="38" spans="1:7" ht="20.100000000000001" customHeight="1">
      <c r="A38" s="1327"/>
      <c r="B38" s="1328" t="s">
        <v>372</v>
      </c>
      <c r="C38" s="1328"/>
      <c r="D38" s="1329"/>
      <c r="E38" s="676"/>
    </row>
    <row r="39" spans="1:7" ht="20.100000000000001" customHeight="1">
      <c r="A39" s="1327">
        <v>7</v>
      </c>
      <c r="B39" s="1321" t="s">
        <v>379</v>
      </c>
      <c r="C39" s="1321"/>
      <c r="D39" s="1322"/>
      <c r="E39" s="675"/>
    </row>
    <row r="40" spans="1:7" ht="20.100000000000001" customHeight="1">
      <c r="A40" s="1327"/>
      <c r="B40" s="1323" t="s">
        <v>371</v>
      </c>
      <c r="C40" s="1323"/>
      <c r="D40" s="1324"/>
      <c r="E40" s="676"/>
    </row>
    <row r="41" spans="1:7" ht="20.100000000000001" customHeight="1">
      <c r="A41" s="1327"/>
      <c r="B41" s="1328" t="s">
        <v>372</v>
      </c>
      <c r="C41" s="1328"/>
      <c r="D41" s="1329"/>
      <c r="E41" s="676"/>
    </row>
    <row r="42" spans="1:7" ht="20.100000000000001" customHeight="1">
      <c r="A42" s="1327">
        <v>8</v>
      </c>
      <c r="B42" s="1338" t="s">
        <v>380</v>
      </c>
      <c r="C42" s="1321"/>
      <c r="D42" s="1322"/>
      <c r="E42" s="675"/>
    </row>
    <row r="43" spans="1:7" ht="20.100000000000001" customHeight="1">
      <c r="A43" s="1327"/>
      <c r="B43" s="1337" t="s">
        <v>371</v>
      </c>
      <c r="C43" s="1323"/>
      <c r="D43" s="1324"/>
      <c r="E43" s="676"/>
    </row>
    <row r="44" spans="1:7" ht="20.100000000000001" customHeight="1">
      <c r="A44" s="1327"/>
      <c r="B44" s="1337" t="s">
        <v>372</v>
      </c>
      <c r="C44" s="1323"/>
      <c r="D44" s="1324"/>
      <c r="E44" s="676"/>
    </row>
    <row r="45" spans="1:7" s="700" customFormat="1" ht="18" customHeight="1">
      <c r="A45" s="697" t="str">
        <f>IF(OR(E44&gt;14),"You are exceeding the completion schedule specified in the bidding documents.","")</f>
        <v/>
      </c>
      <c r="B45" s="698"/>
      <c r="C45" s="698"/>
      <c r="D45" s="698"/>
      <c r="E45" s="698"/>
      <c r="F45" s="699"/>
      <c r="G45" s="699"/>
    </row>
    <row r="46" spans="1:7" ht="18" customHeight="1">
      <c r="A46" s="397"/>
      <c r="B46" s="397"/>
      <c r="C46" s="397"/>
      <c r="D46" s="397"/>
    </row>
    <row r="47" spans="1:7" ht="29.25" customHeight="1">
      <c r="A47" s="23" t="s">
        <v>6</v>
      </c>
      <c r="B47" s="50" t="str">
        <f>'Attach 3(JV)'!B24</f>
        <v>--</v>
      </c>
      <c r="D47" s="24"/>
      <c r="E47" s="24" t="s">
        <v>4</v>
      </c>
    </row>
    <row r="48" spans="1:7" ht="22.5" customHeight="1">
      <c r="A48" s="23" t="s">
        <v>7</v>
      </c>
      <c r="B48" s="201" t="str">
        <f>'Attach 3(JV)'!B25</f>
        <v/>
      </c>
      <c r="D48" s="24"/>
      <c r="E48" s="24" t="s">
        <v>5</v>
      </c>
    </row>
    <row r="49" spans="1:4" ht="8.25" customHeight="1">
      <c r="D49" s="24"/>
    </row>
    <row r="50" spans="1:4" ht="12" customHeight="1">
      <c r="A50" s="25"/>
    </row>
    <row r="51" spans="1:4" ht="61.5" customHeight="1">
      <c r="A51" s="32" t="s">
        <v>384</v>
      </c>
      <c r="B51" s="1332" t="s">
        <v>383</v>
      </c>
      <c r="C51" s="1332"/>
      <c r="D51" s="1332"/>
    </row>
    <row r="52" spans="1:4" ht="20.100000000000001" customHeight="1"/>
  </sheetData>
  <sheetProtection algorithmName="SHA-512" hashValue="dMt269GcgYqRc2IWlj8ZYLd1uUCmkVACz9NEb0wGMcoZgvMe3fmVGLaquZsyCNO7miaDpHA+xhUtXI5CeuJ/DQ==" saltValue="a9qPgvvppmOXD87W7AQR4A==" spinCount="100000" sheet="1" formatColumns="0" formatRows="0" selectLockedCells="1"/>
  <customSheetViews>
    <customSheetView guid="{E6182FFC-6E06-43C3-947C-9DE51F5E5E19}" scale="80" showPageBreaks="1" showGridLines="0" fitToPage="1" printArea="1" hiddenRows="1" view="pageBreakPreview">
      <selection activeCell="E44" sqref="E44:F44"/>
      <rowBreaks count="1" manualBreakCount="1">
        <brk id="38" max="5" man="1"/>
      </rowBreaks>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2"/>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1"/>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7"/>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07FE71BF-EC61-4A26-9671-4F02FF98E5A5}" scale="80" showPageBreaks="1" showGridLines="0" fitToPage="1" printArea="1" hiddenRows="1" view="pageBreakPreview">
      <selection activeCell="E21" sqref="E21"/>
      <rowBreaks count="1" manualBreakCount="1">
        <brk id="38" max="5" man="1"/>
      </rowBreaks>
      <pageMargins left="0.45" right="0.38" top="0.57999999999999996" bottom="0.6" header="0.34" footer="0.35"/>
      <pageSetup scale="62" fitToHeight="0" orientation="portrait" r:id="rId42"/>
      <headerFooter alignWithMargins="0">
        <oddFooter>&amp;R&amp;"Book Antiqua,Bold"&amp;8 Page &amp;P of &amp;N</oddFooter>
      </headerFooter>
    </customSheetView>
  </customSheetViews>
  <mergeCells count="46">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E3"/>
    <mergeCell ref="A5:E5"/>
    <mergeCell ref="A16:E16"/>
    <mergeCell ref="A23:A25"/>
    <mergeCell ref="B20:D20"/>
    <mergeCell ref="A20:A22"/>
    <mergeCell ref="B22:D22"/>
    <mergeCell ref="E18:E19"/>
  </mergeCells>
  <phoneticPr fontId="7" type="noConversion"/>
  <dataValidations count="1">
    <dataValidation type="decimal" allowBlank="1" showInputMessage="1" showErrorMessage="1" error="Enter period in numeric figure only !" sqref="E26 E21 E23:E25 E29:E43 E45 E44" xr:uid="{00000000-0002-0000-0E00-000000000000}">
      <formula1>0</formula1>
      <formula2>100</formula2>
    </dataValidation>
  </dataValidations>
  <pageMargins left="0.45" right="0.38" top="0.57999999999999996" bottom="0.6" header="0.34" footer="0.35"/>
  <pageSetup scale="86" fitToHeight="0" orientation="portrait" r:id="rId43"/>
  <headerFooter alignWithMargins="0">
    <oddFooter>&amp;R&amp;"Book Antiqua,Bold"&amp;8 Page &amp;P of &amp;N</oddFooter>
  </headerFooter>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zoomScale="90" zoomScaleNormal="100" zoomScaleSheetLayoutView="90" workbookViewId="0">
      <selection activeCell="L14" sqref="L14"/>
    </sheetView>
  </sheetViews>
  <sheetFormatPr defaultRowHeight="16.5"/>
  <cols>
    <col min="1" max="1" width="12.140625" style="774" customWidth="1"/>
    <col min="2" max="2" width="20.5703125" style="774" customWidth="1"/>
    <col min="3" max="3" width="11.42578125" style="774" customWidth="1"/>
    <col min="4" max="4" width="23.85546875" style="774" customWidth="1"/>
    <col min="5" max="5" width="29.42578125" style="774" customWidth="1"/>
    <col min="6" max="6" width="39.5703125" style="769" customWidth="1"/>
    <col min="7" max="8" width="9.140625" style="769" customWidth="1"/>
    <col min="9" max="16384" width="9.140625" style="770"/>
  </cols>
  <sheetData>
    <row r="1" spans="1:10" ht="22.5" customHeight="1">
      <c r="A1" s="1343" t="str">
        <f>'Attach-3 (QR)_old2'!A1</f>
        <v>Specification No. :CC/NT/W-RT/DOM/A00/23/09260</v>
      </c>
      <c r="B1" s="1343"/>
      <c r="C1" s="1343"/>
      <c r="D1" s="1343"/>
      <c r="E1" s="767"/>
      <c r="F1" s="768" t="str">
        <f>"Attachment-10 " &amp; '[23]Attach 3(JV)'!AT1</f>
        <v xml:space="preserve">Attachment-10 </v>
      </c>
    </row>
    <row r="3" spans="1:10" ht="77.25" customHeight="1">
      <c r="A3" s="1325"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26"/>
      <c r="G3" s="771"/>
      <c r="H3" s="772"/>
    </row>
    <row r="4" spans="1:10" ht="20.100000000000001" customHeight="1">
      <c r="A4" s="773"/>
      <c r="H4" s="1"/>
      <c r="I4" s="2"/>
    </row>
    <row r="5" spans="1:10" ht="20.100000000000001" customHeight="1">
      <c r="A5" s="1344" t="s">
        <v>382</v>
      </c>
      <c r="B5" s="1344"/>
      <c r="C5" s="1344"/>
      <c r="D5" s="1344"/>
      <c r="E5" s="1344"/>
      <c r="F5" s="1344"/>
      <c r="H5" s="1"/>
      <c r="I5" s="2"/>
    </row>
    <row r="6" spans="1:10" ht="20.100000000000001" customHeight="1">
      <c r="A6" s="775"/>
      <c r="H6" s="1"/>
      <c r="I6" s="2"/>
    </row>
    <row r="7" spans="1:10" ht="20.100000000000001" customHeight="1">
      <c r="A7" s="776" t="str">
        <f>'[23]Attach 3(JV)'!A7</f>
        <v>Bidder’s Name and Address  :</v>
      </c>
      <c r="E7" s="5" t="str">
        <f>'[23]Attach 3(JV)'!E7</f>
        <v>To:</v>
      </c>
      <c r="H7" s="1"/>
      <c r="I7" s="2"/>
    </row>
    <row r="8" spans="1:10" ht="36" customHeight="1">
      <c r="A8" s="1345" t="str">
        <f>'[23]Attach 3(JV)'!A8</f>
        <v/>
      </c>
      <c r="B8" s="1345"/>
      <c r="C8" s="1345"/>
      <c r="D8" s="1345"/>
      <c r="E8" s="3" t="str">
        <f>'[23]Attach 3(JV)'!E8</f>
        <v>Contract Services</v>
      </c>
      <c r="H8" s="1"/>
      <c r="I8" s="2"/>
    </row>
    <row r="9" spans="1:10" ht="20.100000000000001" customHeight="1">
      <c r="A9" s="4" t="s">
        <v>344</v>
      </c>
      <c r="B9" s="1076">
        <f>'Attach-3 (QR)_old2'!B9:C9</f>
        <v>0</v>
      </c>
      <c r="C9" s="1076"/>
      <c r="D9" s="1076"/>
      <c r="E9" s="3" t="str">
        <f>'[23]Attach 3(JV)'!E9</f>
        <v>Power Grid Corporation of India Ltd.,</v>
      </c>
      <c r="H9" s="1"/>
      <c r="I9" s="2"/>
    </row>
    <row r="10" spans="1:10" ht="20.100000000000001" customHeight="1">
      <c r="A10" s="4" t="s">
        <v>346</v>
      </c>
      <c r="B10" s="1076">
        <f>'Attach-3 (QR)_old2'!B10:C10</f>
        <v>0</v>
      </c>
      <c r="C10" s="1076"/>
      <c r="D10" s="1076"/>
      <c r="E10" s="3" t="str">
        <f>'[23]Attach 3(JV)'!E10</f>
        <v>"Saudamini", Plot No. 2, Sector 29</v>
      </c>
      <c r="H10" s="1"/>
      <c r="I10" s="286"/>
    </row>
    <row r="11" spans="1:10" ht="20.100000000000001" customHeight="1">
      <c r="B11" s="1076">
        <f>'Attach-3 (QR)_old2'!B11:C11</f>
        <v>0</v>
      </c>
      <c r="C11" s="1076"/>
      <c r="D11" s="1076"/>
      <c r="E11" s="3" t="str">
        <f>'[23]Attach 3(JV)'!E11</f>
        <v>Gurgaon (Haryana) - 122001</v>
      </c>
    </row>
    <row r="12" spans="1:10" ht="20.100000000000001" customHeight="1">
      <c r="A12" s="775"/>
      <c r="B12" s="1076">
        <f>'Attach-3 (QR)_old2'!B12:C12</f>
        <v>0</v>
      </c>
      <c r="C12" s="1076"/>
      <c r="D12" s="1076"/>
      <c r="E12" s="3"/>
    </row>
    <row r="13" spans="1:10" ht="20.100000000000001" customHeight="1">
      <c r="A13" s="775"/>
    </row>
    <row r="14" spans="1:10" ht="250.5" customHeight="1">
      <c r="A14" s="1342" t="s">
        <v>1051</v>
      </c>
      <c r="B14" s="1342"/>
      <c r="C14" s="1342"/>
      <c r="D14" s="1342"/>
      <c r="E14" s="1342"/>
      <c r="F14" s="1342"/>
      <c r="G14" s="777"/>
      <c r="H14" s="777"/>
      <c r="J14" s="778"/>
    </row>
    <row r="15" spans="1:10" ht="20.100000000000001" customHeight="1">
      <c r="A15" s="779"/>
    </row>
    <row r="16" spans="1:10" ht="20.100000000000001" customHeight="1">
      <c r="A16" s="780" t="s">
        <v>28</v>
      </c>
      <c r="B16" s="781" t="str">
        <f>'Attach-3 (QR)_old2'!C375</f>
        <v>--</v>
      </c>
      <c r="C16" s="782"/>
      <c r="E16" s="783" t="s">
        <v>4</v>
      </c>
      <c r="F16" s="784" t="str">
        <f>'Attach-3 (QR)_old2'!G375</f>
        <v/>
      </c>
    </row>
    <row r="17" spans="1:6" ht="20.100000000000001" customHeight="1">
      <c r="A17" s="780" t="s">
        <v>7</v>
      </c>
      <c r="B17" s="781" t="str">
        <f>'Attach-3 (QR)_old2'!C376</f>
        <v/>
      </c>
      <c r="C17" s="782"/>
      <c r="E17" s="783" t="s">
        <v>5</v>
      </c>
      <c r="F17" s="784" t="str">
        <f>'Attach-3 (QR)_old2'!G376</f>
        <v/>
      </c>
    </row>
    <row r="18" spans="1:6" ht="20.100000000000001" customHeight="1">
      <c r="B18" s="782"/>
      <c r="C18" s="782"/>
      <c r="D18" s="783"/>
      <c r="E18" s="782"/>
    </row>
    <row r="19" spans="1:6" ht="20.100000000000001" customHeight="1"/>
    <row r="20" spans="1:6" ht="20.100000000000001" customHeight="1">
      <c r="A20" s="785"/>
    </row>
    <row r="21" spans="1:6" ht="20.100000000000001" customHeight="1"/>
    <row r="22" spans="1:6" ht="20.100000000000001" customHeight="1"/>
    <row r="23" spans="1:6" ht="20.100000000000001" customHeight="1">
      <c r="A23" s="785"/>
    </row>
    <row r="24" spans="1:6" ht="20.100000000000001" customHeight="1"/>
    <row r="25" spans="1:6" ht="20.100000000000001" customHeight="1">
      <c r="A25" s="785"/>
    </row>
    <row r="26" spans="1:6" ht="20.100000000000001" customHeight="1"/>
    <row r="27" spans="1:6" ht="20.100000000000001" customHeight="1">
      <c r="A27" s="785"/>
    </row>
  </sheetData>
  <sheetProtection algorithmName="SHA-512" hashValue="Wzv+8czkhcdMhiDiMJfdsdMwj7REFlnxAv3l1zpEZcStFz5c2L0WfKBLYxpzL1+RldkFOLY2MxXcIUsVV2HAyA==" saltValue="wKMy5XVr9sB8/fcWgFFC0w==" spinCount="100000" sheet="1" formatColumns="0" formatRows="0" selectLockedCells="1"/>
  <customSheetViews>
    <customSheetView guid="{E6182FFC-6E06-43C3-947C-9DE51F5E5E19}" scale="90" showPageBreaks="1" showGridLines="0" fitToPage="1" printArea="1" view="pageBreakPreview">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 guid="{07FE71BF-EC61-4A26-9671-4F02FF98E5A5}" scale="90" showPageBreaks="1" showGridLines="0" fitToPage="1" printArea="1" view="pageBreakPreview">
      <selection activeCell="L14" sqref="L14"/>
      <pageMargins left="0.75" right="0.63" top="0.57999999999999996" bottom="0.6" header="0.34" footer="0.35"/>
      <pageSetup scale="74" orientation="portrait" r:id="rId3"/>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4"/>
  <headerFooter alignWithMargins="0">
    <oddFooter>&amp;R&amp;"Book Antiqua,Bold"&amp;8 Page &amp;P of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47" sqref="B47:C47"/>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30.140625" style="16" customWidth="1"/>
    <col min="6" max="8" width="9.140625" style="11"/>
    <col min="9" max="16384" width="9.140625" style="12"/>
  </cols>
  <sheetData>
    <row r="1" spans="1:26" s="65" customFormat="1" ht="23.25" customHeight="1">
      <c r="A1" s="1275" t="str">
        <f>'Attach 3(JV)'!A1</f>
        <v>Specification No. :CC/NT/W-RT/DOM/A00/23/09260</v>
      </c>
      <c r="B1" s="1275"/>
      <c r="C1" s="1275"/>
      <c r="D1" s="1348" t="str">
        <f>"Attachment-11 " &amp; 'Attach 3(JV)'!AT1</f>
        <v xml:space="preserve">Attachment-11 </v>
      </c>
      <c r="E1" s="1348"/>
      <c r="F1" s="66"/>
      <c r="G1" s="66"/>
      <c r="H1" s="66"/>
    </row>
    <row r="2" spans="1:26" ht="13.5" customHeight="1">
      <c r="Z2" s="103">
        <f>'Attach 3(JV)'!Z2</f>
        <v>0</v>
      </c>
    </row>
    <row r="3" spans="1:26" ht="75.75" customHeight="1">
      <c r="A3" s="1325" t="str">
        <f>'Attach 3(QR)_old1'!A3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
      <c r="G3" s="14"/>
      <c r="H3" s="13"/>
    </row>
    <row r="4" spans="1:26" ht="19.5" customHeight="1">
      <c r="A4" s="15"/>
      <c r="H4" s="17"/>
      <c r="I4" s="2"/>
    </row>
    <row r="5" spans="1:26" ht="21.75" customHeight="1">
      <c r="A5" s="1074" t="s">
        <v>385</v>
      </c>
      <c r="B5" s="1074"/>
      <c r="C5" s="1074"/>
      <c r="D5" s="1074"/>
      <c r="E5" s="1074"/>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1079" t="str">
        <f>'Attach 3(JV)'!A8</f>
        <v/>
      </c>
      <c r="B8" s="1079"/>
      <c r="C8" s="1079"/>
      <c r="D8" s="3" t="str">
        <f>'Attach 3(JV)'!E8</f>
        <v>Contract Services</v>
      </c>
      <c r="H8" s="17"/>
      <c r="I8" s="2"/>
    </row>
    <row r="9" spans="1:26" ht="19.5" customHeight="1">
      <c r="A9" s="4" t="s">
        <v>344</v>
      </c>
      <c r="B9" s="1076">
        <f>'Attach 3(JV)'!B9</f>
        <v>0</v>
      </c>
      <c r="C9" s="1076"/>
      <c r="D9" s="3" t="str">
        <f>'Attach 3(JV)'!E9</f>
        <v>Power Grid Corporation of India Ltd.,</v>
      </c>
      <c r="H9" s="17"/>
      <c r="I9" s="2"/>
    </row>
    <row r="10" spans="1:26" ht="19.5" customHeight="1">
      <c r="A10" s="4" t="s">
        <v>346</v>
      </c>
      <c r="B10" s="1076">
        <f>'Attach 3(JV)'!B10</f>
        <v>0</v>
      </c>
      <c r="C10" s="1076"/>
      <c r="D10" s="3" t="str">
        <f>'Attach 3(JV)'!E10</f>
        <v>"Saudamini", Plot No. 2, Sector 29</v>
      </c>
      <c r="H10" s="17"/>
      <c r="I10" s="2"/>
    </row>
    <row r="11" spans="1:26" ht="19.5" customHeight="1">
      <c r="B11" s="1076">
        <f>'Attach 3(JV)'!B11</f>
        <v>0</v>
      </c>
      <c r="C11" s="1076"/>
      <c r="D11" s="3" t="str">
        <f>'Attach 3(JV)'!E11</f>
        <v>Gurgaon (Haryana) - 122001</v>
      </c>
    </row>
    <row r="12" spans="1:26" ht="19.5" customHeight="1">
      <c r="A12" s="19"/>
      <c r="B12" s="1076">
        <f>'Attach 3(JV)'!B12</f>
        <v>0</v>
      </c>
      <c r="C12" s="1076"/>
      <c r="D12" s="3"/>
    </row>
    <row r="13" spans="1:26" ht="19.5" customHeight="1">
      <c r="A13" s="16" t="s">
        <v>339</v>
      </c>
    </row>
    <row r="14" spans="1:26" ht="9.9499999999999993" customHeight="1">
      <c r="A14" s="19"/>
    </row>
    <row r="15" spans="1:26" ht="160.5" customHeight="1">
      <c r="A15" s="1347" t="s">
        <v>509</v>
      </c>
      <c r="B15" s="1184"/>
      <c r="C15" s="1184"/>
      <c r="D15" s="1184"/>
      <c r="E15" s="1184"/>
      <c r="F15" s="21"/>
      <c r="G15" s="21"/>
      <c r="H15" s="21"/>
    </row>
    <row r="16" spans="1:26" ht="19.5" customHeight="1">
      <c r="A16" s="19"/>
      <c r="B16" s="19"/>
      <c r="C16" s="19"/>
      <c r="D16" s="19"/>
      <c r="E16" s="19"/>
      <c r="F16" s="21"/>
      <c r="G16" s="21"/>
      <c r="H16" s="21"/>
    </row>
    <row r="17" spans="1:8" s="11" customFormat="1" ht="72" customHeight="1">
      <c r="A17" s="33" t="s">
        <v>342</v>
      </c>
      <c r="B17" s="1320" t="s">
        <v>111</v>
      </c>
      <c r="C17" s="1320"/>
      <c r="D17" s="33" t="s">
        <v>112</v>
      </c>
      <c r="E17" s="33" t="s">
        <v>510</v>
      </c>
      <c r="G17" s="21"/>
      <c r="H17" s="21"/>
    </row>
    <row r="18" spans="1:8" ht="26.1" customHeight="1">
      <c r="A18" s="69">
        <v>1</v>
      </c>
      <c r="B18" s="1346"/>
      <c r="C18" s="1346"/>
      <c r="D18" s="210"/>
      <c r="E18" s="210"/>
      <c r="F18" s="21"/>
      <c r="G18" s="21"/>
      <c r="H18" s="21"/>
    </row>
    <row r="19" spans="1:8" ht="26.1" customHeight="1">
      <c r="A19" s="69">
        <v>2</v>
      </c>
      <c r="B19" s="1346"/>
      <c r="C19" s="1346"/>
      <c r="D19" s="210"/>
      <c r="E19" s="210"/>
      <c r="F19" s="21"/>
      <c r="G19" s="21"/>
      <c r="H19" s="21"/>
    </row>
    <row r="20" spans="1:8" ht="26.1" customHeight="1">
      <c r="A20" s="69">
        <v>3</v>
      </c>
      <c r="B20" s="1346"/>
      <c r="C20" s="1346"/>
      <c r="D20" s="210"/>
      <c r="E20" s="210"/>
      <c r="F20" s="21"/>
      <c r="G20" s="21"/>
      <c r="H20" s="21"/>
    </row>
    <row r="21" spans="1:8" ht="26.1" customHeight="1">
      <c r="A21" s="69">
        <v>4</v>
      </c>
      <c r="B21" s="1346"/>
      <c r="C21" s="1346"/>
      <c r="D21" s="210"/>
      <c r="E21" s="210"/>
      <c r="F21" s="21"/>
      <c r="G21" s="21"/>
      <c r="H21" s="21"/>
    </row>
    <row r="22" spans="1:8" ht="26.1" customHeight="1">
      <c r="A22" s="69">
        <v>5</v>
      </c>
      <c r="B22" s="1346"/>
      <c r="C22" s="1346"/>
      <c r="D22" s="210"/>
      <c r="E22" s="210"/>
      <c r="F22" s="21"/>
      <c r="G22" s="21"/>
      <c r="H22" s="21"/>
    </row>
    <row r="23" spans="1:8" ht="26.1" customHeight="1">
      <c r="A23" s="69">
        <v>6</v>
      </c>
      <c r="B23" s="1346"/>
      <c r="C23" s="1346"/>
      <c r="D23" s="210"/>
      <c r="E23" s="210"/>
      <c r="F23" s="21"/>
      <c r="G23" s="21"/>
      <c r="H23" s="21"/>
    </row>
    <row r="24" spans="1:8" ht="26.1" customHeight="1">
      <c r="A24" s="19"/>
      <c r="B24" s="19"/>
      <c r="C24" s="19"/>
      <c r="D24" s="19"/>
      <c r="E24" s="19"/>
      <c r="F24" s="21"/>
      <c r="G24" s="21"/>
      <c r="H24" s="21"/>
    </row>
    <row r="25" spans="1:8" ht="84.75" customHeight="1">
      <c r="A25" s="1347" t="s">
        <v>511</v>
      </c>
      <c r="B25" s="1184"/>
      <c r="C25" s="1184"/>
      <c r="D25" s="1184"/>
      <c r="E25" s="1184"/>
    </row>
    <row r="26" spans="1:8" ht="149.25" customHeight="1">
      <c r="A26" s="1347" t="s">
        <v>512</v>
      </c>
      <c r="B26" s="1184"/>
      <c r="C26" s="1184"/>
      <c r="D26" s="1184"/>
      <c r="E26" s="1184"/>
    </row>
    <row r="27" spans="1:8" ht="26.1" customHeight="1">
      <c r="A27" s="23" t="s">
        <v>6</v>
      </c>
      <c r="B27" s="50" t="str">
        <f>'Attach 3(JV)'!B24</f>
        <v>--</v>
      </c>
      <c r="D27" s="24" t="s">
        <v>4</v>
      </c>
      <c r="E27" s="201" t="str">
        <f>'Attach 3(JV)'!E24</f>
        <v/>
      </c>
    </row>
    <row r="28" spans="1:8" ht="26.1" customHeight="1">
      <c r="A28" s="23" t="s">
        <v>7</v>
      </c>
      <c r="B28" s="201" t="str">
        <f>'Attach 3(JV)'!B25</f>
        <v/>
      </c>
      <c r="D28" s="24" t="s">
        <v>5</v>
      </c>
      <c r="E28" s="201" t="str">
        <f>'Attach 3(JV)'!E25</f>
        <v/>
      </c>
    </row>
    <row r="29" spans="1:8" ht="230.25" customHeight="1">
      <c r="A29" s="850" t="s">
        <v>1008</v>
      </c>
      <c r="B29" s="850"/>
      <c r="C29" s="850"/>
      <c r="D29" s="850"/>
      <c r="E29" s="850"/>
    </row>
    <row r="30" spans="1:8" ht="20.100000000000001" customHeight="1">
      <c r="A30" s="8" t="str">
        <f>A1</f>
        <v>Specification No. :CC/NT/W-RT/DOM/A00/23/09260</v>
      </c>
      <c r="B30" s="9"/>
      <c r="C30" s="9"/>
      <c r="D30" s="9"/>
      <c r="E30" s="10" t="str">
        <f>D1</f>
        <v xml:space="preserve">Attachment-11 </v>
      </c>
    </row>
    <row r="31" spans="1:8" ht="19.5" customHeight="1"/>
    <row r="32" spans="1:8" ht="48" customHeight="1">
      <c r="A32" s="1350" t="str">
        <f>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2" s="1350"/>
      <c r="C32" s="1350"/>
      <c r="D32" s="1350"/>
      <c r="E32" s="1350"/>
    </row>
    <row r="33" spans="1:5" ht="19.5" customHeight="1">
      <c r="A33" s="15"/>
    </row>
    <row r="34" spans="1:5" ht="19.5" customHeight="1">
      <c r="A34" s="1318" t="s">
        <v>385</v>
      </c>
      <c r="B34" s="1318"/>
      <c r="C34" s="1318"/>
      <c r="D34" s="1318"/>
      <c r="E34" s="1318"/>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344</v>
      </c>
      <c r="B38" s="1076" t="str">
        <f>'Attach 3(JV)'!B17:D17</f>
        <v>Ram Lal</v>
      </c>
      <c r="C38" s="1076"/>
      <c r="D38" s="3" t="str">
        <f>D9</f>
        <v>Power Grid Corporation of India Ltd.,</v>
      </c>
    </row>
    <row r="39" spans="1:5" ht="19.5" customHeight="1">
      <c r="A39" s="4" t="s">
        <v>346</v>
      </c>
      <c r="B39" s="1076" t="str">
        <f>'Attach 3(JV)'!B18:D18</f>
        <v>G5</v>
      </c>
      <c r="C39" s="1076"/>
      <c r="D39" s="3" t="str">
        <f>D10</f>
        <v>"Saudamini", Plot No. 2, Sector 29</v>
      </c>
    </row>
    <row r="40" spans="1:5" ht="19.5" customHeight="1">
      <c r="B40" s="1076" t="str">
        <f>'Attach 3(JV)'!B19:D19</f>
        <v>Gurgaon</v>
      </c>
      <c r="C40" s="1076"/>
      <c r="D40" s="3" t="str">
        <f>D11</f>
        <v>Gurgaon (Haryana) - 122001</v>
      </c>
    </row>
    <row r="41" spans="1:5" ht="19.5" customHeight="1">
      <c r="A41" s="19"/>
      <c r="B41" s="1076" t="str">
        <f>'Attach 3(JV)'!B20:D20</f>
        <v/>
      </c>
      <c r="C41" s="1076"/>
      <c r="D41" s="3"/>
    </row>
    <row r="42" spans="1:5" ht="19.5" customHeight="1">
      <c r="A42" s="16" t="s">
        <v>339</v>
      </c>
    </row>
    <row r="43" spans="1:5" ht="19.5" customHeight="1">
      <c r="A43" s="19"/>
    </row>
    <row r="44" spans="1:5" ht="33.75" customHeight="1">
      <c r="A44" s="1184" t="s">
        <v>386</v>
      </c>
      <c r="B44" s="1184"/>
      <c r="C44" s="1184"/>
      <c r="D44" s="1184"/>
      <c r="E44" s="1184"/>
    </row>
    <row r="45" spans="1:5" ht="19.5" customHeight="1">
      <c r="A45" s="19"/>
      <c r="B45" s="19"/>
      <c r="C45" s="19"/>
      <c r="D45" s="19"/>
      <c r="E45" s="19"/>
    </row>
    <row r="46" spans="1:5" ht="72" customHeight="1">
      <c r="A46" s="33" t="s">
        <v>342</v>
      </c>
      <c r="B46" s="1320" t="s">
        <v>111</v>
      </c>
      <c r="C46" s="1320"/>
      <c r="D46" s="33" t="s">
        <v>112</v>
      </c>
      <c r="E46" s="33" t="s">
        <v>113</v>
      </c>
    </row>
    <row r="47" spans="1:5" ht="25.5" customHeight="1">
      <c r="A47" s="69">
        <v>1</v>
      </c>
      <c r="B47" s="1349"/>
      <c r="C47" s="1349"/>
      <c r="D47" s="214"/>
      <c r="E47" s="214"/>
    </row>
    <row r="48" spans="1:5" ht="25.5" customHeight="1">
      <c r="A48" s="69">
        <v>2</v>
      </c>
      <c r="B48" s="1349"/>
      <c r="C48" s="1349"/>
      <c r="D48" s="214"/>
      <c r="E48" s="214"/>
    </row>
    <row r="49" spans="1:5" ht="25.5" customHeight="1">
      <c r="A49" s="69">
        <v>3</v>
      </c>
      <c r="B49" s="1349"/>
      <c r="C49" s="1349"/>
      <c r="D49" s="214"/>
      <c r="E49" s="214"/>
    </row>
    <row r="50" spans="1:5" ht="25.5" customHeight="1">
      <c r="A50" s="69">
        <v>4</v>
      </c>
      <c r="B50" s="1349"/>
      <c r="C50" s="1349"/>
      <c r="D50" s="214"/>
      <c r="E50" s="214"/>
    </row>
    <row r="51" spans="1:5" ht="25.5" customHeight="1">
      <c r="A51" s="69">
        <v>5</v>
      </c>
      <c r="B51" s="1349"/>
      <c r="C51" s="1349"/>
      <c r="D51" s="214"/>
      <c r="E51" s="214"/>
    </row>
    <row r="52" spans="1:5" ht="25.5" customHeight="1">
      <c r="A52" s="69">
        <v>6</v>
      </c>
      <c r="B52" s="1349"/>
      <c r="C52" s="1349"/>
      <c r="D52" s="214"/>
      <c r="E52" s="214"/>
    </row>
    <row r="53" spans="1:5" ht="27.95" customHeight="1">
      <c r="A53" s="19"/>
      <c r="B53" s="19"/>
      <c r="C53" s="19"/>
      <c r="D53" s="19"/>
      <c r="E53" s="19"/>
    </row>
    <row r="54" spans="1:5" ht="27.95" customHeight="1">
      <c r="A54" s="140"/>
      <c r="B54" s="140"/>
      <c r="C54" s="140"/>
      <c r="D54" s="140"/>
      <c r="E54" s="140"/>
    </row>
    <row r="55" spans="1:5" ht="27.95" customHeight="1">
      <c r="A55" s="140" t="s">
        <v>6</v>
      </c>
      <c r="B55" s="50" t="str">
        <f>B27</f>
        <v>--</v>
      </c>
      <c r="C55" s="140" t="s">
        <v>4</v>
      </c>
      <c r="D55" s="140" t="str">
        <f>E27</f>
        <v/>
      </c>
      <c r="E55" s="140"/>
    </row>
    <row r="56" spans="1:5" ht="27.95" customHeight="1">
      <c r="A56" s="140" t="s">
        <v>7</v>
      </c>
      <c r="B56" s="140" t="str">
        <f>B28</f>
        <v/>
      </c>
      <c r="C56" s="140" t="s">
        <v>5</v>
      </c>
      <c r="D56" s="140" t="str">
        <f>E28</f>
        <v/>
      </c>
      <c r="E56" s="140"/>
    </row>
    <row r="57" spans="1:5" ht="27.95" customHeight="1">
      <c r="A57" s="140"/>
      <c r="B57" s="140"/>
      <c r="C57" s="140"/>
      <c r="D57" s="140"/>
      <c r="E57" s="140"/>
    </row>
    <row r="58" spans="1:5" ht="19.5" customHeight="1">
      <c r="A58" s="8" t="str">
        <f>A30</f>
        <v>Specification No. :CC/NT/W-RT/DOM/A00/23/09260</v>
      </c>
      <c r="B58" s="9"/>
      <c r="C58" s="9"/>
      <c r="D58" s="9"/>
      <c r="E58" s="10" t="str">
        <f>E30</f>
        <v xml:space="preserve">Attachment-11 </v>
      </c>
    </row>
    <row r="59" spans="1:5" ht="19.5" customHeight="1"/>
    <row r="60" spans="1:5" ht="48" customHeight="1">
      <c r="A60" s="1350" t="str">
        <f>A32</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60" s="1350"/>
      <c r="C60" s="1350"/>
      <c r="D60" s="1350"/>
      <c r="E60" s="1350"/>
    </row>
    <row r="61" spans="1:5" ht="19.5" customHeight="1">
      <c r="A61" s="15"/>
    </row>
    <row r="62" spans="1:5" ht="19.5" customHeight="1">
      <c r="A62" s="1318" t="s">
        <v>385</v>
      </c>
      <c r="B62" s="1318"/>
      <c r="C62" s="1318"/>
      <c r="D62" s="1318"/>
      <c r="E62" s="1318"/>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344</v>
      </c>
      <c r="B66" s="1076" t="str">
        <f>'Attach 3(JV)'!E17</f>
        <v/>
      </c>
      <c r="C66" s="1076"/>
      <c r="D66" s="3" t="str">
        <f>D9</f>
        <v>Power Grid Corporation of India Ltd.,</v>
      </c>
    </row>
    <row r="67" spans="1:5" ht="19.5" customHeight="1">
      <c r="A67" s="4" t="s">
        <v>346</v>
      </c>
      <c r="B67" s="1076" t="str">
        <f>'Attach 3(JV)'!E18</f>
        <v/>
      </c>
      <c r="C67" s="1076"/>
      <c r="D67" s="3" t="str">
        <f>D10</f>
        <v>"Saudamini", Plot No. 2, Sector 29</v>
      </c>
    </row>
    <row r="68" spans="1:5" ht="19.5" customHeight="1">
      <c r="B68" s="1076" t="str">
        <f>'Attach 3(JV)'!E19</f>
        <v/>
      </c>
      <c r="C68" s="1076"/>
      <c r="D68" s="3" t="str">
        <f>D11</f>
        <v>Gurgaon (Haryana) - 122001</v>
      </c>
    </row>
    <row r="69" spans="1:5" ht="19.5" customHeight="1">
      <c r="A69" s="19"/>
      <c r="B69" s="1076" t="str">
        <f>'Attach 3(JV)'!E20</f>
        <v/>
      </c>
      <c r="C69" s="1076"/>
      <c r="D69" s="3"/>
    </row>
    <row r="70" spans="1:5" ht="19.5" customHeight="1">
      <c r="A70" s="16" t="s">
        <v>339</v>
      </c>
    </row>
    <row r="71" spans="1:5" ht="19.5" customHeight="1">
      <c r="A71" s="19"/>
    </row>
    <row r="72" spans="1:5" ht="33.75" customHeight="1">
      <c r="A72" s="1184" t="s">
        <v>386</v>
      </c>
      <c r="B72" s="1184"/>
      <c r="C72" s="1184"/>
      <c r="D72" s="1184"/>
      <c r="E72" s="1184"/>
    </row>
    <row r="73" spans="1:5" ht="19.5" customHeight="1">
      <c r="A73" s="19"/>
      <c r="B73" s="19"/>
      <c r="C73" s="19"/>
      <c r="D73" s="19"/>
      <c r="E73" s="19"/>
    </row>
    <row r="74" spans="1:5" ht="72" customHeight="1">
      <c r="A74" s="33" t="s">
        <v>342</v>
      </c>
      <c r="B74" s="1320" t="s">
        <v>111</v>
      </c>
      <c r="C74" s="1320"/>
      <c r="D74" s="33" t="s">
        <v>112</v>
      </c>
      <c r="E74" s="33" t="s">
        <v>113</v>
      </c>
    </row>
    <row r="75" spans="1:5" ht="25.5" customHeight="1">
      <c r="A75" s="69">
        <v>1</v>
      </c>
      <c r="B75" s="1349"/>
      <c r="C75" s="1349"/>
      <c r="D75" s="214"/>
      <c r="E75" s="214"/>
    </row>
    <row r="76" spans="1:5" ht="25.5" customHeight="1">
      <c r="A76" s="69">
        <v>2</v>
      </c>
      <c r="B76" s="1349"/>
      <c r="C76" s="1349"/>
      <c r="D76" s="214"/>
      <c r="E76" s="214"/>
    </row>
    <row r="77" spans="1:5" ht="25.5" customHeight="1">
      <c r="A77" s="69">
        <v>3</v>
      </c>
      <c r="B77" s="1349"/>
      <c r="C77" s="1349"/>
      <c r="D77" s="214"/>
      <c r="E77" s="214"/>
    </row>
    <row r="78" spans="1:5" ht="25.5" customHeight="1">
      <c r="A78" s="69">
        <v>4</v>
      </c>
      <c r="B78" s="1349"/>
      <c r="C78" s="1349"/>
      <c r="D78" s="214"/>
      <c r="E78" s="214"/>
    </row>
    <row r="79" spans="1:5" ht="25.5" customHeight="1">
      <c r="A79" s="69">
        <v>5</v>
      </c>
      <c r="B79" s="1349"/>
      <c r="C79" s="1349"/>
      <c r="D79" s="214"/>
      <c r="E79" s="214"/>
    </row>
    <row r="80" spans="1:5" ht="25.5" customHeight="1">
      <c r="A80" s="69">
        <v>6</v>
      </c>
      <c r="B80" s="1349"/>
      <c r="C80" s="1349"/>
      <c r="D80" s="214"/>
      <c r="E80" s="214"/>
    </row>
    <row r="81" spans="1:5" ht="19.5" customHeight="1">
      <c r="A81" s="19"/>
      <c r="B81" s="19"/>
      <c r="C81" s="19"/>
      <c r="D81" s="19"/>
      <c r="E81" s="19"/>
    </row>
    <row r="82" spans="1:5" ht="24.75" customHeight="1">
      <c r="A82" s="140"/>
      <c r="B82" s="140"/>
      <c r="C82" s="140"/>
      <c r="D82" s="140"/>
      <c r="E82" s="140"/>
    </row>
    <row r="83" spans="1:5" ht="24.75" customHeight="1">
      <c r="A83" s="140" t="s">
        <v>6</v>
      </c>
      <c r="B83" s="50" t="str">
        <f>B55</f>
        <v>--</v>
      </c>
      <c r="C83" s="140" t="s">
        <v>4</v>
      </c>
      <c r="D83" s="140" t="str">
        <f>D55</f>
        <v/>
      </c>
      <c r="E83" s="140"/>
    </row>
    <row r="84" spans="1:5" ht="24.75" customHeight="1">
      <c r="A84" s="140" t="s">
        <v>7</v>
      </c>
      <c r="B84" s="140" t="str">
        <f>B56</f>
        <v/>
      </c>
      <c r="C84" s="140" t="s">
        <v>5</v>
      </c>
      <c r="D84" s="140" t="str">
        <f>D56</f>
        <v/>
      </c>
      <c r="E84" s="140"/>
    </row>
    <row r="85" spans="1:5" ht="24.75" customHeight="1">
      <c r="A85" s="140"/>
      <c r="B85" s="140"/>
      <c r="C85" s="140"/>
      <c r="D85" s="140"/>
      <c r="E85" s="140"/>
    </row>
    <row r="86" spans="1:5" ht="37.5" customHeight="1">
      <c r="A86" s="46"/>
      <c r="B86" s="46"/>
      <c r="C86" s="46"/>
      <c r="D86" s="46"/>
      <c r="E86" s="46"/>
    </row>
  </sheetData>
  <sheetProtection algorithmName="SHA-512" hashValue="ysgLJ4pRD04d7lOmhAweFm3PNxW1NAiif2oeu4cVdELXbtSxrofbIgNxYPzT15RKo0wjuCwMlp1igXUqkY67hQ==" saltValue="WL4pDgsAWytRThKsOvPS6w==" spinCount="100000" sheet="1" formatColumns="0" formatRows="0" selectLockedCells="1"/>
  <customSheetViews>
    <customSheetView guid="{E6182FFC-6E06-43C3-947C-9DE51F5E5E19}" scale="90" showPageBreaks="1" showGridLines="0" fitToPage="1" printArea="1" view="pageBreakPreview">
      <selection activeCell="B47" sqref="B47:C47"/>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07FE71BF-EC61-4A26-9671-4F02FF98E5A5}" scale="90" showPageBreaks="1" showGridLines="0" fitToPage="1" printArea="1" view="pageBreakPreview">
      <selection activeCell="B47" sqref="B47:C47"/>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7"/>
  <sheetViews>
    <sheetView showGridLines="0" showZeros="0" view="pageBreakPreview" topLeftCell="A2" zoomScale="85" zoomScaleNormal="100" zoomScaleSheetLayoutView="85" workbookViewId="0">
      <selection activeCell="D21" sqref="D21"/>
    </sheetView>
  </sheetViews>
  <sheetFormatPr defaultColWidth="9.140625" defaultRowHeight="16.5"/>
  <cols>
    <col min="1" max="1" width="8" style="239" customWidth="1"/>
    <col min="2" max="2" width="15.28515625" style="239" customWidth="1"/>
    <col min="3" max="3" width="26.5703125" style="239" customWidth="1"/>
    <col min="4" max="4" width="35.140625" style="239" customWidth="1"/>
    <col min="5" max="5" width="33.5703125" style="239" customWidth="1"/>
    <col min="6" max="6" width="20" style="239" customWidth="1"/>
    <col min="7" max="7" width="14.7109375" style="239" hidden="1" customWidth="1"/>
    <col min="8" max="9" width="0" style="372" hidden="1" customWidth="1"/>
    <col min="10" max="16384" width="9.140625" style="372"/>
  </cols>
  <sheetData>
    <row r="1" spans="1:8" s="238" customFormat="1" ht="20.25" customHeight="1">
      <c r="A1" s="530" t="str">
        <f>'Attach 3(JV)'!A1</f>
        <v>Specification No. :CC/NT/W-RT/DOM/A00/23/09260</v>
      </c>
      <c r="B1" s="530"/>
      <c r="C1" s="531"/>
      <c r="D1" s="531"/>
      <c r="E1" s="531"/>
      <c r="F1" s="532" t="s">
        <v>535</v>
      </c>
      <c r="G1" s="237"/>
    </row>
    <row r="3" spans="1:8" ht="73.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26"/>
      <c r="G3" s="373"/>
    </row>
    <row r="4" spans="1:8" ht="1.5" hidden="1" customHeight="1">
      <c r="A4" s="243"/>
      <c r="B4" s="243"/>
      <c r="G4" s="17"/>
      <c r="H4" s="2"/>
    </row>
    <row r="5" spans="1:8" ht="20.100000000000001" customHeight="1">
      <c r="A5" s="1367" t="s">
        <v>387</v>
      </c>
      <c r="B5" s="1367"/>
      <c r="C5" s="1367"/>
      <c r="D5" s="1367"/>
      <c r="E5" s="1367"/>
      <c r="F5" s="1367"/>
      <c r="G5" s="17"/>
      <c r="H5" s="2"/>
    </row>
    <row r="6" spans="1:8" ht="20.100000000000001" customHeight="1">
      <c r="A6" s="245"/>
      <c r="B6" s="245"/>
      <c r="G6" s="17"/>
      <c r="H6" s="2"/>
    </row>
    <row r="7" spans="1:8" ht="20.100000000000001" customHeight="1">
      <c r="A7" s="261" t="str">
        <f>'[24]Attach 3 (JV)'!A5</f>
        <v>Bidder’s Name and Address (Sole Bidder) :</v>
      </c>
      <c r="B7" s="261"/>
      <c r="E7" s="374" t="str">
        <f>'[24]Attach 3 (JV)'!F5</f>
        <v>To:</v>
      </c>
      <c r="G7" s="17"/>
      <c r="H7" s="2"/>
    </row>
    <row r="8" spans="1:8" ht="36" customHeight="1">
      <c r="A8" s="1368" t="str">
        <f>'Attach 3(JV)'!A8</f>
        <v/>
      </c>
      <c r="B8" s="1368"/>
      <c r="C8" s="1368"/>
      <c r="D8" s="1368"/>
      <c r="E8" s="375" t="str">
        <f>'[24]Attach 3 (JV)'!F6</f>
        <v>Contract Services</v>
      </c>
      <c r="G8" s="17"/>
      <c r="H8" s="2"/>
    </row>
    <row r="9" spans="1:8">
      <c r="A9" s="4" t="s">
        <v>344</v>
      </c>
      <c r="B9" s="4"/>
      <c r="C9" s="1075">
        <f>'Attach 3(JV)'!B9</f>
        <v>0</v>
      </c>
      <c r="D9" s="1075"/>
      <c r="E9" s="375" t="str">
        <f>'[24]Attach 3 (JV)'!F7</f>
        <v>Power Grid Corporation of India Ltd.,</v>
      </c>
      <c r="G9" s="17"/>
      <c r="H9" s="2"/>
    </row>
    <row r="10" spans="1:8">
      <c r="A10" s="4" t="s">
        <v>346</v>
      </c>
      <c r="B10" s="4"/>
      <c r="C10" s="1076">
        <f>'Attach 3(JV)'!B10</f>
        <v>0</v>
      </c>
      <c r="D10" s="1076"/>
      <c r="E10" s="375" t="str">
        <f>'[24]Attach 3 (JV)'!F8</f>
        <v>"Saudamini", Plot No.-2</v>
      </c>
      <c r="G10" s="17"/>
      <c r="H10" s="2"/>
    </row>
    <row r="11" spans="1:8">
      <c r="C11" s="1076">
        <f>'Attach 3(JV)'!B11</f>
        <v>0</v>
      </c>
      <c r="D11" s="1076"/>
      <c r="E11" s="375" t="str">
        <f>'[24]Attach 3 (JV)'!F9</f>
        <v xml:space="preserve">Sector-29, </v>
      </c>
    </row>
    <row r="12" spans="1:8">
      <c r="A12" s="245"/>
      <c r="B12" s="245"/>
      <c r="C12" s="1076">
        <f>'Attach 3(JV)'!B12</f>
        <v>0</v>
      </c>
      <c r="D12" s="1076"/>
      <c r="E12" s="376" t="str">
        <f>'[24]Attach 3 (JV)'!F10</f>
        <v>Gurgaon (Haryana) - 122001</v>
      </c>
    </row>
    <row r="13" spans="1:8" ht="9.9499999999999993" customHeight="1">
      <c r="A13" s="245"/>
      <c r="B13" s="245"/>
      <c r="C13" s="90"/>
      <c r="D13" s="90"/>
    </row>
    <row r="14" spans="1:8" ht="20.100000000000001" customHeight="1">
      <c r="A14" s="239" t="s">
        <v>339</v>
      </c>
    </row>
    <row r="15" spans="1:8" ht="45.75" customHeight="1">
      <c r="A15" s="1366" t="s">
        <v>1066</v>
      </c>
      <c r="B15" s="1366"/>
      <c r="C15" s="1366"/>
      <c r="D15" s="1366"/>
      <c r="E15" s="1366"/>
      <c r="F15" s="1366"/>
    </row>
    <row r="16" spans="1:8" ht="51.6" customHeight="1">
      <c r="A16" s="370" t="s">
        <v>342</v>
      </c>
      <c r="B16" s="370"/>
      <c r="C16" s="370" t="s">
        <v>536</v>
      </c>
      <c r="D16" s="370" t="s">
        <v>388</v>
      </c>
      <c r="E16" s="370" t="s">
        <v>389</v>
      </c>
      <c r="F16" s="370" t="s">
        <v>945</v>
      </c>
    </row>
    <row r="17" spans="1:7" ht="13.5" customHeight="1">
      <c r="A17" s="385">
        <v>1</v>
      </c>
      <c r="B17" s="385"/>
      <c r="C17" s="385">
        <v>2</v>
      </c>
      <c r="D17" s="385">
        <v>3</v>
      </c>
      <c r="E17" s="385">
        <v>4</v>
      </c>
      <c r="F17" s="385">
        <v>5</v>
      </c>
    </row>
    <row r="18" spans="1:7" ht="32.25" customHeight="1">
      <c r="A18" s="239" t="s">
        <v>537</v>
      </c>
    </row>
    <row r="19" spans="1:7" s="378" customFormat="1" ht="32.25" customHeight="1">
      <c r="A19" s="1358" t="s">
        <v>565</v>
      </c>
      <c r="B19" s="1359"/>
      <c r="C19" s="1359"/>
      <c r="D19" s="1359"/>
      <c r="E19" s="1360"/>
      <c r="F19" s="371"/>
      <c r="G19" s="377"/>
    </row>
    <row r="20" spans="1:7" s="380" customFormat="1" ht="37.5" customHeight="1">
      <c r="A20" s="398" t="s">
        <v>943</v>
      </c>
      <c r="B20" s="1351" t="s">
        <v>1001</v>
      </c>
      <c r="C20" s="1352"/>
      <c r="D20" s="1352"/>
      <c r="E20" s="1352"/>
      <c r="F20" s="1353"/>
      <c r="G20" s="379"/>
    </row>
    <row r="21" spans="1:7" ht="59.25" customHeight="1">
      <c r="A21" s="381" t="s">
        <v>390</v>
      </c>
      <c r="B21" s="1354" t="s">
        <v>540</v>
      </c>
      <c r="C21" s="1355"/>
      <c r="D21" s="535"/>
      <c r="E21" s="716" t="s">
        <v>838</v>
      </c>
      <c r="F21" s="387"/>
    </row>
    <row r="22" spans="1:7" ht="67.150000000000006" customHeight="1">
      <c r="A22" s="381" t="s">
        <v>391</v>
      </c>
      <c r="B22" s="1354" t="s">
        <v>541</v>
      </c>
      <c r="C22" s="1355"/>
      <c r="D22" s="535"/>
      <c r="E22" s="716" t="s">
        <v>947</v>
      </c>
      <c r="F22" s="387"/>
    </row>
    <row r="23" spans="1:7" ht="52.5" customHeight="1">
      <c r="A23" s="381" t="s">
        <v>538</v>
      </c>
      <c r="B23" s="1354" t="s">
        <v>542</v>
      </c>
      <c r="C23" s="1355"/>
      <c r="D23" s="535"/>
      <c r="E23" s="716" t="s">
        <v>839</v>
      </c>
      <c r="F23" s="387"/>
    </row>
    <row r="24" spans="1:7" ht="45.75" customHeight="1">
      <c r="A24" s="381" t="s">
        <v>539</v>
      </c>
      <c r="B24" s="1354" t="s">
        <v>543</v>
      </c>
      <c r="C24" s="1355"/>
      <c r="D24" s="535"/>
      <c r="E24" s="716" t="s">
        <v>544</v>
      </c>
      <c r="F24" s="387"/>
    </row>
    <row r="25" spans="1:7" ht="145.5" customHeight="1">
      <c r="A25" s="386" t="s">
        <v>850</v>
      </c>
      <c r="B25" s="1354" t="s">
        <v>944</v>
      </c>
      <c r="C25" s="1355"/>
      <c r="D25" s="535"/>
      <c r="E25" s="716" t="s">
        <v>948</v>
      </c>
      <c r="F25" s="387"/>
    </row>
    <row r="26" spans="1:7" ht="35.25" customHeight="1">
      <c r="A26" s="1364" t="str">
        <f>IF(OR((SUM(D21:D25)&gt;0.85),SUM(D21:D25)&lt;0.85),"ERROR -Sum of all the coefficients including labour is not equal to 0.85","")</f>
        <v>ERROR -Sum of all the coefficients including labour is not equal to 0.85</v>
      </c>
      <c r="B26" s="1364"/>
      <c r="C26" s="1364"/>
      <c r="D26" s="1364"/>
      <c r="E26" s="1364"/>
      <c r="F26" s="1365"/>
    </row>
    <row r="27" spans="1:7" ht="24.75" customHeight="1">
      <c r="A27" s="1356" t="s">
        <v>721</v>
      </c>
      <c r="B27" s="1356"/>
      <c r="C27" s="1356"/>
      <c r="D27" s="1356"/>
      <c r="E27" s="1356"/>
      <c r="F27" s="1357"/>
    </row>
    <row r="28" spans="1:7" ht="20.100000000000001" customHeight="1">
      <c r="A28" s="398" t="s">
        <v>854</v>
      </c>
      <c r="B28" s="1351" t="s">
        <v>1002</v>
      </c>
      <c r="C28" s="1352"/>
      <c r="D28" s="1352"/>
      <c r="E28" s="1352"/>
      <c r="F28" s="1353"/>
    </row>
    <row r="29" spans="1:7" ht="82.5">
      <c r="A29" s="381" t="s">
        <v>416</v>
      </c>
      <c r="B29" s="1354" t="s">
        <v>545</v>
      </c>
      <c r="C29" s="1355"/>
      <c r="D29" s="249">
        <v>0.85</v>
      </c>
      <c r="E29" s="250" t="s">
        <v>559</v>
      </c>
      <c r="F29" s="387"/>
    </row>
    <row r="30" spans="1:7" s="380" customFormat="1" ht="37.5" hidden="1" customHeight="1">
      <c r="A30" s="398" t="s">
        <v>1003</v>
      </c>
      <c r="B30" s="1351" t="s">
        <v>1004</v>
      </c>
      <c r="C30" s="1352"/>
      <c r="D30" s="1352"/>
      <c r="E30" s="1352"/>
      <c r="F30" s="1353"/>
      <c r="G30" s="379"/>
    </row>
    <row r="31" spans="1:7" ht="59.25" hidden="1" customHeight="1">
      <c r="A31" s="381" t="s">
        <v>390</v>
      </c>
      <c r="B31" s="1354" t="s">
        <v>540</v>
      </c>
      <c r="C31" s="1355"/>
      <c r="D31" s="535"/>
      <c r="E31" s="716" t="s">
        <v>838</v>
      </c>
      <c r="F31" s="387"/>
    </row>
    <row r="32" spans="1:7" ht="67.150000000000006" hidden="1" customHeight="1">
      <c r="A32" s="381" t="s">
        <v>391</v>
      </c>
      <c r="B32" s="1354" t="s">
        <v>541</v>
      </c>
      <c r="C32" s="1355"/>
      <c r="D32" s="535"/>
      <c r="E32" s="716" t="s">
        <v>947</v>
      </c>
      <c r="F32" s="387"/>
    </row>
    <row r="33" spans="1:8" ht="52.5" hidden="1" customHeight="1">
      <c r="A33" s="381" t="s">
        <v>538</v>
      </c>
      <c r="B33" s="1354" t="s">
        <v>542</v>
      </c>
      <c r="C33" s="1355"/>
      <c r="D33" s="535"/>
      <c r="E33" s="716" t="s">
        <v>839</v>
      </c>
      <c r="F33" s="387"/>
    </row>
    <row r="34" spans="1:8" ht="45.75" hidden="1" customHeight="1">
      <c r="A34" s="381" t="s">
        <v>539</v>
      </c>
      <c r="B34" s="1354" t="s">
        <v>543</v>
      </c>
      <c r="C34" s="1355"/>
      <c r="D34" s="535"/>
      <c r="E34" s="716" t="s">
        <v>544</v>
      </c>
      <c r="F34" s="387"/>
    </row>
    <row r="35" spans="1:8" ht="145.5" hidden="1" customHeight="1">
      <c r="A35" s="386" t="s">
        <v>850</v>
      </c>
      <c r="B35" s="1354" t="s">
        <v>944</v>
      </c>
      <c r="C35" s="1355"/>
      <c r="D35" s="535"/>
      <c r="E35" s="716" t="s">
        <v>948</v>
      </c>
      <c r="F35" s="387"/>
    </row>
    <row r="36" spans="1:8" ht="35.25" hidden="1" customHeight="1">
      <c r="A36" s="1364" t="str">
        <f>IF(OR((SUM(D31:D35)&gt;0.85),SUM(D31:D35)&lt;0.85),"ERROR -Sum of all the coefficients including labour is not equal to 0.85","")</f>
        <v>ERROR -Sum of all the coefficients including labour is not equal to 0.85</v>
      </c>
      <c r="B36" s="1364"/>
      <c r="C36" s="1364"/>
      <c r="D36" s="1364"/>
      <c r="E36" s="1364"/>
      <c r="F36" s="1365"/>
    </row>
    <row r="37" spans="1:8" ht="24.75" hidden="1" customHeight="1">
      <c r="A37" s="1356" t="s">
        <v>721</v>
      </c>
      <c r="B37" s="1356"/>
      <c r="C37" s="1356"/>
      <c r="D37" s="1356"/>
      <c r="E37" s="1356"/>
      <c r="F37" s="1357"/>
    </row>
    <row r="38" spans="1:8" ht="20.100000000000001" hidden="1" customHeight="1">
      <c r="A38" s="398" t="s">
        <v>1006</v>
      </c>
      <c r="B38" s="1351" t="s">
        <v>1005</v>
      </c>
      <c r="C38" s="1352"/>
      <c r="D38" s="1352"/>
      <c r="E38" s="1352"/>
      <c r="F38" s="1353"/>
    </row>
    <row r="39" spans="1:8" ht="82.5" hidden="1">
      <c r="A39" s="381" t="s">
        <v>416</v>
      </c>
      <c r="B39" s="1354" t="s">
        <v>545</v>
      </c>
      <c r="C39" s="1355"/>
      <c r="D39" s="249">
        <v>0.85</v>
      </c>
      <c r="E39" s="250" t="s">
        <v>559</v>
      </c>
      <c r="F39" s="387"/>
    </row>
    <row r="40" spans="1:8" s="378" customFormat="1" ht="20.100000000000001" customHeight="1">
      <c r="A40" s="701" t="s">
        <v>567</v>
      </c>
      <c r="B40" s="1358" t="s">
        <v>566</v>
      </c>
      <c r="C40" s="1359"/>
      <c r="D40" s="1359"/>
      <c r="E40" s="1359"/>
      <c r="F40" s="1360"/>
      <c r="G40" s="377"/>
    </row>
    <row r="41" spans="1:8" s="383" customFormat="1" ht="30" customHeight="1">
      <c r="A41" s="702" t="s">
        <v>392</v>
      </c>
      <c r="B41" s="1361" t="s">
        <v>579</v>
      </c>
      <c r="C41" s="1362"/>
      <c r="D41" s="1362"/>
      <c r="E41" s="1362"/>
      <c r="F41" s="1363"/>
      <c r="G41" s="382"/>
    </row>
    <row r="42" spans="1:8" ht="165">
      <c r="A42" s="381" t="s">
        <v>390</v>
      </c>
      <c r="B42" s="1354" t="s">
        <v>944</v>
      </c>
      <c r="C42" s="1355"/>
      <c r="D42" s="388">
        <v>0.8</v>
      </c>
      <c r="E42" s="250" t="s">
        <v>860</v>
      </c>
      <c r="F42" s="387"/>
    </row>
    <row r="43" spans="1:8" s="389" customFormat="1" ht="205.5" customHeight="1">
      <c r="A43" s="1088" t="s">
        <v>557</v>
      </c>
      <c r="B43" s="1089"/>
      <c r="C43" s="1089"/>
      <c r="D43" s="1089"/>
      <c r="E43" s="1089"/>
      <c r="F43" s="1090"/>
      <c r="G43" s="16"/>
    </row>
    <row r="44" spans="1:8" ht="20.100000000000001" customHeight="1">
      <c r="A44" s="390"/>
      <c r="B44" s="390"/>
      <c r="C44" s="390"/>
      <c r="D44" s="390"/>
    </row>
    <row r="45" spans="1:8" s="239" customFormat="1">
      <c r="A45" s="261" t="s">
        <v>6</v>
      </c>
      <c r="B45" s="261"/>
      <c r="C45" s="384" t="str">
        <f>'Attach 3(JV)'!B24</f>
        <v>--</v>
      </c>
      <c r="E45" s="261" t="s">
        <v>4</v>
      </c>
      <c r="F45" s="261" t="str">
        <f>'Attach 3(JV)'!E24</f>
        <v/>
      </c>
      <c r="H45" s="372"/>
    </row>
    <row r="46" spans="1:8" s="239" customFormat="1">
      <c r="A46" s="261" t="s">
        <v>7</v>
      </c>
      <c r="B46" s="261"/>
      <c r="C46" s="261" t="str">
        <f>'Attach 3(JV)'!B25</f>
        <v/>
      </c>
      <c r="E46" s="261" t="s">
        <v>153</v>
      </c>
      <c r="F46" s="246" t="str">
        <f>'Attach 3(JV)'!E25</f>
        <v/>
      </c>
      <c r="H46" s="372"/>
    </row>
    <row r="47" spans="1:8" s="239" customFormat="1">
      <c r="A47" s="246"/>
      <c r="B47" s="246"/>
      <c r="C47" s="246"/>
      <c r="D47" s="261"/>
      <c r="E47" s="260"/>
      <c r="F47" s="246"/>
      <c r="H47" s="372"/>
    </row>
  </sheetData>
  <sheetProtection algorithmName="SHA-512" hashValue="KRzVPM19PzJHSC1vQ1I/u5V/KmX1IBqnIv6UFTTb8Lf/xUfLOjKbTjpnB7+eZgkj7UMsSejI4IOXnowhe+cPXA==" saltValue="dwmcmcQLpzUgmUQ5JLDerQ==" spinCount="100000" sheet="1" formatColumns="0" formatRows="0" selectLockedCells="1"/>
  <customSheetViews>
    <customSheetView guid="{E6182FFC-6E06-43C3-947C-9DE51F5E5E19}" scale="85" showPageBreaks="1" showGridLines="0" zeroValues="0" fitToPage="1" printArea="1" hiddenRows="1" hiddenColumns="1" view="pageBreakPreview">
      <selection activeCell="D35" sqref="D35"/>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0"/>
      <headerFooter alignWithMargins="0">
        <oddFooter>&amp;R&amp;"Book Antiqua,Bold"&amp;8 Page &amp;P of &amp;N</oddFooter>
      </headerFooter>
    </customSheetView>
    <customSheetView guid="{07FE71BF-EC61-4A26-9671-4F02FF98E5A5}" scale="85" showPageBreaks="1" showGridLines="0" zeroValues="0" fitToPage="1" printArea="1" hiddenRows="1" hiddenColumns="1" view="pageBreakPreview" topLeftCell="A5">
      <selection activeCell="A16" sqref="A16"/>
      <pageMargins left="0.7" right="0.25" top="0.47" bottom="0.48" header="0.28000000000000003" footer="0.23"/>
      <pageSetup scale="77" fitToHeight="0" orientation="portrait" r:id="rId21"/>
      <headerFooter alignWithMargins="0">
        <oddFooter>&amp;R&amp;"Book Antiqua,Bold"&amp;8 Page &amp;P of &amp;N</oddFooter>
      </headerFooter>
    </customSheetView>
  </customSheetViews>
  <mergeCells count="33">
    <mergeCell ref="A3:F3"/>
    <mergeCell ref="A5:F5"/>
    <mergeCell ref="A8:D8"/>
    <mergeCell ref="C9:D9"/>
    <mergeCell ref="C10:D10"/>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43:F43"/>
    <mergeCell ref="A37:F37"/>
    <mergeCell ref="B39:C39"/>
    <mergeCell ref="B40:F40"/>
    <mergeCell ref="B41:F41"/>
    <mergeCell ref="B42:C42"/>
    <mergeCell ref="B38:F38"/>
    <mergeCell ref="B28:F28"/>
    <mergeCell ref="B29:C29"/>
    <mergeCell ref="B30:F30"/>
    <mergeCell ref="B31:C31"/>
    <mergeCell ref="B32:C32"/>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2"/>
  <headerFooter alignWithMargins="0">
    <oddFooter>&amp;R&amp;"Book Antiqua,Bold"&amp;8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topLeftCell="A2" zoomScale="85" zoomScaleNormal="100" zoomScaleSheetLayoutView="85" workbookViewId="0">
      <selection activeCell="C8" sqref="C8:E8"/>
    </sheetView>
  </sheetViews>
  <sheetFormatPr defaultColWidth="9.140625" defaultRowHeight="13.5"/>
  <cols>
    <col min="1" max="1" width="9.85546875" style="79" customWidth="1"/>
    <col min="2" max="2" width="12.7109375" style="79" customWidth="1"/>
    <col min="3" max="3" width="44.140625" style="79" customWidth="1"/>
    <col min="4" max="4" width="60.5703125" style="79" customWidth="1"/>
    <col min="5" max="5" width="12.85546875" style="79" customWidth="1"/>
    <col min="6" max="6" width="9.85546875" style="77" customWidth="1"/>
    <col min="7" max="9" width="9.140625" style="77"/>
    <col min="10" max="16384" width="9.140625" style="74"/>
  </cols>
  <sheetData>
    <row r="1" spans="1:12" ht="18" customHeight="1">
      <c r="A1" s="854" t="s">
        <v>946</v>
      </c>
      <c r="B1" s="857" t="s">
        <v>128</v>
      </c>
      <c r="C1" s="857"/>
      <c r="D1" s="857"/>
      <c r="E1" s="857"/>
      <c r="F1" s="854" t="str">
        <f>": Reactor Package -" &amp; Basic!B2 &amp; " :"</f>
        <v>: Reactor Package -RT21 :</v>
      </c>
      <c r="G1" s="72"/>
      <c r="H1" s="72"/>
      <c r="I1" s="72"/>
      <c r="J1" s="73"/>
      <c r="L1" s="74" t="s">
        <v>472</v>
      </c>
    </row>
    <row r="2" spans="1:12" ht="88.5" customHeight="1">
      <c r="A2" s="855"/>
      <c r="B2" s="858"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C2" s="859"/>
      <c r="D2" s="859"/>
      <c r="E2" s="860"/>
      <c r="F2" s="855"/>
      <c r="G2" s="72"/>
      <c r="H2" s="72"/>
      <c r="I2" s="72"/>
      <c r="J2" s="73"/>
    </row>
    <row r="3" spans="1:12" ht="21" customHeight="1">
      <c r="A3" s="855"/>
      <c r="B3" s="875" t="str">
        <f>"Specification No.: " &amp; Basic!B3</f>
        <v>Specification No.: CC/NT/W-RT/DOM/A00/23/09260</v>
      </c>
      <c r="C3" s="875"/>
      <c r="D3" s="875"/>
      <c r="E3" s="875"/>
      <c r="F3" s="855"/>
      <c r="G3" s="72"/>
      <c r="H3" s="72"/>
      <c r="I3" s="72"/>
      <c r="J3" s="73"/>
    </row>
    <row r="4" spans="1:12" s="84" customFormat="1" ht="37.5" customHeight="1">
      <c r="A4" s="855"/>
      <c r="B4" s="220">
        <v>1</v>
      </c>
      <c r="C4" s="874" t="s">
        <v>129</v>
      </c>
      <c r="D4" s="874"/>
      <c r="E4" s="874"/>
      <c r="F4" s="855"/>
      <c r="G4" s="82"/>
      <c r="H4" s="82"/>
      <c r="I4" s="81"/>
      <c r="J4" s="83"/>
    </row>
    <row r="5" spans="1:12" s="84" customFormat="1" ht="37.5" customHeight="1">
      <c r="A5" s="855"/>
      <c r="B5" s="221">
        <v>2</v>
      </c>
      <c r="C5" s="874" t="s">
        <v>508</v>
      </c>
      <c r="D5" s="874"/>
      <c r="E5" s="874"/>
      <c r="F5" s="855"/>
      <c r="G5" s="81"/>
      <c r="H5" s="81"/>
      <c r="I5" s="81"/>
      <c r="J5" s="83"/>
    </row>
    <row r="6" spans="1:12" s="84" customFormat="1" ht="37.5" customHeight="1">
      <c r="A6" s="855"/>
      <c r="B6" s="221">
        <v>3</v>
      </c>
      <c r="C6" s="862" t="s">
        <v>1021</v>
      </c>
      <c r="D6" s="862"/>
      <c r="E6" s="862"/>
      <c r="F6" s="855"/>
      <c r="G6" s="81"/>
      <c r="H6" s="81"/>
      <c r="I6" s="81"/>
      <c r="J6" s="83"/>
    </row>
    <row r="7" spans="1:12" s="84" customFormat="1" ht="37.5" customHeight="1">
      <c r="A7" s="855"/>
      <c r="B7" s="221">
        <v>4</v>
      </c>
      <c r="C7" s="874" t="s">
        <v>160</v>
      </c>
      <c r="D7" s="874"/>
      <c r="E7" s="874"/>
      <c r="F7" s="855"/>
      <c r="G7" s="81"/>
      <c r="H7" s="81"/>
      <c r="I7" s="81"/>
      <c r="J7" s="83"/>
    </row>
    <row r="8" spans="1:12" s="84" customFormat="1" ht="37.5" customHeight="1">
      <c r="A8" s="855"/>
      <c r="B8" s="221">
        <v>5</v>
      </c>
      <c r="C8" s="874" t="s">
        <v>480</v>
      </c>
      <c r="D8" s="874"/>
      <c r="E8" s="874"/>
      <c r="F8" s="855"/>
      <c r="G8" s="81"/>
      <c r="H8" s="81"/>
      <c r="I8" s="81"/>
      <c r="J8" s="83"/>
    </row>
    <row r="9" spans="1:12" s="84" customFormat="1" ht="37.5" customHeight="1">
      <c r="A9" s="855"/>
      <c r="B9" s="222">
        <v>6</v>
      </c>
      <c r="C9" s="861" t="s">
        <v>471</v>
      </c>
      <c r="D9" s="861"/>
      <c r="E9" s="861"/>
      <c r="F9" s="855"/>
      <c r="G9" s="81"/>
      <c r="H9" s="81"/>
      <c r="I9" s="81"/>
      <c r="J9" s="83"/>
    </row>
    <row r="10" spans="1:12" s="84" customFormat="1" ht="37.5" customHeight="1">
      <c r="A10" s="855"/>
      <c r="B10" s="222">
        <v>7</v>
      </c>
      <c r="C10" s="861" t="s">
        <v>507</v>
      </c>
      <c r="D10" s="861"/>
      <c r="E10" s="861"/>
      <c r="F10" s="855"/>
      <c r="G10" s="81"/>
      <c r="H10" s="81"/>
      <c r="I10" s="81"/>
      <c r="J10" s="219"/>
    </row>
    <row r="11" spans="1:12" s="84" customFormat="1" ht="37.5" customHeight="1">
      <c r="A11" s="855"/>
      <c r="B11" s="512">
        <v>8</v>
      </c>
      <c r="C11" s="861" t="s">
        <v>696</v>
      </c>
      <c r="D11" s="861"/>
      <c r="E11" s="861"/>
      <c r="F11" s="855"/>
      <c r="G11" s="81"/>
      <c r="H11" s="81"/>
      <c r="I11" s="81"/>
      <c r="J11" s="219"/>
    </row>
    <row r="12" spans="1:12" s="84" customFormat="1" ht="37.5" customHeight="1">
      <c r="A12" s="855"/>
      <c r="B12" s="512">
        <v>9</v>
      </c>
      <c r="C12" s="862" t="s">
        <v>697</v>
      </c>
      <c r="D12" s="862"/>
      <c r="E12" s="863"/>
      <c r="F12" s="855"/>
      <c r="G12" s="81"/>
      <c r="H12" s="81"/>
      <c r="I12" s="81"/>
      <c r="J12" s="219"/>
    </row>
    <row r="13" spans="1:12" s="84" customFormat="1" ht="37.5" customHeight="1">
      <c r="A13" s="855"/>
      <c r="B13" s="512">
        <v>10</v>
      </c>
      <c r="C13" s="862" t="s">
        <v>698</v>
      </c>
      <c r="D13" s="862"/>
      <c r="E13" s="863"/>
      <c r="F13" s="855"/>
      <c r="G13" s="81"/>
      <c r="H13" s="81"/>
      <c r="I13" s="81"/>
      <c r="J13" s="219"/>
    </row>
    <row r="14" spans="1:12" s="84" customFormat="1" ht="37.5" customHeight="1">
      <c r="A14" s="855"/>
      <c r="B14" s="512">
        <v>11</v>
      </c>
      <c r="C14" s="862" t="s">
        <v>1060</v>
      </c>
      <c r="D14" s="862"/>
      <c r="E14" s="863"/>
      <c r="F14" s="855"/>
      <c r="G14" s="81"/>
      <c r="H14" s="81"/>
      <c r="I14" s="81"/>
      <c r="J14" s="219"/>
    </row>
    <row r="15" spans="1:12" s="84" customFormat="1" ht="37.5" customHeight="1">
      <c r="A15" s="855"/>
      <c r="B15" s="512">
        <v>12</v>
      </c>
      <c r="C15" s="862" t="s">
        <v>1059</v>
      </c>
      <c r="D15" s="862"/>
      <c r="E15" s="863"/>
      <c r="F15" s="855"/>
      <c r="G15" s="81"/>
      <c r="H15" s="81"/>
      <c r="I15" s="81"/>
      <c r="J15" s="219"/>
    </row>
    <row r="16" spans="1:12" s="84" customFormat="1" ht="37.5" customHeight="1">
      <c r="A16" s="855"/>
      <c r="B16" s="512">
        <v>13</v>
      </c>
      <c r="C16" s="862" t="s">
        <v>1058</v>
      </c>
      <c r="D16" s="862"/>
      <c r="E16" s="863"/>
      <c r="F16" s="855"/>
      <c r="G16" s="81"/>
      <c r="H16" s="81"/>
      <c r="I16" s="81"/>
      <c r="J16" s="219"/>
    </row>
    <row r="17" spans="1:10" s="84" customFormat="1" ht="37.5" customHeight="1">
      <c r="A17" s="855"/>
      <c r="B17" s="512">
        <v>14</v>
      </c>
      <c r="C17" s="862" t="s">
        <v>1057</v>
      </c>
      <c r="D17" s="862"/>
      <c r="E17" s="863"/>
      <c r="F17" s="855"/>
      <c r="G17" s="81"/>
      <c r="H17" s="81"/>
      <c r="I17" s="81"/>
      <c r="J17" s="219"/>
    </row>
    <row r="18" spans="1:10" s="84" customFormat="1" ht="37.5" customHeight="1">
      <c r="A18" s="855"/>
      <c r="B18" s="512">
        <v>15</v>
      </c>
      <c r="C18" s="862" t="s">
        <v>1056</v>
      </c>
      <c r="D18" s="862"/>
      <c r="E18" s="863"/>
      <c r="F18" s="855"/>
      <c r="G18" s="81"/>
      <c r="H18" s="81"/>
      <c r="I18" s="81"/>
      <c r="J18" s="219"/>
    </row>
    <row r="19" spans="1:10" s="84" customFormat="1" ht="20.25" hidden="1" customHeight="1">
      <c r="A19" s="855"/>
      <c r="B19" s="512"/>
      <c r="C19" s="862"/>
      <c r="D19" s="862"/>
      <c r="E19" s="863"/>
      <c r="F19" s="855"/>
      <c r="G19" s="81"/>
      <c r="H19" s="81"/>
      <c r="I19" s="81"/>
      <c r="J19" s="219"/>
    </row>
    <row r="20" spans="1:10" s="84" customFormat="1" ht="20.25" hidden="1" customHeight="1">
      <c r="A20" s="855"/>
      <c r="B20" s="512"/>
      <c r="C20" s="862"/>
      <c r="D20" s="862"/>
      <c r="E20" s="863"/>
      <c r="F20" s="855"/>
      <c r="G20" s="81"/>
      <c r="H20" s="81"/>
      <c r="I20" s="81"/>
      <c r="J20" s="219"/>
    </row>
    <row r="21" spans="1:10" s="84" customFormat="1" ht="37.5" customHeight="1">
      <c r="A21" s="855"/>
      <c r="B21" s="223" t="s">
        <v>384</v>
      </c>
      <c r="C21" s="876" t="s">
        <v>856</v>
      </c>
      <c r="D21" s="876"/>
      <c r="E21" s="877"/>
      <c r="F21" s="855"/>
      <c r="G21" s="81"/>
      <c r="H21" s="81"/>
      <c r="I21" s="81"/>
      <c r="J21" s="83"/>
    </row>
    <row r="22" spans="1:10" ht="17.25" customHeight="1">
      <c r="A22" s="855"/>
      <c r="B22" s="224"/>
      <c r="C22" s="224"/>
      <c r="D22" s="224"/>
      <c r="E22" s="224"/>
      <c r="F22" s="855"/>
      <c r="G22" s="72"/>
      <c r="H22" s="72"/>
      <c r="I22" s="72"/>
      <c r="J22" s="73"/>
    </row>
    <row r="23" spans="1:10" ht="30" customHeight="1">
      <c r="A23" s="855"/>
      <c r="B23" s="873"/>
      <c r="C23" s="873"/>
      <c r="D23" s="873"/>
      <c r="E23" s="873"/>
      <c r="F23" s="855"/>
      <c r="G23" s="72"/>
      <c r="H23" s="72"/>
      <c r="I23" s="72"/>
      <c r="J23" s="73"/>
    </row>
    <row r="24" spans="1:10" ht="21.75" customHeight="1">
      <c r="A24" s="855"/>
      <c r="B24" s="76"/>
      <c r="C24" s="76"/>
      <c r="D24" s="76"/>
      <c r="E24" s="76"/>
      <c r="F24" s="855"/>
      <c r="G24" s="72"/>
      <c r="H24" s="72"/>
      <c r="I24" s="72"/>
      <c r="J24" s="73"/>
    </row>
    <row r="25" spans="1:10" ht="24" customHeight="1">
      <c r="A25" s="855"/>
      <c r="B25" s="864"/>
      <c r="C25" s="865"/>
      <c r="D25" s="865"/>
      <c r="E25" s="866"/>
      <c r="F25" s="855"/>
    </row>
    <row r="26" spans="1:10" ht="15.95" customHeight="1">
      <c r="A26" s="855"/>
      <c r="B26" s="867"/>
      <c r="C26" s="868"/>
      <c r="D26" s="868"/>
      <c r="E26" s="869"/>
      <c r="F26" s="855"/>
      <c r="G26" s="72"/>
      <c r="H26" s="72"/>
      <c r="I26" s="72"/>
      <c r="J26" s="73"/>
    </row>
    <row r="27" spans="1:10" ht="17.25" customHeight="1">
      <c r="A27" s="855"/>
      <c r="B27" s="867"/>
      <c r="C27" s="868"/>
      <c r="D27" s="868"/>
      <c r="E27" s="869"/>
      <c r="F27" s="855"/>
      <c r="G27" s="78"/>
      <c r="H27" s="78"/>
      <c r="I27" s="78"/>
      <c r="J27" s="78"/>
    </row>
    <row r="28" spans="1:10" ht="24" customHeight="1">
      <c r="A28" s="856"/>
      <c r="B28" s="870"/>
      <c r="C28" s="871"/>
      <c r="D28" s="871"/>
      <c r="E28" s="872"/>
      <c r="F28" s="856"/>
      <c r="G28" s="78"/>
      <c r="H28" s="78"/>
      <c r="I28" s="78"/>
      <c r="J28" s="78"/>
    </row>
    <row r="29" spans="1:10" ht="15.75">
      <c r="A29" s="75"/>
      <c r="B29" s="75"/>
      <c r="C29" s="75"/>
      <c r="D29" s="75"/>
      <c r="E29" s="75"/>
      <c r="F29" s="72"/>
      <c r="G29" s="72"/>
      <c r="H29" s="72"/>
      <c r="I29" s="72"/>
      <c r="J29" s="73"/>
    </row>
    <row r="30" spans="1:10" ht="15.75">
      <c r="A30" s="75"/>
      <c r="B30" s="75"/>
      <c r="C30" s="75"/>
      <c r="D30" s="75"/>
      <c r="E30" s="75"/>
      <c r="F30" s="72"/>
      <c r="G30" s="72"/>
      <c r="H30" s="72"/>
      <c r="I30" s="72"/>
      <c r="J30" s="73"/>
    </row>
  </sheetData>
  <sheetProtection algorithmName="SHA-512" hashValue="hUx16LQIf2laJFVLWFcRTAKsjO7iDFIT1knho24VHgdguUrobejWrobS7G7QQyYKQE9K6kHekSLlBpZgvdt1MA==" saltValue="YAQoONo2ZK6fXiL3ajit9g==" spinCount="100000" sheet="1" formatColumns="0" formatRows="0" selectLockedCells="1"/>
  <customSheetViews>
    <customSheetView guid="{E6182FFC-6E06-43C3-947C-9DE51F5E5E19}" scale="85" showPageBreaks="1" showGridLines="0" printArea="1" hiddenRows="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07FE71BF-EC61-4A26-9671-4F02FF98E5A5}" scale="85" showPageBreaks="1" showGridLines="0" printArea="1" hiddenRows="1" view="pageBreakPreview">
      <selection activeCell="N11" sqref="N11"/>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6:E16"/>
    <mergeCell ref="C18:E18"/>
    <mergeCell ref="C19:E19"/>
    <mergeCell ref="C17:E17"/>
    <mergeCell ref="A1:A28"/>
    <mergeCell ref="B1:E1"/>
    <mergeCell ref="B2:E2"/>
    <mergeCell ref="C11:E11"/>
    <mergeCell ref="C12:E12"/>
    <mergeCell ref="C13:E13"/>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5" customFormat="1" ht="15">
      <c r="A1" s="533" t="str">
        <f>'Attach 3(JV)'!A1</f>
        <v>Specification No. :CC/NT/W-RT/DOM/A00/23/09260</v>
      </c>
      <c r="B1" s="526"/>
      <c r="C1" s="526"/>
      <c r="D1" s="526"/>
      <c r="E1" s="534" t="str">
        <f>"Attachment-13 " &amp; 'Attach 3(JV)'!AT1</f>
        <v xml:space="preserve">Attachment-13 </v>
      </c>
      <c r="F1" s="66"/>
      <c r="G1" s="66"/>
      <c r="H1" s="66"/>
    </row>
    <row r="3" spans="1:9" ht="7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
      <c r="G3" s="14"/>
      <c r="H3" s="13"/>
    </row>
    <row r="4" spans="1:9" ht="20.100000000000001" customHeight="1">
      <c r="A4" s="15"/>
      <c r="H4" s="17"/>
      <c r="I4" s="2"/>
    </row>
    <row r="5" spans="1:9" ht="20.100000000000001" customHeight="1">
      <c r="A5" s="1074" t="s">
        <v>0</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3" t="str">
        <f>'Attach 3(JV)'!E8</f>
        <v>Contract Services</v>
      </c>
      <c r="H8" s="17"/>
      <c r="I8" s="2"/>
    </row>
    <row r="9" spans="1:9" ht="20.100000000000001" customHeight="1">
      <c r="A9" s="4" t="s">
        <v>344</v>
      </c>
      <c r="B9" s="1076">
        <f>'Attach 3(JV)'!B9</f>
        <v>0</v>
      </c>
      <c r="C9" s="1076"/>
      <c r="D9" s="1076"/>
      <c r="E9" s="3" t="str">
        <f>'Attach 3(JV)'!E9</f>
        <v>Power Grid Corporation of India Ltd.,</v>
      </c>
      <c r="H9" s="17"/>
      <c r="I9" s="2"/>
    </row>
    <row r="10" spans="1:9" ht="20.100000000000001" customHeight="1">
      <c r="A10" s="4" t="s">
        <v>346</v>
      </c>
      <c r="B10" s="1076">
        <f>'Attach 3(JV)'!B10</f>
        <v>0</v>
      </c>
      <c r="C10" s="1076"/>
      <c r="D10" s="1076"/>
      <c r="E10" s="3" t="str">
        <f>'Attach 3(JV)'!E10</f>
        <v>"Saudamini", Plot No. 2, Sector 29</v>
      </c>
      <c r="H10" s="17"/>
      <c r="I10" s="2"/>
    </row>
    <row r="11" spans="1:9" ht="20.100000000000001" customHeight="1">
      <c r="B11" s="1076">
        <f>'Attach 3(JV)'!B11</f>
        <v>0</v>
      </c>
      <c r="C11" s="1076"/>
      <c r="D11" s="1076"/>
      <c r="E11" s="3" t="str">
        <f>'Attach 3(JV)'!E11</f>
        <v>Gurgaon (Haryana) - 122001</v>
      </c>
      <c r="G11" s="40" t="s">
        <v>472</v>
      </c>
    </row>
    <row r="12" spans="1:9" ht="20.100000000000001" customHeight="1">
      <c r="A12" s="19"/>
      <c r="B12" s="1076">
        <f>'Attach 3(JV)'!B12</f>
        <v>0</v>
      </c>
      <c r="C12" s="1076"/>
      <c r="D12" s="1076"/>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45" customHeight="1">
      <c r="A16" s="1184" t="s">
        <v>1</v>
      </c>
      <c r="B16" s="1184"/>
      <c r="C16" s="1184"/>
      <c r="D16" s="1184"/>
      <c r="E16" s="1184"/>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07FE71BF-EC61-4A26-9671-4F02FF98E5A5}" scale="90" showPageBreaks="1" showGridLines="0" fitToPage="1" printArea="1" view="pageBreakPreview" topLeftCell="A4">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5" zoomScaleSheetLayoutView="100" workbookViewId="0">
      <selection activeCell="J17" sqref="J17"/>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5" customFormat="1" ht="15">
      <c r="A1" s="1275" t="str">
        <f>'Attach 3(JV)'!A1</f>
        <v>Specification No. :CC/NT/W-RT/DOM/A00/23/09260</v>
      </c>
      <c r="B1" s="1275"/>
      <c r="C1" s="1275"/>
      <c r="D1" s="1275"/>
      <c r="E1" s="525" t="str">
        <f>"Attachment-14 " &amp; 'Attach 3(JV)'!AT1</f>
        <v xml:space="preserve">Attachment-14 </v>
      </c>
      <c r="F1" s="66"/>
      <c r="G1" s="66"/>
      <c r="H1" s="66"/>
    </row>
    <row r="3" spans="1:9" ht="83.2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
      <c r="G3" s="14"/>
      <c r="H3" s="13"/>
    </row>
    <row r="4" spans="1:9" ht="20.100000000000001" customHeight="1">
      <c r="A4" s="15"/>
      <c r="H4" s="17"/>
      <c r="I4" s="2"/>
    </row>
    <row r="5" spans="1:9" ht="20.100000000000001" customHeight="1">
      <c r="A5" s="1074" t="s">
        <v>410</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3" t="str">
        <f>'Attach 3(JV)'!E8</f>
        <v>Contract Services</v>
      </c>
      <c r="H8" s="17"/>
      <c r="I8" s="2"/>
    </row>
    <row r="9" spans="1:9" ht="20.100000000000001" customHeight="1">
      <c r="A9" s="4" t="s">
        <v>344</v>
      </c>
      <c r="B9" s="1076">
        <f>'Attach 3(JV)'!B9</f>
        <v>0</v>
      </c>
      <c r="C9" s="1076"/>
      <c r="D9" s="1076"/>
      <c r="E9" s="3" t="str">
        <f>'Attach 3(JV)'!E9</f>
        <v>Power Grid Corporation of India Ltd.,</v>
      </c>
      <c r="H9" s="17"/>
      <c r="I9" s="2"/>
    </row>
    <row r="10" spans="1:9" ht="20.100000000000001" customHeight="1">
      <c r="A10" s="4" t="s">
        <v>346</v>
      </c>
      <c r="B10" s="1076">
        <f>'Attach 3(JV)'!B10</f>
        <v>0</v>
      </c>
      <c r="C10" s="1076"/>
      <c r="D10" s="1076"/>
      <c r="E10" s="3" t="str">
        <f>'Attach 3(JV)'!E10</f>
        <v>"Saudamini", Plot No. 2, Sector 29</v>
      </c>
      <c r="H10" s="17"/>
      <c r="I10" s="2"/>
    </row>
    <row r="11" spans="1:9" ht="20.100000000000001" customHeight="1">
      <c r="B11" s="1076">
        <f>'Attach 3(JV)'!B11</f>
        <v>0</v>
      </c>
      <c r="C11" s="1076"/>
      <c r="D11" s="1076"/>
      <c r="E11" s="3" t="str">
        <f>'Attach 3(JV)'!E11</f>
        <v>Gurgaon (Haryana) - 122001</v>
      </c>
    </row>
    <row r="12" spans="1:9" ht="20.100000000000001" customHeight="1">
      <c r="A12" s="19"/>
      <c r="B12" s="1076">
        <f>'Attach 3(JV)'!B12</f>
        <v>0</v>
      </c>
      <c r="C12" s="1076"/>
      <c r="D12" s="1076"/>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45" customHeight="1">
      <c r="A16" s="1369" t="s">
        <v>470</v>
      </c>
      <c r="B16" s="1369"/>
      <c r="C16" s="1369"/>
      <c r="D16" s="1369"/>
      <c r="E16" s="1369"/>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topLeftCell="A7">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9"/>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07FE71BF-EC61-4A26-9671-4F02FF98E5A5}"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3" zoomScaleNormal="100" zoomScaleSheetLayoutView="100" workbookViewId="0">
      <selection activeCell="R54" sqref="R54"/>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28" customFormat="1" ht="32.1" customHeight="1">
      <c r="A1" s="1381" t="s">
        <v>482</v>
      </c>
      <c r="B1" s="1382"/>
      <c r="C1" s="1382"/>
      <c r="D1" s="1382"/>
      <c r="E1" s="1382"/>
      <c r="F1" s="1382"/>
      <c r="G1" s="1382"/>
      <c r="H1" s="1382"/>
      <c r="I1" s="1383"/>
    </row>
    <row r="2" spans="1:9" s="228" customFormat="1" ht="32.1" customHeight="1">
      <c r="A2" s="225" t="s">
        <v>483</v>
      </c>
      <c r="B2" s="1384" t="s">
        <v>484</v>
      </c>
      <c r="C2" s="1384"/>
      <c r="D2" s="1384"/>
      <c r="E2" s="1384"/>
      <c r="F2" s="1384"/>
      <c r="G2" s="1384"/>
      <c r="H2" s="1384"/>
      <c r="I2" s="1385"/>
    </row>
    <row r="3" spans="1:9" s="228" customFormat="1" ht="32.1" customHeight="1">
      <c r="A3" s="225" t="s">
        <v>485</v>
      </c>
      <c r="B3" s="1384" t="s">
        <v>486</v>
      </c>
      <c r="C3" s="1384"/>
      <c r="D3" s="1384"/>
      <c r="E3" s="1384"/>
      <c r="F3" s="1384"/>
      <c r="G3" s="1384"/>
      <c r="H3" s="1384"/>
      <c r="I3" s="1385"/>
    </row>
    <row r="4" spans="1:9" s="228" customFormat="1" ht="32.1" customHeight="1">
      <c r="A4" s="225" t="s">
        <v>487</v>
      </c>
      <c r="B4" s="1384" t="s">
        <v>488</v>
      </c>
      <c r="C4" s="1384"/>
      <c r="D4" s="1384"/>
      <c r="E4" s="1384"/>
      <c r="F4" s="1384"/>
      <c r="G4" s="1384"/>
      <c r="H4" s="1384"/>
      <c r="I4" s="1385"/>
    </row>
    <row r="5" spans="1:9" s="228" customFormat="1" ht="32.1" customHeight="1">
      <c r="A5" s="225" t="s">
        <v>489</v>
      </c>
      <c r="B5" s="1384" t="s">
        <v>490</v>
      </c>
      <c r="C5" s="1384"/>
      <c r="D5" s="1384"/>
      <c r="E5" s="1384"/>
      <c r="F5" s="1384"/>
      <c r="G5" s="1384"/>
      <c r="H5" s="1384"/>
      <c r="I5" s="1385"/>
    </row>
    <row r="6" spans="1:9" s="228" customFormat="1" ht="32.1" customHeight="1">
      <c r="A6" s="226" t="s">
        <v>491</v>
      </c>
      <c r="B6" s="1386" t="s">
        <v>546</v>
      </c>
      <c r="C6" s="1386"/>
      <c r="D6" s="1386"/>
      <c r="E6" s="1386"/>
      <c r="F6" s="1386"/>
      <c r="G6" s="1386"/>
      <c r="H6" s="1386"/>
      <c r="I6" s="1387"/>
    </row>
    <row r="7" spans="1:9" s="228" customFormat="1" ht="32.1" customHeight="1">
      <c r="A7" s="227"/>
      <c r="C7" s="227"/>
      <c r="D7" s="227"/>
      <c r="E7" s="227"/>
      <c r="F7" s="227"/>
      <c r="G7" s="227"/>
      <c r="H7" s="227"/>
      <c r="I7" s="227"/>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376" t="s">
        <v>399</v>
      </c>
      <c r="B31" s="1376"/>
      <c r="C31" s="1376"/>
      <c r="D31" s="1376"/>
      <c r="E31" s="1376"/>
      <c r="F31" s="1376"/>
      <c r="G31" s="1376"/>
      <c r="H31" s="1376"/>
      <c r="I31" s="1376"/>
      <c r="J31" s="47"/>
    </row>
    <row r="32" spans="1:10" ht="15.75">
      <c r="A32" s="1377" t="s">
        <v>400</v>
      </c>
      <c r="B32" s="1377"/>
      <c r="C32" s="1377"/>
      <c r="D32" s="1377"/>
      <c r="E32" s="1377"/>
      <c r="F32" s="1377"/>
      <c r="G32" s="1377"/>
      <c r="H32" s="1377"/>
      <c r="I32" s="1377"/>
      <c r="J32" s="47"/>
    </row>
    <row r="33" spans="1:10" ht="18.75">
      <c r="A33" s="1378" t="s">
        <v>401</v>
      </c>
      <c r="B33" s="1378"/>
      <c r="C33" s="1378"/>
      <c r="D33" s="1378"/>
      <c r="E33" s="1378"/>
      <c r="F33" s="1378"/>
      <c r="G33" s="1378"/>
      <c r="H33" s="1378"/>
      <c r="I33" s="1378"/>
      <c r="J33" s="47"/>
    </row>
    <row r="34" spans="1:10" ht="36" customHeight="1">
      <c r="A34" s="1379" t="s">
        <v>562</v>
      </c>
      <c r="B34" s="1379"/>
      <c r="C34" s="1379"/>
      <c r="D34" s="1379"/>
      <c r="E34" s="1379"/>
      <c r="F34" s="1379"/>
      <c r="G34" s="1379"/>
      <c r="H34" s="1379"/>
      <c r="I34" s="1379"/>
      <c r="J34" s="47"/>
    </row>
    <row r="35" spans="1:10" ht="18.75">
      <c r="A35" s="1378" t="s">
        <v>402</v>
      </c>
      <c r="B35" s="1378"/>
      <c r="C35" s="1378"/>
      <c r="D35" s="1378"/>
      <c r="E35" s="1378"/>
      <c r="F35" s="1378"/>
      <c r="G35" s="1378"/>
      <c r="H35" s="1378"/>
      <c r="I35" s="1378"/>
      <c r="J35" s="47"/>
    </row>
    <row r="36" spans="1:10" ht="15.75">
      <c r="A36" s="1377" t="s">
        <v>403</v>
      </c>
      <c r="B36" s="1377"/>
      <c r="C36" s="1377"/>
      <c r="D36" s="1377"/>
      <c r="E36" s="1377"/>
      <c r="F36" s="1377"/>
      <c r="G36" s="1377"/>
      <c r="H36" s="1377"/>
      <c r="I36" s="1377"/>
      <c r="J36" s="47"/>
    </row>
    <row r="37" spans="1:10" ht="15.75">
      <c r="A37" s="1377">
        <f>'Attach 3(JV)'!B9</f>
        <v>0</v>
      </c>
      <c r="B37" s="1377"/>
      <c r="C37" s="1377"/>
      <c r="D37" s="1377"/>
      <c r="E37" s="1377"/>
      <c r="F37" s="1377"/>
      <c r="G37" s="1377"/>
      <c r="H37" s="1377"/>
      <c r="I37" s="1377"/>
      <c r="J37" s="47"/>
    </row>
    <row r="38" spans="1:10" ht="58.5" customHeight="1">
      <c r="A38" s="1380" t="str">
        <f>" having its Registered Office at " &amp; 'Attach 3(JV)'!B10 &amp; " " &amp;'Attach 3(JV)'!B11 &amp; " " &amp;'Attach 3(JV)'!B12</f>
        <v xml:space="preserve"> having its Registered Office at 0 0 0</v>
      </c>
      <c r="B38" s="1380"/>
      <c r="C38" s="1380"/>
      <c r="D38" s="1380"/>
      <c r="E38" s="1380"/>
      <c r="F38" s="1380"/>
      <c r="G38" s="1380"/>
      <c r="H38" s="1380"/>
      <c r="I38" s="1380"/>
      <c r="J38" s="47"/>
    </row>
    <row r="39" spans="1:10" ht="15.75">
      <c r="A39" s="1377" t="str">
        <f>IF('Names of Bidder'!D6 = "Sole Bidder", " ", " and ")</f>
        <v xml:space="preserve"> </v>
      </c>
      <c r="B39" s="1377"/>
      <c r="C39" s="1377"/>
      <c r="D39" s="1377"/>
      <c r="E39" s="1377"/>
      <c r="F39" s="1377"/>
      <c r="G39" s="1377"/>
      <c r="H39" s="1377"/>
      <c r="I39" s="1377"/>
      <c r="J39" s="47"/>
    </row>
    <row r="40" spans="1:10" ht="17.25" customHeight="1">
      <c r="A40" s="1380" t="str">
        <f>IF('Names of Bidder'!D6= "Sole Bidder", "", IF('Names of Bidder'!D7=1,'Names of Bidder'!D23,IF('Names of Bidder'!D7="2 or More",'Names of Bidder'!D23&amp;" &amp; "&amp;'Names of Bidder'!D28,"")))</f>
        <v/>
      </c>
      <c r="B40" s="1380"/>
      <c r="C40" s="1380"/>
      <c r="D40" s="1380"/>
      <c r="E40" s="1380"/>
      <c r="F40" s="1380"/>
      <c r="G40" s="1380"/>
      <c r="H40" s="1380"/>
      <c r="I40" s="1380"/>
      <c r="J40" s="47"/>
    </row>
    <row r="41" spans="1:10" ht="39" customHeight="1">
      <c r="A41" s="138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80"/>
      <c r="C41" s="1380"/>
      <c r="D41" s="1380"/>
      <c r="E41" s="1380"/>
      <c r="F41" s="1380"/>
      <c r="G41" s="1380"/>
      <c r="H41" s="1380"/>
      <c r="I41" s="1380"/>
      <c r="J41" s="47"/>
    </row>
    <row r="42" spans="1:10" ht="15.75">
      <c r="A42" s="1377" t="s">
        <v>404</v>
      </c>
      <c r="B42" s="1377"/>
      <c r="C42" s="1377"/>
      <c r="D42" s="1377"/>
      <c r="E42" s="1377"/>
      <c r="F42" s="1377"/>
      <c r="G42" s="1377"/>
      <c r="H42" s="1377"/>
      <c r="I42" s="1377"/>
      <c r="J42" s="47"/>
    </row>
    <row r="43" spans="1:10" ht="18.75">
      <c r="A43" s="1378" t="s">
        <v>405</v>
      </c>
      <c r="B43" s="1378"/>
      <c r="C43" s="1378"/>
      <c r="D43" s="1378"/>
      <c r="E43" s="1378"/>
      <c r="F43" s="1378"/>
      <c r="G43" s="1378"/>
      <c r="H43" s="1378"/>
      <c r="I43" s="1378"/>
      <c r="J43" s="47"/>
    </row>
    <row r="44" spans="1:10" ht="18.75">
      <c r="A44" s="1378" t="s">
        <v>406</v>
      </c>
      <c r="B44" s="1378"/>
      <c r="C44" s="1378"/>
      <c r="D44" s="1378"/>
      <c r="E44" s="1378"/>
      <c r="F44" s="1378"/>
      <c r="G44" s="1378"/>
      <c r="H44" s="1378"/>
      <c r="I44" s="1378"/>
      <c r="J44" s="47"/>
    </row>
    <row r="45" spans="1:10" ht="87.75" customHeight="1">
      <c r="A45" s="1388" t="str">
        <f>"POWERGRID intends to award, under laid-down organisational procedures, contract(s) for " &amp; Basic!B1</f>
        <v>POWERGRID intends to award, under laid-down organisational procedures, contract(s) for 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45" s="1388"/>
      <c r="C45" s="1388"/>
      <c r="D45" s="1388"/>
      <c r="E45" s="1388"/>
      <c r="F45" s="1388"/>
      <c r="G45" s="1388"/>
      <c r="H45" s="1388"/>
      <c r="I45" s="1388"/>
      <c r="J45" s="47"/>
    </row>
    <row r="46" spans="1:10" ht="16.5" customHeight="1">
      <c r="A46" s="186"/>
      <c r="B46" s="188"/>
      <c r="C46" s="188"/>
      <c r="D46" s="188"/>
      <c r="E46" s="188"/>
      <c r="F46" s="186"/>
      <c r="G46" s="188"/>
      <c r="H46" s="188"/>
      <c r="I46" s="188"/>
      <c r="J46" s="47"/>
    </row>
    <row r="47" spans="1:10" ht="21" customHeight="1">
      <c r="A47" s="1277" t="s">
        <v>407</v>
      </c>
      <c r="B47" s="1277"/>
      <c r="C47" s="1277"/>
      <c r="D47" s="1277"/>
      <c r="E47" s="1371" t="s">
        <v>407</v>
      </c>
      <c r="F47" s="1371"/>
      <c r="G47" s="1371"/>
      <c r="H47" s="1371"/>
      <c r="I47" s="1371"/>
      <c r="J47" s="47"/>
    </row>
    <row r="48" spans="1:10" ht="32.25" customHeight="1">
      <c r="A48" s="1372" t="s">
        <v>492</v>
      </c>
      <c r="B48" s="1372"/>
      <c r="C48" s="1372"/>
      <c r="D48" s="1372"/>
      <c r="E48" s="1375" t="s">
        <v>409</v>
      </c>
      <c r="F48" s="1375"/>
      <c r="G48" s="1375"/>
      <c r="H48" s="1375"/>
      <c r="I48" s="1375"/>
      <c r="J48" s="47"/>
    </row>
    <row r="49" spans="1:10" ht="18.75" customHeight="1">
      <c r="A49" s="189" t="s">
        <v>410</v>
      </c>
      <c r="B49" s="189"/>
      <c r="C49" s="189"/>
      <c r="D49" s="189"/>
      <c r="E49" s="189"/>
      <c r="F49" s="189"/>
      <c r="G49" s="189"/>
      <c r="H49" s="189"/>
      <c r="I49" s="190" t="s">
        <v>411</v>
      </c>
      <c r="J49" s="47"/>
    </row>
    <row r="50" spans="1:10" ht="129" customHeight="1">
      <c r="A50" s="1373" t="str">
        <f>Basic!B1&amp;" and Specification Number " &amp;  Basic!B3 &amp; ". POWERGRID values full compliance with all relevant laws of the land, rules, regulations, economic use of resources, and of fairness/transparency in its relations with its Bidders/ Contractors."</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 and Specification Number CC/NT/W-RT/DOM/A00/23/09260. POWERGRID values full compliance with all relevant laws of the land, rules, regulations, economic use of resources, and of fairness/transparency in its relations with its Bidders/ Contractors.</v>
      </c>
      <c r="B50" s="1373"/>
      <c r="C50" s="1373"/>
      <c r="D50" s="1373"/>
      <c r="E50" s="1373"/>
      <c r="F50" s="1373"/>
      <c r="G50" s="1373"/>
      <c r="H50" s="1373"/>
      <c r="I50" s="1373"/>
    </row>
    <row r="51" spans="1:10" ht="9.75" customHeight="1">
      <c r="A51" s="191"/>
      <c r="B51" s="115"/>
      <c r="C51" s="115"/>
      <c r="D51" s="115"/>
      <c r="E51" s="115"/>
      <c r="F51" s="115"/>
      <c r="G51" s="115"/>
      <c r="H51" s="115"/>
      <c r="I51" s="115"/>
    </row>
    <row r="52" spans="1:10" ht="35.25" customHeight="1">
      <c r="A52" s="1373" t="s">
        <v>412</v>
      </c>
      <c r="B52" s="1373"/>
      <c r="C52" s="1373"/>
      <c r="D52" s="1373"/>
      <c r="E52" s="1373"/>
      <c r="F52" s="1373"/>
      <c r="G52" s="1373"/>
      <c r="H52" s="1373"/>
      <c r="I52" s="1373"/>
    </row>
    <row r="53" spans="1:10" ht="8.1" customHeight="1">
      <c r="A53" s="192"/>
      <c r="B53" s="115"/>
      <c r="C53" s="115"/>
      <c r="D53" s="115"/>
      <c r="E53" s="115"/>
      <c r="F53" s="115"/>
      <c r="G53" s="115"/>
      <c r="H53" s="115"/>
      <c r="I53" s="115"/>
    </row>
    <row r="54" spans="1:10" ht="15.75">
      <c r="A54" s="1374" t="s">
        <v>532</v>
      </c>
      <c r="B54" s="1374"/>
      <c r="C54" s="1374"/>
      <c r="D54" s="1374"/>
      <c r="E54" s="1374"/>
      <c r="F54" s="1374"/>
      <c r="G54" s="1374"/>
      <c r="H54" s="1374"/>
      <c r="I54" s="1374"/>
    </row>
    <row r="55" spans="1:10" ht="8.1" customHeight="1">
      <c r="A55" s="192"/>
      <c r="B55" s="115"/>
      <c r="C55" s="115"/>
      <c r="D55" s="115"/>
      <c r="E55" s="115"/>
      <c r="F55" s="115"/>
      <c r="G55" s="115"/>
      <c r="H55" s="115"/>
      <c r="I55" s="115"/>
    </row>
    <row r="56" spans="1:10" ht="16.5">
      <c r="A56" s="1370" t="s">
        <v>413</v>
      </c>
      <c r="B56" s="1370"/>
      <c r="C56" s="1370"/>
      <c r="D56" s="1370"/>
      <c r="E56" s="1370"/>
      <c r="F56" s="1370"/>
      <c r="G56" s="1370"/>
      <c r="H56" s="1370"/>
      <c r="I56" s="1370"/>
    </row>
    <row r="57" spans="1:10" ht="8.1" customHeight="1">
      <c r="A57" s="193"/>
      <c r="B57" s="115"/>
      <c r="C57" s="115"/>
      <c r="D57" s="115"/>
      <c r="E57" s="115"/>
      <c r="F57" s="115"/>
      <c r="G57" s="115"/>
      <c r="H57" s="115"/>
      <c r="I57" s="115"/>
    </row>
    <row r="58" spans="1:10" ht="37.5" customHeight="1">
      <c r="A58" s="194" t="s">
        <v>414</v>
      </c>
      <c r="B58" s="1277" t="s">
        <v>415</v>
      </c>
      <c r="C58" s="1277"/>
      <c r="D58" s="1277"/>
      <c r="E58" s="1277"/>
      <c r="F58" s="1277"/>
      <c r="G58" s="1277"/>
      <c r="H58" s="1277"/>
      <c r="I58" s="1277"/>
    </row>
    <row r="59" spans="1:10" ht="8.1" customHeight="1">
      <c r="A59" s="192"/>
      <c r="B59" s="115"/>
      <c r="C59" s="115"/>
      <c r="D59" s="115"/>
      <c r="E59" s="115"/>
      <c r="F59" s="115"/>
      <c r="G59" s="115"/>
      <c r="H59" s="115"/>
      <c r="I59" s="115"/>
    </row>
    <row r="60" spans="1:10" ht="67.5" customHeight="1">
      <c r="A60" s="115"/>
      <c r="B60" s="194" t="s">
        <v>416</v>
      </c>
      <c r="C60" s="1277" t="s">
        <v>417</v>
      </c>
      <c r="D60" s="1277"/>
      <c r="E60" s="1277"/>
      <c r="F60" s="1277"/>
      <c r="G60" s="1277"/>
      <c r="H60" s="1277"/>
      <c r="I60" s="1277"/>
    </row>
    <row r="61" spans="1:10" ht="8.1" customHeight="1">
      <c r="A61" s="115"/>
      <c r="B61" s="194"/>
      <c r="C61" s="186"/>
      <c r="D61" s="186"/>
      <c r="E61" s="186"/>
      <c r="F61" s="186"/>
      <c r="G61" s="186"/>
      <c r="H61" s="186"/>
      <c r="I61" s="186"/>
    </row>
    <row r="62" spans="1:10" ht="83.25" customHeight="1">
      <c r="A62" s="115"/>
      <c r="B62" s="194" t="s">
        <v>418</v>
      </c>
      <c r="C62" s="1277" t="s">
        <v>803</v>
      </c>
      <c r="D62" s="1277"/>
      <c r="E62" s="1277"/>
      <c r="F62" s="1277"/>
      <c r="G62" s="1277"/>
      <c r="H62" s="1277"/>
      <c r="I62" s="1277"/>
    </row>
    <row r="63" spans="1:10" ht="8.1" customHeight="1">
      <c r="A63" s="115"/>
      <c r="B63" s="194"/>
      <c r="C63" s="186"/>
      <c r="D63" s="186"/>
      <c r="E63" s="186"/>
      <c r="F63" s="186"/>
      <c r="G63" s="186"/>
      <c r="H63" s="186"/>
      <c r="I63" s="186"/>
    </row>
    <row r="64" spans="1:10" ht="50.25" customHeight="1">
      <c r="A64" s="115"/>
      <c r="B64" s="194" t="s">
        <v>419</v>
      </c>
      <c r="C64" s="1277" t="s">
        <v>804</v>
      </c>
      <c r="D64" s="1277"/>
      <c r="E64" s="1277"/>
      <c r="F64" s="1277"/>
      <c r="G64" s="1277"/>
      <c r="H64" s="1277"/>
      <c r="I64" s="1277"/>
    </row>
    <row r="65" spans="1:10" ht="8.1" customHeight="1">
      <c r="A65" s="115"/>
      <c r="B65" s="194"/>
      <c r="C65" s="186"/>
      <c r="D65" s="186"/>
      <c r="E65" s="186"/>
      <c r="F65" s="186"/>
      <c r="G65" s="186"/>
      <c r="H65" s="186"/>
      <c r="I65" s="186"/>
    </row>
    <row r="66" spans="1:10" ht="69" customHeight="1">
      <c r="A66" s="194" t="s">
        <v>420</v>
      </c>
      <c r="B66" s="1277" t="s">
        <v>805</v>
      </c>
      <c r="C66" s="1277"/>
      <c r="D66" s="1277"/>
      <c r="E66" s="1277"/>
      <c r="F66" s="1277"/>
      <c r="G66" s="1277"/>
      <c r="H66" s="1277"/>
      <c r="I66" s="1277"/>
    </row>
    <row r="67" spans="1:10" ht="8.1" customHeight="1">
      <c r="A67" s="115"/>
      <c r="B67" s="194"/>
      <c r="C67" s="186"/>
      <c r="D67" s="186"/>
      <c r="E67" s="186"/>
      <c r="F67" s="186"/>
      <c r="G67" s="186"/>
      <c r="H67" s="186"/>
      <c r="I67" s="186"/>
    </row>
    <row r="68" spans="1:10" ht="16.5">
      <c r="A68" s="1370" t="s">
        <v>421</v>
      </c>
      <c r="B68" s="1370"/>
      <c r="C68" s="1370"/>
      <c r="D68" s="1370"/>
      <c r="E68" s="1370"/>
      <c r="F68" s="1370"/>
      <c r="G68" s="1370"/>
      <c r="H68" s="1370"/>
      <c r="I68" s="1370"/>
    </row>
    <row r="69" spans="1:10" ht="8.1" customHeight="1">
      <c r="A69" s="115"/>
      <c r="B69" s="194"/>
      <c r="C69" s="186"/>
      <c r="D69" s="186"/>
      <c r="E69" s="186"/>
      <c r="F69" s="186"/>
      <c r="G69" s="186"/>
      <c r="H69" s="186"/>
      <c r="I69" s="186"/>
    </row>
    <row r="70" spans="1:10" ht="49.5" customHeight="1">
      <c r="A70" s="194" t="s">
        <v>414</v>
      </c>
      <c r="B70" s="1277" t="s">
        <v>806</v>
      </c>
      <c r="C70" s="1277"/>
      <c r="D70" s="1277"/>
      <c r="E70" s="1277"/>
      <c r="F70" s="1277"/>
      <c r="G70" s="1277"/>
      <c r="H70" s="1277"/>
      <c r="I70" s="1277"/>
    </row>
    <row r="71" spans="1:10" ht="24" customHeight="1">
      <c r="A71" s="186"/>
      <c r="B71" s="189"/>
      <c r="C71" s="189"/>
      <c r="D71" s="189"/>
      <c r="E71" s="189"/>
      <c r="F71" s="186"/>
      <c r="G71" s="189"/>
      <c r="H71" s="189"/>
      <c r="I71" s="189"/>
      <c r="J71" s="47"/>
    </row>
    <row r="72" spans="1:10" ht="21" customHeight="1">
      <c r="A72" s="1277" t="s">
        <v>407</v>
      </c>
      <c r="B72" s="1277"/>
      <c r="C72" s="1277"/>
      <c r="D72" s="1277"/>
      <c r="E72" s="1371" t="s">
        <v>407</v>
      </c>
      <c r="F72" s="1371"/>
      <c r="G72" s="1371"/>
      <c r="H72" s="1371"/>
      <c r="I72" s="1371"/>
      <c r="J72" s="47"/>
    </row>
    <row r="73" spans="1:10" ht="33" customHeight="1">
      <c r="A73" s="1372" t="s">
        <v>408</v>
      </c>
      <c r="B73" s="1372"/>
      <c r="C73" s="1372"/>
      <c r="D73" s="1372"/>
      <c r="E73" s="1375" t="s">
        <v>409</v>
      </c>
      <c r="F73" s="1375"/>
      <c r="G73" s="1375"/>
      <c r="H73" s="1375"/>
      <c r="I73" s="1375"/>
      <c r="J73" s="47"/>
    </row>
    <row r="74" spans="1:10" ht="15.75">
      <c r="A74" s="189" t="s">
        <v>410</v>
      </c>
      <c r="B74" s="189"/>
      <c r="C74" s="189"/>
      <c r="D74" s="189"/>
      <c r="E74" s="189"/>
      <c r="F74" s="189"/>
      <c r="G74" s="189"/>
      <c r="H74" s="189"/>
      <c r="I74" s="190" t="s">
        <v>422</v>
      </c>
      <c r="J74" s="47"/>
    </row>
    <row r="75" spans="1:10" ht="96.75" customHeight="1">
      <c r="A75" s="115"/>
      <c r="B75" s="194" t="s">
        <v>423</v>
      </c>
      <c r="C75" s="1277" t="s">
        <v>807</v>
      </c>
      <c r="D75" s="1277"/>
      <c r="E75" s="1277"/>
      <c r="F75" s="1277"/>
      <c r="G75" s="1277"/>
      <c r="H75" s="1277"/>
      <c r="I75" s="1277"/>
    </row>
    <row r="76" spans="1:10" ht="9.9499999999999993" customHeight="1">
      <c r="A76" s="115"/>
      <c r="B76" s="91"/>
      <c r="C76" s="192"/>
      <c r="D76" s="192"/>
      <c r="E76" s="192"/>
      <c r="F76" s="192"/>
      <c r="G76" s="192"/>
      <c r="H76" s="192"/>
      <c r="I76" s="192"/>
    </row>
    <row r="77" spans="1:10" ht="99" customHeight="1">
      <c r="A77" s="115"/>
      <c r="B77" s="194" t="s">
        <v>418</v>
      </c>
      <c r="C77" s="1277" t="s">
        <v>808</v>
      </c>
      <c r="D77" s="1277"/>
      <c r="E77" s="1277"/>
      <c r="F77" s="1277"/>
      <c r="G77" s="1277"/>
      <c r="H77" s="1277"/>
      <c r="I77" s="1277"/>
    </row>
    <row r="78" spans="1:10" ht="9.9499999999999993" customHeight="1">
      <c r="A78" s="115"/>
      <c r="B78" s="194"/>
      <c r="C78" s="195"/>
      <c r="D78" s="195"/>
      <c r="E78" s="195"/>
      <c r="F78" s="195"/>
      <c r="G78" s="195"/>
      <c r="H78" s="195"/>
      <c r="I78" s="195"/>
    </row>
    <row r="79" spans="1:10" ht="53.25" customHeight="1">
      <c r="A79" s="115"/>
      <c r="B79" s="194" t="s">
        <v>419</v>
      </c>
      <c r="C79" s="1277" t="s">
        <v>809</v>
      </c>
      <c r="D79" s="1277"/>
      <c r="E79" s="1277"/>
      <c r="F79" s="1277"/>
      <c r="G79" s="1277"/>
      <c r="H79" s="1277"/>
      <c r="I79" s="1277"/>
    </row>
    <row r="80" spans="1:10" ht="9.9499999999999993" customHeight="1">
      <c r="A80" s="115"/>
      <c r="B80" s="194"/>
      <c r="C80" s="195"/>
      <c r="D80" s="195"/>
      <c r="E80" s="195"/>
      <c r="F80" s="195"/>
      <c r="G80" s="195"/>
      <c r="H80" s="195"/>
      <c r="I80" s="195"/>
    </row>
    <row r="81" spans="1:10" ht="9.9499999999999993" customHeight="1">
      <c r="A81" s="115"/>
      <c r="B81" s="194"/>
      <c r="C81" s="195"/>
      <c r="D81" s="195"/>
      <c r="E81" s="195"/>
      <c r="F81" s="195"/>
      <c r="G81" s="195"/>
      <c r="H81" s="195"/>
      <c r="I81" s="195"/>
    </row>
    <row r="82" spans="1:10" ht="85.5" customHeight="1">
      <c r="A82" s="115"/>
      <c r="B82" s="194" t="s">
        <v>424</v>
      </c>
      <c r="C82" s="1277" t="s">
        <v>425</v>
      </c>
      <c r="D82" s="1277"/>
      <c r="E82" s="1277"/>
      <c r="F82" s="1277"/>
      <c r="G82" s="1277"/>
      <c r="H82" s="1277"/>
      <c r="I82" s="1277"/>
    </row>
    <row r="83" spans="1:10" ht="9.9499999999999993" customHeight="1">
      <c r="A83" s="115"/>
      <c r="B83" s="194"/>
      <c r="C83" s="195"/>
      <c r="D83" s="195"/>
      <c r="E83" s="195"/>
      <c r="F83" s="195"/>
      <c r="G83" s="195"/>
      <c r="H83" s="195"/>
      <c r="I83" s="195"/>
    </row>
    <row r="84" spans="1:10" ht="66" customHeight="1">
      <c r="A84" s="115"/>
      <c r="B84" s="194" t="s">
        <v>426</v>
      </c>
      <c r="C84" s="1277" t="s">
        <v>810</v>
      </c>
      <c r="D84" s="1277"/>
      <c r="E84" s="1277"/>
      <c r="F84" s="1277"/>
      <c r="G84" s="1277"/>
      <c r="H84" s="1277"/>
      <c r="I84" s="1277"/>
    </row>
    <row r="85" spans="1:10" ht="9.9499999999999993" customHeight="1">
      <c r="A85" s="115"/>
      <c r="B85" s="194"/>
      <c r="C85" s="195"/>
      <c r="D85" s="195"/>
      <c r="E85" s="195"/>
      <c r="F85" s="195"/>
      <c r="G85" s="195"/>
      <c r="H85" s="195"/>
      <c r="I85" s="195"/>
    </row>
    <row r="86" spans="1:10" ht="63.75" customHeight="1">
      <c r="A86" s="115"/>
      <c r="B86" s="194" t="s">
        <v>427</v>
      </c>
      <c r="C86" s="1277" t="s">
        <v>428</v>
      </c>
      <c r="D86" s="1277"/>
      <c r="E86" s="1277"/>
      <c r="F86" s="1277"/>
      <c r="G86" s="1277"/>
      <c r="H86" s="1277"/>
      <c r="I86" s="1277"/>
    </row>
    <row r="87" spans="1:10" ht="8.1" customHeight="1">
      <c r="A87" s="115"/>
      <c r="B87" s="195"/>
      <c r="C87" s="195"/>
      <c r="D87" s="195"/>
      <c r="E87" s="195"/>
      <c r="F87" s="195"/>
      <c r="G87" s="195"/>
      <c r="H87" s="195"/>
      <c r="I87" s="195"/>
    </row>
    <row r="88" spans="1:10" ht="51" customHeight="1">
      <c r="A88" s="115"/>
      <c r="B88" s="194" t="s">
        <v>830</v>
      </c>
      <c r="C88" s="1277" t="s">
        <v>811</v>
      </c>
      <c r="D88" s="1277"/>
      <c r="E88" s="1277"/>
      <c r="F88" s="1277"/>
      <c r="G88" s="1277"/>
      <c r="H88" s="1277"/>
      <c r="I88" s="1277"/>
    </row>
    <row r="89" spans="1:10" ht="8.1" customHeight="1">
      <c r="A89" s="115"/>
      <c r="B89" s="195"/>
      <c r="C89" s="195"/>
      <c r="D89" s="195"/>
      <c r="E89" s="195"/>
      <c r="F89" s="195"/>
      <c r="G89" s="195"/>
      <c r="H89" s="195"/>
      <c r="I89" s="195"/>
    </row>
    <row r="90" spans="1:10" ht="37.5" customHeight="1">
      <c r="A90" s="194" t="s">
        <v>420</v>
      </c>
      <c r="B90" s="1277" t="s">
        <v>429</v>
      </c>
      <c r="C90" s="1277"/>
      <c r="D90" s="1277"/>
      <c r="E90" s="1277"/>
      <c r="F90" s="1277"/>
      <c r="G90" s="1277"/>
      <c r="H90" s="1277"/>
      <c r="I90" s="1277"/>
    </row>
    <row r="91" spans="1:10" ht="39.75" customHeight="1">
      <c r="A91" s="186"/>
      <c r="B91" s="189"/>
      <c r="C91" s="189"/>
      <c r="D91" s="189"/>
      <c r="E91" s="189"/>
      <c r="F91" s="186"/>
      <c r="G91" s="189"/>
      <c r="H91" s="189"/>
      <c r="I91" s="189"/>
      <c r="J91" s="47"/>
    </row>
    <row r="92" spans="1:10" ht="21" customHeight="1">
      <c r="A92" s="1277" t="s">
        <v>407</v>
      </c>
      <c r="B92" s="1277"/>
      <c r="C92" s="1277"/>
      <c r="D92" s="1277"/>
      <c r="E92" s="1371" t="s">
        <v>407</v>
      </c>
      <c r="F92" s="1371"/>
      <c r="G92" s="1371"/>
      <c r="H92" s="1371"/>
      <c r="I92" s="1371"/>
      <c r="J92" s="47"/>
    </row>
    <row r="93" spans="1:10" ht="33" customHeight="1">
      <c r="A93" s="1372" t="s">
        <v>408</v>
      </c>
      <c r="B93" s="1372"/>
      <c r="C93" s="1372"/>
      <c r="D93" s="1372"/>
      <c r="E93" s="1375" t="s">
        <v>409</v>
      </c>
      <c r="F93" s="1375"/>
      <c r="G93" s="1375"/>
      <c r="H93" s="1375"/>
      <c r="I93" s="1375"/>
      <c r="J93" s="47"/>
    </row>
    <row r="94" spans="1:10" ht="15.75">
      <c r="A94" s="189" t="s">
        <v>410</v>
      </c>
      <c r="B94" s="189"/>
      <c r="C94" s="189"/>
      <c r="D94" s="189"/>
      <c r="E94" s="189"/>
      <c r="F94" s="189"/>
      <c r="G94" s="189"/>
      <c r="H94" s="189"/>
      <c r="I94" s="190" t="s">
        <v>430</v>
      </c>
      <c r="J94" s="47"/>
    </row>
    <row r="95" spans="1:10" ht="15.75">
      <c r="A95" s="189"/>
      <c r="B95" s="189"/>
      <c r="C95" s="189"/>
      <c r="D95" s="189"/>
      <c r="E95" s="189"/>
      <c r="F95" s="189"/>
      <c r="G95" s="189"/>
      <c r="H95" s="189"/>
      <c r="I95" s="190"/>
      <c r="J95" s="47"/>
    </row>
    <row r="96" spans="1:10" ht="16.5">
      <c r="A96" s="1370" t="s">
        <v>431</v>
      </c>
      <c r="B96" s="1370"/>
      <c r="C96" s="1370"/>
      <c r="D96" s="1370"/>
      <c r="E96" s="1370"/>
      <c r="F96" s="1370"/>
      <c r="G96" s="1370"/>
      <c r="H96" s="1370"/>
      <c r="I96" s="1370"/>
    </row>
    <row r="97" spans="1:9" ht="10.5" customHeight="1">
      <c r="A97" s="115"/>
      <c r="B97" s="195"/>
      <c r="C97" s="195"/>
      <c r="D97" s="195"/>
      <c r="E97" s="195"/>
      <c r="F97" s="195"/>
      <c r="G97" s="195"/>
      <c r="H97" s="195"/>
      <c r="I97" s="195"/>
    </row>
    <row r="98" spans="1:9" ht="80.25" customHeight="1">
      <c r="A98" s="194" t="s">
        <v>414</v>
      </c>
      <c r="B98" s="1277" t="s">
        <v>812</v>
      </c>
      <c r="C98" s="1277"/>
      <c r="D98" s="1277"/>
      <c r="E98" s="1277"/>
      <c r="F98" s="1277"/>
      <c r="G98" s="1277"/>
      <c r="H98" s="1277"/>
      <c r="I98" s="1277"/>
    </row>
    <row r="99" spans="1:9" ht="8.1" customHeight="1">
      <c r="A99" s="115"/>
      <c r="B99" s="195"/>
      <c r="C99" s="195"/>
      <c r="D99" s="195"/>
      <c r="E99" s="195"/>
      <c r="F99" s="195"/>
      <c r="G99" s="195"/>
      <c r="H99" s="195"/>
      <c r="I99" s="195"/>
    </row>
    <row r="100" spans="1:9" ht="141.75" customHeight="1">
      <c r="A100" s="194" t="s">
        <v>420</v>
      </c>
      <c r="B100" s="1277" t="s">
        <v>813</v>
      </c>
      <c r="C100" s="1277"/>
      <c r="D100" s="1277"/>
      <c r="E100" s="1277"/>
      <c r="F100" s="1277"/>
      <c r="G100" s="1277"/>
      <c r="H100" s="1277"/>
      <c r="I100" s="1277"/>
    </row>
    <row r="101" spans="1:9" ht="8.1" customHeight="1">
      <c r="A101" s="115"/>
      <c r="B101" s="195"/>
      <c r="C101" s="195"/>
      <c r="D101" s="195"/>
      <c r="E101" s="195"/>
      <c r="F101" s="195"/>
      <c r="G101" s="195"/>
      <c r="H101" s="195"/>
      <c r="I101" s="195"/>
    </row>
    <row r="102" spans="1:9" ht="51.75" customHeight="1">
      <c r="A102" s="194" t="s">
        <v>432</v>
      </c>
      <c r="B102" s="1277" t="s">
        <v>814</v>
      </c>
      <c r="C102" s="1277"/>
      <c r="D102" s="1277"/>
      <c r="E102" s="1277"/>
      <c r="F102" s="1277"/>
      <c r="G102" s="1277"/>
      <c r="H102" s="1277"/>
      <c r="I102" s="1277"/>
    </row>
    <row r="103" spans="1:9" ht="15" customHeight="1">
      <c r="A103" s="192"/>
      <c r="B103" s="115"/>
      <c r="C103" s="115"/>
      <c r="D103" s="115"/>
      <c r="E103" s="115"/>
      <c r="F103" s="115"/>
      <c r="G103" s="115"/>
      <c r="H103" s="115"/>
      <c r="I103" s="115"/>
    </row>
    <row r="104" spans="1:9" ht="16.5">
      <c r="A104" s="1370" t="s">
        <v>433</v>
      </c>
      <c r="B104" s="1370"/>
      <c r="C104" s="1370"/>
      <c r="D104" s="1370"/>
      <c r="E104" s="1370"/>
      <c r="F104" s="1370"/>
      <c r="G104" s="1370"/>
      <c r="H104" s="1370"/>
      <c r="I104" s="1370"/>
    </row>
    <row r="105" spans="1:9" ht="8.1" customHeight="1">
      <c r="A105" s="115"/>
      <c r="B105" s="195"/>
      <c r="C105" s="195"/>
      <c r="D105" s="195"/>
      <c r="E105" s="195"/>
      <c r="F105" s="195"/>
      <c r="G105" s="195"/>
      <c r="H105" s="195"/>
      <c r="I105" s="195"/>
    </row>
    <row r="106" spans="1:9" ht="42.75" customHeight="1">
      <c r="A106" s="194" t="s">
        <v>414</v>
      </c>
      <c r="B106" s="1373" t="s">
        <v>815</v>
      </c>
      <c r="C106" s="1373"/>
      <c r="D106" s="1373"/>
      <c r="E106" s="1373"/>
      <c r="F106" s="1373"/>
      <c r="G106" s="1373"/>
      <c r="H106" s="1373"/>
      <c r="I106" s="1373"/>
    </row>
    <row r="107" spans="1:9" ht="8.1" customHeight="1">
      <c r="A107" s="115"/>
      <c r="B107" s="195"/>
      <c r="C107" s="195"/>
      <c r="D107" s="195"/>
      <c r="E107" s="195"/>
      <c r="F107" s="195"/>
      <c r="G107" s="195"/>
      <c r="H107" s="195"/>
      <c r="I107" s="195"/>
    </row>
    <row r="108" spans="1:9" ht="70.5" customHeight="1">
      <c r="A108" s="194" t="s">
        <v>420</v>
      </c>
      <c r="B108" s="1373" t="s">
        <v>816</v>
      </c>
      <c r="C108" s="1373"/>
      <c r="D108" s="1373"/>
      <c r="E108" s="1373"/>
      <c r="F108" s="1373"/>
      <c r="G108" s="1373"/>
      <c r="H108" s="1373"/>
      <c r="I108" s="1373"/>
    </row>
    <row r="109" spans="1:9" ht="8.1" customHeight="1">
      <c r="A109" s="115"/>
      <c r="B109" s="195"/>
      <c r="C109" s="195"/>
      <c r="D109" s="195"/>
      <c r="E109" s="195"/>
      <c r="F109" s="195"/>
      <c r="G109" s="195"/>
      <c r="H109" s="195"/>
      <c r="I109" s="195"/>
    </row>
    <row r="110" spans="1:9" ht="16.5">
      <c r="A110" s="1370" t="s">
        <v>434</v>
      </c>
      <c r="B110" s="1370"/>
      <c r="C110" s="1370"/>
      <c r="D110" s="1370"/>
      <c r="E110" s="1370"/>
      <c r="F110" s="1370"/>
      <c r="G110" s="1370"/>
      <c r="H110" s="1370"/>
      <c r="I110" s="1370"/>
    </row>
    <row r="111" spans="1:9" ht="15" customHeight="1">
      <c r="A111" s="193"/>
      <c r="B111" s="115"/>
      <c r="C111" s="115"/>
      <c r="D111" s="115"/>
      <c r="E111" s="115"/>
      <c r="F111" s="115"/>
      <c r="G111" s="115"/>
      <c r="H111" s="115"/>
      <c r="I111" s="115"/>
    </row>
    <row r="112" spans="1:9" ht="58.5" customHeight="1">
      <c r="A112" s="194" t="s">
        <v>414</v>
      </c>
      <c r="B112" s="1373" t="s">
        <v>817</v>
      </c>
      <c r="C112" s="1373"/>
      <c r="D112" s="1373"/>
      <c r="E112" s="1373"/>
      <c r="F112" s="1373"/>
      <c r="G112" s="1373"/>
      <c r="H112" s="1373"/>
      <c r="I112" s="1373"/>
    </row>
    <row r="113" spans="1:10" ht="43.5" customHeight="1">
      <c r="A113" s="194"/>
      <c r="B113" s="187"/>
      <c r="C113" s="187"/>
      <c r="D113" s="187"/>
      <c r="E113" s="187"/>
      <c r="F113" s="187"/>
      <c r="G113" s="187"/>
      <c r="H113" s="187"/>
      <c r="I113" s="187"/>
    </row>
    <row r="114" spans="1:10" ht="26.25" customHeight="1">
      <c r="A114" s="115"/>
      <c r="B114" s="115"/>
      <c r="C114" s="115"/>
      <c r="D114" s="115"/>
      <c r="E114" s="115"/>
      <c r="F114" s="115"/>
      <c r="G114" s="115"/>
      <c r="H114" s="115"/>
      <c r="I114" s="115"/>
      <c r="J114" s="47"/>
    </row>
    <row r="115" spans="1:10" ht="21" customHeight="1">
      <c r="A115" s="1277" t="s">
        <v>407</v>
      </c>
      <c r="B115" s="1277"/>
      <c r="C115" s="1277"/>
      <c r="D115" s="1277"/>
      <c r="E115" s="1371" t="s">
        <v>407</v>
      </c>
      <c r="F115" s="1371"/>
      <c r="G115" s="1371"/>
      <c r="H115" s="1371"/>
      <c r="I115" s="1371"/>
      <c r="J115" s="47"/>
    </row>
    <row r="116" spans="1:10" ht="33" customHeight="1">
      <c r="A116" s="1372" t="s">
        <v>408</v>
      </c>
      <c r="B116" s="1372"/>
      <c r="C116" s="1372"/>
      <c r="D116" s="1372"/>
      <c r="E116" s="1375" t="s">
        <v>409</v>
      </c>
      <c r="F116" s="1375"/>
      <c r="G116" s="1375"/>
      <c r="H116" s="1375"/>
      <c r="I116" s="1375"/>
      <c r="J116" s="47"/>
    </row>
    <row r="117" spans="1:10" ht="15.75">
      <c r="A117" s="189" t="s">
        <v>410</v>
      </c>
      <c r="B117" s="189"/>
      <c r="C117" s="189"/>
      <c r="D117" s="189"/>
      <c r="E117" s="189"/>
      <c r="F117" s="189"/>
      <c r="G117" s="189"/>
      <c r="H117" s="189"/>
      <c r="I117" s="190" t="s">
        <v>435</v>
      </c>
      <c r="J117" s="47"/>
    </row>
    <row r="118" spans="1:10" ht="15.95" customHeight="1">
      <c r="A118" s="192"/>
      <c r="B118" s="115"/>
      <c r="C118" s="115"/>
      <c r="D118" s="115"/>
      <c r="E118" s="115"/>
      <c r="F118" s="115"/>
      <c r="G118" s="115"/>
      <c r="H118" s="115"/>
      <c r="I118" s="115"/>
    </row>
    <row r="119" spans="1:10" ht="50.25" customHeight="1">
      <c r="A119" s="194" t="s">
        <v>420</v>
      </c>
      <c r="B119" s="1373" t="s">
        <v>818</v>
      </c>
      <c r="C119" s="1373"/>
      <c r="D119" s="1373"/>
      <c r="E119" s="1373"/>
      <c r="F119" s="1373"/>
      <c r="G119" s="1373"/>
      <c r="H119" s="1373"/>
      <c r="I119" s="1373"/>
    </row>
    <row r="120" spans="1:10" ht="12" customHeight="1">
      <c r="A120" s="192"/>
      <c r="B120" s="115"/>
      <c r="C120" s="115"/>
      <c r="D120" s="115"/>
      <c r="E120" s="115"/>
      <c r="F120" s="115"/>
      <c r="G120" s="115"/>
      <c r="H120" s="115"/>
      <c r="I120" s="115"/>
    </row>
    <row r="121" spans="1:10" ht="16.5">
      <c r="A121" s="1370" t="s">
        <v>436</v>
      </c>
      <c r="B121" s="1370"/>
      <c r="C121" s="1370"/>
      <c r="D121" s="1370"/>
      <c r="E121" s="1370"/>
      <c r="F121" s="1370"/>
      <c r="G121" s="1370"/>
      <c r="H121" s="1370"/>
      <c r="I121" s="1370"/>
    </row>
    <row r="122" spans="1:10" ht="15.95" customHeight="1">
      <c r="A122" s="192"/>
      <c r="B122" s="115"/>
      <c r="C122" s="115"/>
      <c r="D122" s="115"/>
      <c r="E122" s="115"/>
      <c r="F122" s="115"/>
      <c r="G122" s="115"/>
      <c r="H122" s="115"/>
      <c r="I122" s="115"/>
    </row>
    <row r="123" spans="1:10" ht="31.5" customHeight="1">
      <c r="A123" s="194" t="s">
        <v>414</v>
      </c>
      <c r="B123" s="1373" t="s">
        <v>437</v>
      </c>
      <c r="C123" s="1373"/>
      <c r="D123" s="1373"/>
      <c r="E123" s="1373"/>
      <c r="F123" s="1373"/>
      <c r="G123" s="1373"/>
      <c r="H123" s="1373"/>
      <c r="I123" s="1373"/>
    </row>
    <row r="124" spans="1:10" ht="8.1" customHeight="1">
      <c r="A124" s="115"/>
      <c r="B124" s="195"/>
      <c r="C124" s="195"/>
      <c r="D124" s="195"/>
      <c r="E124" s="195"/>
      <c r="F124" s="195"/>
      <c r="G124" s="195"/>
      <c r="H124" s="195"/>
      <c r="I124" s="195"/>
    </row>
    <row r="125" spans="1:10" ht="39" customHeight="1">
      <c r="A125" s="194" t="s">
        <v>420</v>
      </c>
      <c r="B125" s="1373" t="s">
        <v>438</v>
      </c>
      <c r="C125" s="1373"/>
      <c r="D125" s="1373"/>
      <c r="E125" s="1373"/>
      <c r="F125" s="1373"/>
      <c r="G125" s="1373"/>
      <c r="H125" s="1373"/>
      <c r="I125" s="1373"/>
    </row>
    <row r="126" spans="1:10" ht="12" customHeight="1">
      <c r="A126" s="192"/>
      <c r="B126" s="115"/>
      <c r="C126" s="115"/>
      <c r="D126" s="115"/>
      <c r="E126" s="115"/>
      <c r="F126" s="115"/>
      <c r="G126" s="115"/>
      <c r="H126" s="115"/>
      <c r="I126" s="115"/>
    </row>
    <row r="127" spans="1:10" ht="16.5">
      <c r="A127" s="1370" t="s">
        <v>439</v>
      </c>
      <c r="B127" s="1370"/>
      <c r="C127" s="1370"/>
      <c r="D127" s="1370"/>
      <c r="E127" s="1370"/>
      <c r="F127" s="1370"/>
      <c r="G127" s="1370"/>
      <c r="H127" s="1370"/>
      <c r="I127" s="1370"/>
    </row>
    <row r="128" spans="1:10" ht="15.95" customHeight="1">
      <c r="A128" s="192"/>
      <c r="B128" s="115"/>
      <c r="C128" s="115"/>
      <c r="D128" s="115"/>
      <c r="E128" s="115"/>
      <c r="F128" s="115"/>
      <c r="G128" s="115"/>
      <c r="H128" s="115"/>
      <c r="I128" s="115"/>
    </row>
    <row r="129" spans="1:10" ht="75" customHeight="1">
      <c r="A129" s="1373" t="s">
        <v>819</v>
      </c>
      <c r="B129" s="1373"/>
      <c r="C129" s="1373"/>
      <c r="D129" s="1373"/>
      <c r="E129" s="1373"/>
      <c r="F129" s="1373"/>
      <c r="G129" s="1373"/>
      <c r="H129" s="1373"/>
      <c r="I129" s="1373"/>
    </row>
    <row r="130" spans="1:10" ht="12" customHeight="1">
      <c r="A130" s="192"/>
      <c r="B130" s="115"/>
      <c r="C130" s="115"/>
      <c r="D130" s="115"/>
      <c r="E130" s="115"/>
      <c r="F130" s="115"/>
      <c r="G130" s="115"/>
      <c r="H130" s="115"/>
      <c r="I130" s="115"/>
    </row>
    <row r="131" spans="1:10" ht="21.75" customHeight="1">
      <c r="A131" s="1370" t="s">
        <v>440</v>
      </c>
      <c r="B131" s="1370"/>
      <c r="C131" s="1370"/>
      <c r="D131" s="1370"/>
      <c r="E131" s="1370"/>
      <c r="F131" s="1370"/>
      <c r="G131" s="1370"/>
      <c r="H131" s="1370"/>
      <c r="I131" s="1370"/>
    </row>
    <row r="132" spans="1:10" ht="15.95" customHeight="1">
      <c r="A132" s="193"/>
      <c r="B132" s="115"/>
      <c r="C132" s="115"/>
      <c r="D132" s="115"/>
      <c r="E132" s="115"/>
      <c r="F132" s="115"/>
      <c r="G132" s="115"/>
      <c r="H132" s="115"/>
      <c r="I132" s="115"/>
    </row>
    <row r="133" spans="1:10" ht="57.75" customHeight="1">
      <c r="A133" s="194" t="s">
        <v>414</v>
      </c>
      <c r="B133" s="1373" t="s">
        <v>820</v>
      </c>
      <c r="C133" s="1373"/>
      <c r="D133" s="1373"/>
      <c r="E133" s="1373"/>
      <c r="F133" s="1373"/>
      <c r="G133" s="1373"/>
      <c r="H133" s="1373"/>
      <c r="I133" s="1373"/>
    </row>
    <row r="134" spans="1:10" ht="8.1" customHeight="1">
      <c r="A134" s="115"/>
      <c r="B134" s="195"/>
      <c r="C134" s="195"/>
      <c r="D134" s="195"/>
      <c r="E134" s="195"/>
      <c r="F134" s="195"/>
      <c r="G134" s="195"/>
      <c r="H134" s="195"/>
      <c r="I134" s="195"/>
    </row>
    <row r="135" spans="1:10" ht="114" customHeight="1">
      <c r="A135" s="194" t="s">
        <v>420</v>
      </c>
      <c r="B135" s="1373" t="s">
        <v>821</v>
      </c>
      <c r="C135" s="1373"/>
      <c r="D135" s="1373"/>
      <c r="E135" s="1373"/>
      <c r="F135" s="1373"/>
      <c r="G135" s="1373"/>
      <c r="H135" s="1373"/>
      <c r="I135" s="1373"/>
    </row>
    <row r="136" spans="1:10" ht="28.5" customHeight="1">
      <c r="A136" s="194"/>
      <c r="B136" s="187"/>
      <c r="C136" s="187"/>
      <c r="D136" s="187"/>
      <c r="E136" s="187"/>
      <c r="F136" s="187"/>
      <c r="G136" s="187"/>
      <c r="H136" s="187"/>
      <c r="I136" s="187"/>
    </row>
    <row r="137" spans="1:10" ht="24.95" customHeight="1">
      <c r="A137" s="194"/>
      <c r="B137" s="187"/>
      <c r="C137" s="187"/>
      <c r="D137" s="187"/>
      <c r="E137" s="187"/>
      <c r="F137" s="187"/>
      <c r="G137" s="187"/>
      <c r="H137" s="187"/>
      <c r="I137" s="187"/>
    </row>
    <row r="138" spans="1:10" ht="21" customHeight="1">
      <c r="A138" s="1277" t="s">
        <v>407</v>
      </c>
      <c r="B138" s="1277"/>
      <c r="C138" s="1277"/>
      <c r="D138" s="1277"/>
      <c r="E138" s="1371" t="s">
        <v>407</v>
      </c>
      <c r="F138" s="1371"/>
      <c r="G138" s="1371"/>
      <c r="H138" s="1371"/>
      <c r="I138" s="1371"/>
      <c r="J138" s="47"/>
    </row>
    <row r="139" spans="1:10" ht="33" customHeight="1">
      <c r="A139" s="1372" t="s">
        <v>408</v>
      </c>
      <c r="B139" s="1372"/>
      <c r="C139" s="1372"/>
      <c r="D139" s="1372"/>
      <c r="E139" s="1375" t="s">
        <v>409</v>
      </c>
      <c r="F139" s="1375"/>
      <c r="G139" s="1375"/>
      <c r="H139" s="1375"/>
      <c r="I139" s="1375"/>
      <c r="J139" s="47"/>
    </row>
    <row r="140" spans="1:10" ht="15.75">
      <c r="A140" s="189" t="s">
        <v>410</v>
      </c>
      <c r="B140" s="189"/>
      <c r="C140" s="189"/>
      <c r="D140" s="189"/>
      <c r="E140" s="189"/>
      <c r="F140" s="189"/>
      <c r="G140" s="189"/>
      <c r="H140" s="189"/>
      <c r="I140" s="190" t="s">
        <v>441</v>
      </c>
      <c r="J140" s="47"/>
    </row>
    <row r="141" spans="1:10" ht="15.75">
      <c r="A141" s="189"/>
      <c r="B141" s="189"/>
      <c r="C141" s="189"/>
      <c r="D141" s="189"/>
      <c r="E141" s="189"/>
      <c r="F141" s="189"/>
      <c r="G141" s="189"/>
      <c r="H141" s="189"/>
      <c r="I141" s="190"/>
      <c r="J141" s="47"/>
    </row>
    <row r="142" spans="1:10" ht="8.25" customHeight="1">
      <c r="A142" s="189"/>
      <c r="B142" s="189"/>
      <c r="C142" s="189"/>
      <c r="D142" s="189"/>
      <c r="E142" s="189"/>
      <c r="F142" s="189"/>
      <c r="G142" s="189"/>
      <c r="H142" s="189"/>
      <c r="I142" s="190"/>
      <c r="J142" s="47"/>
    </row>
    <row r="143" spans="1:10" ht="54" customHeight="1">
      <c r="A143" s="194" t="s">
        <v>432</v>
      </c>
      <c r="B143" s="1373" t="s">
        <v>831</v>
      </c>
      <c r="C143" s="1373"/>
      <c r="D143" s="1373"/>
      <c r="E143" s="1373"/>
      <c r="F143" s="1373"/>
      <c r="G143" s="1373"/>
      <c r="H143" s="1373"/>
      <c r="I143" s="1373"/>
    </row>
    <row r="144" spans="1:10" ht="12" customHeight="1">
      <c r="A144" s="194"/>
      <c r="B144" s="1373"/>
      <c r="C144" s="1373"/>
      <c r="D144" s="1373"/>
      <c r="E144" s="1373"/>
      <c r="F144" s="1373"/>
      <c r="G144" s="1373"/>
      <c r="H144" s="1373"/>
      <c r="I144" s="1373"/>
    </row>
    <row r="145" spans="1:10" ht="124.5" customHeight="1">
      <c r="A145" s="194" t="s">
        <v>442</v>
      </c>
      <c r="B145" s="1373" t="s">
        <v>822</v>
      </c>
      <c r="C145" s="1373"/>
      <c r="D145" s="1373"/>
      <c r="E145" s="1373"/>
      <c r="F145" s="1373"/>
      <c r="G145" s="1373"/>
      <c r="H145" s="1373"/>
      <c r="I145" s="1373"/>
    </row>
    <row r="146" spans="1:10" ht="12" customHeight="1">
      <c r="A146" s="194"/>
      <c r="B146" s="1373"/>
      <c r="C146" s="1373"/>
      <c r="D146" s="1373"/>
      <c r="E146" s="1373"/>
      <c r="F146" s="1373"/>
      <c r="G146" s="1373"/>
      <c r="H146" s="1373"/>
      <c r="I146" s="1373"/>
    </row>
    <row r="147" spans="1:10" ht="98.25" customHeight="1">
      <c r="A147" s="194" t="s">
        <v>443</v>
      </c>
      <c r="B147" s="1373" t="s">
        <v>823</v>
      </c>
      <c r="C147" s="1373"/>
      <c r="D147" s="1373"/>
      <c r="E147" s="1373"/>
      <c r="F147" s="1373"/>
      <c r="G147" s="1373"/>
      <c r="H147" s="1373"/>
      <c r="I147" s="1373"/>
    </row>
    <row r="148" spans="1:10" ht="12" customHeight="1">
      <c r="A148" s="194"/>
      <c r="B148" s="1373"/>
      <c r="C148" s="1373"/>
      <c r="D148" s="1373"/>
      <c r="E148" s="1373"/>
      <c r="F148" s="1373"/>
      <c r="G148" s="1373"/>
      <c r="H148" s="1373"/>
      <c r="I148" s="1373"/>
    </row>
    <row r="149" spans="1:10" ht="136.5" customHeight="1">
      <c r="A149" s="194" t="s">
        <v>444</v>
      </c>
      <c r="B149" s="1373" t="s">
        <v>824</v>
      </c>
      <c r="C149" s="1373"/>
      <c r="D149" s="1373"/>
      <c r="E149" s="1373"/>
      <c r="F149" s="1373"/>
      <c r="G149" s="1373"/>
      <c r="H149" s="1373"/>
      <c r="I149" s="1373"/>
    </row>
    <row r="150" spans="1:10" ht="12" customHeight="1">
      <c r="A150" s="194"/>
      <c r="B150" s="1373"/>
      <c r="C150" s="1373"/>
      <c r="D150" s="1373"/>
      <c r="E150" s="1373"/>
      <c r="F150" s="1373"/>
      <c r="G150" s="1373"/>
      <c r="H150" s="1373"/>
      <c r="I150" s="1373"/>
    </row>
    <row r="151" spans="1:10" ht="70.5" customHeight="1">
      <c r="A151" s="194" t="s">
        <v>445</v>
      </c>
      <c r="B151" s="1373" t="s">
        <v>446</v>
      </c>
      <c r="C151" s="1373"/>
      <c r="D151" s="1373"/>
      <c r="E151" s="1373"/>
      <c r="F151" s="1373"/>
      <c r="G151" s="1373"/>
      <c r="H151" s="1373"/>
      <c r="I151" s="1373"/>
    </row>
    <row r="152" spans="1:10" ht="12" customHeight="1">
      <c r="A152" s="194"/>
      <c r="B152" s="1373"/>
      <c r="C152" s="1373"/>
      <c r="D152" s="1373"/>
      <c r="E152" s="1373"/>
      <c r="F152" s="1373"/>
      <c r="G152" s="1373"/>
      <c r="H152" s="1373"/>
      <c r="I152" s="1373"/>
    </row>
    <row r="153" spans="1:10" ht="88.5" customHeight="1">
      <c r="A153" s="194" t="s">
        <v>447</v>
      </c>
      <c r="B153" s="1373" t="s">
        <v>825</v>
      </c>
      <c r="C153" s="1373"/>
      <c r="D153" s="1373"/>
      <c r="E153" s="1373"/>
      <c r="F153" s="1373"/>
      <c r="G153" s="1373"/>
      <c r="H153" s="1373"/>
      <c r="I153" s="1373"/>
    </row>
    <row r="154" spans="1:10" ht="51" customHeight="1">
      <c r="A154" s="194"/>
      <c r="B154" s="187"/>
      <c r="C154" s="187"/>
      <c r="D154" s="187"/>
      <c r="E154" s="187"/>
      <c r="F154" s="187"/>
      <c r="G154" s="187"/>
      <c r="H154" s="187"/>
      <c r="I154" s="187"/>
    </row>
    <row r="155" spans="1:10" ht="24.95" customHeight="1">
      <c r="A155" s="194"/>
      <c r="B155" s="187"/>
      <c r="C155" s="187"/>
      <c r="D155" s="187"/>
      <c r="E155" s="187"/>
      <c r="F155" s="187"/>
      <c r="G155" s="187"/>
      <c r="H155" s="187"/>
      <c r="I155" s="187"/>
    </row>
    <row r="156" spans="1:10" ht="21" customHeight="1">
      <c r="A156" s="1277" t="s">
        <v>407</v>
      </c>
      <c r="B156" s="1277"/>
      <c r="C156" s="1277"/>
      <c r="D156" s="1277"/>
      <c r="E156" s="1371" t="s">
        <v>407</v>
      </c>
      <c r="F156" s="1371"/>
      <c r="G156" s="1371"/>
      <c r="H156" s="1371"/>
      <c r="I156" s="1371"/>
      <c r="J156" s="47"/>
    </row>
    <row r="157" spans="1:10" ht="33" customHeight="1">
      <c r="A157" s="1372" t="s">
        <v>408</v>
      </c>
      <c r="B157" s="1372"/>
      <c r="C157" s="1372"/>
      <c r="D157" s="1372"/>
      <c r="E157" s="1375" t="s">
        <v>409</v>
      </c>
      <c r="F157" s="1375"/>
      <c r="G157" s="1375"/>
      <c r="H157" s="1375"/>
      <c r="I157" s="1375"/>
      <c r="J157" s="47"/>
    </row>
    <row r="158" spans="1:10" ht="15.75">
      <c r="A158" s="189" t="s">
        <v>410</v>
      </c>
      <c r="B158" s="189"/>
      <c r="C158" s="189"/>
      <c r="D158" s="189"/>
      <c r="E158" s="189"/>
      <c r="F158" s="189"/>
      <c r="G158" s="189"/>
      <c r="H158" s="189"/>
      <c r="I158" s="190" t="s">
        <v>448</v>
      </c>
      <c r="J158" s="47"/>
    </row>
    <row r="159" spans="1:10" ht="15.75">
      <c r="A159" s="189"/>
      <c r="B159" s="189"/>
      <c r="C159" s="189"/>
      <c r="D159" s="189"/>
      <c r="E159" s="189"/>
      <c r="F159" s="189"/>
      <c r="G159" s="189"/>
      <c r="H159" s="189"/>
      <c r="I159" s="190"/>
      <c r="J159" s="47"/>
    </row>
    <row r="160" spans="1:10" ht="58.5" customHeight="1">
      <c r="A160" s="194" t="s">
        <v>449</v>
      </c>
      <c r="B160" s="1373" t="s">
        <v>827</v>
      </c>
      <c r="C160" s="1373"/>
      <c r="D160" s="1373"/>
      <c r="E160" s="1373"/>
      <c r="F160" s="1373"/>
      <c r="G160" s="1373"/>
      <c r="H160" s="1373"/>
      <c r="I160" s="1373"/>
    </row>
    <row r="161" spans="1:9" ht="8.1" customHeight="1">
      <c r="A161" s="194"/>
      <c r="B161" s="115"/>
      <c r="C161" s="115"/>
      <c r="D161" s="115"/>
      <c r="E161" s="115"/>
      <c r="F161" s="115"/>
      <c r="G161" s="115"/>
      <c r="H161" s="115"/>
      <c r="I161" s="115"/>
    </row>
    <row r="162" spans="1:9" ht="16.5" customHeight="1">
      <c r="A162" s="194" t="s">
        <v>826</v>
      </c>
      <c r="B162" s="1373" t="s">
        <v>450</v>
      </c>
      <c r="C162" s="1373"/>
      <c r="D162" s="1373"/>
      <c r="E162" s="1373"/>
      <c r="F162" s="1373"/>
      <c r="G162" s="1373"/>
      <c r="H162" s="1373"/>
      <c r="I162" s="1373"/>
    </row>
    <row r="163" spans="1:9" ht="8.1" customHeight="1">
      <c r="A163" s="194"/>
      <c r="B163" s="115"/>
      <c r="C163" s="115"/>
      <c r="D163" s="115"/>
      <c r="E163" s="115"/>
      <c r="F163" s="115"/>
      <c r="G163" s="115"/>
      <c r="H163" s="115"/>
      <c r="I163" s="115"/>
    </row>
    <row r="164" spans="1:9" ht="8.1" customHeight="1">
      <c r="A164" s="194"/>
      <c r="B164" s="115"/>
      <c r="C164" s="115"/>
      <c r="D164" s="115"/>
      <c r="E164" s="115"/>
      <c r="F164" s="115"/>
      <c r="G164" s="115"/>
      <c r="H164" s="115"/>
      <c r="I164" s="115"/>
    </row>
    <row r="165" spans="1:9" ht="68.25" customHeight="1">
      <c r="A165" s="194" t="s">
        <v>451</v>
      </c>
      <c r="B165" s="1389" t="s">
        <v>452</v>
      </c>
      <c r="C165" s="1389"/>
      <c r="D165" s="1389"/>
      <c r="E165" s="1389"/>
      <c r="F165" s="1389"/>
      <c r="G165" s="1389"/>
      <c r="H165" s="1389"/>
      <c r="I165" s="1389"/>
    </row>
    <row r="166" spans="1:9" ht="8.1" customHeight="1">
      <c r="A166" s="192"/>
      <c r="B166" s="115"/>
      <c r="C166" s="115"/>
      <c r="D166" s="115"/>
      <c r="E166" s="115"/>
      <c r="F166" s="115"/>
      <c r="G166" s="115"/>
      <c r="H166" s="115"/>
      <c r="I166" s="115"/>
    </row>
    <row r="167" spans="1:9" ht="16.5">
      <c r="A167" s="1370" t="s">
        <v>453</v>
      </c>
      <c r="B167" s="1370"/>
      <c r="C167" s="1370"/>
      <c r="D167" s="1370"/>
      <c r="E167" s="1370"/>
      <c r="F167" s="1370"/>
      <c r="G167" s="1370"/>
      <c r="H167" s="1370"/>
      <c r="I167" s="1370"/>
    </row>
    <row r="168" spans="1:9" ht="8.1" customHeight="1">
      <c r="A168" s="192"/>
      <c r="B168" s="115"/>
      <c r="C168" s="115"/>
      <c r="D168" s="115"/>
      <c r="E168" s="115"/>
      <c r="F168" s="115"/>
      <c r="G168" s="115"/>
      <c r="H168" s="115"/>
      <c r="I168" s="115"/>
    </row>
    <row r="169" spans="1:9" ht="54.75" customHeight="1">
      <c r="A169" s="1373" t="s">
        <v>454</v>
      </c>
      <c r="B169" s="1373"/>
      <c r="C169" s="1373"/>
      <c r="D169" s="1373"/>
      <c r="E169" s="1373"/>
      <c r="F169" s="1373"/>
      <c r="G169" s="1373"/>
      <c r="H169" s="1373"/>
      <c r="I169" s="1373"/>
    </row>
    <row r="170" spans="1:9" ht="8.1" customHeight="1">
      <c r="A170" s="193"/>
      <c r="B170" s="115"/>
      <c r="C170" s="115"/>
      <c r="D170" s="115"/>
      <c r="E170" s="115"/>
      <c r="F170" s="115"/>
      <c r="G170" s="115"/>
      <c r="H170" s="115"/>
      <c r="I170" s="115"/>
    </row>
    <row r="171" spans="1:9" ht="16.5">
      <c r="A171" s="1370" t="s">
        <v>455</v>
      </c>
      <c r="B171" s="1370"/>
      <c r="C171" s="1370"/>
      <c r="D171" s="1370"/>
      <c r="E171" s="1370"/>
      <c r="F171" s="1370"/>
      <c r="G171" s="1370"/>
      <c r="H171" s="1370"/>
      <c r="I171" s="1370"/>
    </row>
    <row r="172" spans="1:9" ht="8.1" customHeight="1">
      <c r="A172" s="192"/>
      <c r="B172" s="115"/>
      <c r="C172" s="115"/>
      <c r="D172" s="115"/>
      <c r="E172" s="115"/>
      <c r="F172" s="115"/>
      <c r="G172" s="115"/>
      <c r="H172" s="115"/>
      <c r="I172" s="115"/>
    </row>
    <row r="173" spans="1:9" ht="63.75" customHeight="1">
      <c r="A173" s="194" t="s">
        <v>414</v>
      </c>
      <c r="B173" s="1373" t="s">
        <v>456</v>
      </c>
      <c r="C173" s="1373"/>
      <c r="D173" s="1373"/>
      <c r="E173" s="1373"/>
      <c r="F173" s="1373"/>
      <c r="G173" s="1373"/>
      <c r="H173" s="1373"/>
      <c r="I173" s="1373"/>
    </row>
    <row r="174" spans="1:9" ht="8.1" customHeight="1">
      <c r="A174" s="91"/>
      <c r="B174" s="115"/>
      <c r="C174" s="115"/>
      <c r="D174" s="115"/>
      <c r="E174" s="115"/>
      <c r="F174" s="115"/>
      <c r="G174" s="115"/>
      <c r="H174" s="115"/>
      <c r="I174" s="115"/>
    </row>
    <row r="175" spans="1:9" ht="36" customHeight="1">
      <c r="A175" s="194" t="s">
        <v>420</v>
      </c>
      <c r="B175" s="1373" t="s">
        <v>828</v>
      </c>
      <c r="C175" s="1373"/>
      <c r="D175" s="1373"/>
      <c r="E175" s="1373"/>
      <c r="F175" s="1373"/>
      <c r="G175" s="1373"/>
      <c r="H175" s="1373"/>
      <c r="I175" s="1373"/>
    </row>
    <row r="176" spans="1:9" ht="8.1" customHeight="1">
      <c r="A176" s="91"/>
      <c r="B176" s="115"/>
      <c r="C176" s="115"/>
      <c r="D176" s="115"/>
      <c r="E176" s="115"/>
      <c r="F176" s="115"/>
      <c r="G176" s="115"/>
      <c r="H176" s="115"/>
      <c r="I176" s="115"/>
    </row>
    <row r="177" spans="1:10" ht="52.5" customHeight="1">
      <c r="A177" s="194" t="s">
        <v>432</v>
      </c>
      <c r="B177" s="1373" t="s">
        <v>457</v>
      </c>
      <c r="C177" s="1373"/>
      <c r="D177" s="1373"/>
      <c r="E177" s="1373"/>
      <c r="F177" s="1373"/>
      <c r="G177" s="1373"/>
      <c r="H177" s="1373"/>
      <c r="I177" s="1373"/>
    </row>
    <row r="178" spans="1:10" ht="8.1" customHeight="1">
      <c r="A178" s="194"/>
      <c r="B178" s="115"/>
      <c r="C178" s="115"/>
      <c r="D178" s="115"/>
      <c r="E178" s="115"/>
      <c r="F178" s="115"/>
      <c r="G178" s="115"/>
      <c r="H178" s="115"/>
      <c r="I178" s="115"/>
    </row>
    <row r="179" spans="1:10" ht="49.5" customHeight="1">
      <c r="A179" s="194" t="s">
        <v>442</v>
      </c>
      <c r="B179" s="1373" t="s">
        <v>458</v>
      </c>
      <c r="C179" s="1373"/>
      <c r="D179" s="1373"/>
      <c r="E179" s="1373"/>
      <c r="F179" s="1373"/>
      <c r="G179" s="1373"/>
      <c r="H179" s="1373"/>
      <c r="I179" s="1373"/>
    </row>
    <row r="180" spans="1:10" ht="8.1" customHeight="1">
      <c r="A180" s="194"/>
      <c r="B180" s="115"/>
      <c r="C180" s="115"/>
      <c r="D180" s="115"/>
      <c r="E180" s="115"/>
      <c r="F180" s="115"/>
      <c r="G180" s="115"/>
      <c r="H180" s="115"/>
      <c r="I180" s="115"/>
    </row>
    <row r="181" spans="1:10" ht="24.75" customHeight="1">
      <c r="A181" s="194" t="s">
        <v>443</v>
      </c>
      <c r="B181" s="1390" t="s">
        <v>829</v>
      </c>
      <c r="C181" s="1390"/>
      <c r="D181" s="1390"/>
      <c r="E181" s="1390"/>
      <c r="F181" s="1390"/>
      <c r="G181" s="1390"/>
      <c r="H181" s="1390"/>
      <c r="I181" s="1390"/>
    </row>
    <row r="182" spans="1:10" ht="8.1" customHeight="1">
      <c r="A182" s="194"/>
      <c r="B182" s="115"/>
      <c r="C182" s="115"/>
      <c r="D182" s="115"/>
      <c r="E182" s="115"/>
      <c r="F182" s="115"/>
      <c r="G182" s="115"/>
      <c r="H182" s="115"/>
      <c r="I182" s="115"/>
    </row>
    <row r="183" spans="1:10" ht="88.5" customHeight="1">
      <c r="A183" s="194" t="s">
        <v>444</v>
      </c>
      <c r="B183" s="1373" t="s">
        <v>459</v>
      </c>
      <c r="C183" s="1373"/>
      <c r="D183" s="1373"/>
      <c r="E183" s="1373"/>
      <c r="F183" s="1373"/>
      <c r="G183" s="1373"/>
      <c r="H183" s="1373"/>
      <c r="I183" s="1373"/>
    </row>
    <row r="184" spans="1:10" ht="8.1" customHeight="1">
      <c r="A184" s="194"/>
      <c r="B184" s="115"/>
      <c r="C184" s="115"/>
      <c r="D184" s="115"/>
      <c r="E184" s="115"/>
      <c r="F184" s="115"/>
      <c r="G184" s="115"/>
      <c r="H184" s="115"/>
      <c r="I184" s="115"/>
    </row>
    <row r="185" spans="1:10" ht="72" customHeight="1">
      <c r="A185" s="194" t="s">
        <v>460</v>
      </c>
      <c r="B185" s="1373" t="s">
        <v>461</v>
      </c>
      <c r="C185" s="1373"/>
      <c r="D185" s="1373"/>
      <c r="E185" s="1373"/>
      <c r="F185" s="1373"/>
      <c r="G185" s="1373"/>
      <c r="H185" s="1373"/>
      <c r="I185" s="1373"/>
    </row>
    <row r="186" spans="1:10" ht="31.5" customHeight="1">
      <c r="A186" s="194"/>
      <c r="B186" s="187"/>
      <c r="C186" s="187"/>
      <c r="D186" s="187"/>
      <c r="E186" s="187"/>
      <c r="F186" s="187"/>
      <c r="G186" s="187"/>
      <c r="H186" s="187"/>
      <c r="I186" s="187"/>
    </row>
    <row r="187" spans="1:10" ht="31.5" customHeight="1">
      <c r="A187" s="194"/>
      <c r="B187" s="187"/>
      <c r="C187" s="187"/>
      <c r="D187" s="187"/>
      <c r="E187" s="187"/>
      <c r="F187" s="187"/>
      <c r="G187" s="187"/>
      <c r="H187" s="187"/>
      <c r="I187" s="187"/>
    </row>
    <row r="188" spans="1:10" ht="21" customHeight="1">
      <c r="A188" s="1277" t="s">
        <v>407</v>
      </c>
      <c r="B188" s="1277"/>
      <c r="C188" s="1277"/>
      <c r="D188" s="1277"/>
      <c r="E188" s="1371" t="s">
        <v>407</v>
      </c>
      <c r="F188" s="1371"/>
      <c r="G188" s="1371"/>
      <c r="H188" s="1371"/>
      <c r="I188" s="1371"/>
      <c r="J188" s="47"/>
    </row>
    <row r="189" spans="1:10" ht="33" customHeight="1">
      <c r="A189" s="1372" t="s">
        <v>408</v>
      </c>
      <c r="B189" s="1372"/>
      <c r="C189" s="1372"/>
      <c r="D189" s="1372"/>
      <c r="E189" s="1375" t="s">
        <v>409</v>
      </c>
      <c r="F189" s="1375"/>
      <c r="G189" s="1375"/>
      <c r="H189" s="1375"/>
      <c r="I189" s="1375"/>
      <c r="J189" s="47"/>
    </row>
    <row r="190" spans="1:10" ht="15.75">
      <c r="A190" s="189" t="s">
        <v>410</v>
      </c>
      <c r="B190" s="189"/>
      <c r="C190" s="189"/>
      <c r="D190" s="189"/>
      <c r="E190" s="189"/>
      <c r="F190" s="189"/>
      <c r="G190" s="189"/>
      <c r="H190" s="189"/>
      <c r="I190" s="190" t="s">
        <v>462</v>
      </c>
      <c r="J190" s="47"/>
    </row>
    <row r="191" spans="1:10" ht="15.75">
      <c r="A191" s="189"/>
      <c r="B191" s="189"/>
      <c r="C191" s="189"/>
      <c r="D191" s="189"/>
      <c r="E191" s="189"/>
      <c r="F191" s="189"/>
      <c r="G191" s="189"/>
      <c r="H191" s="189"/>
      <c r="I191" s="190"/>
      <c r="J191" s="47"/>
    </row>
    <row r="192" spans="1:10" ht="53.25" customHeight="1">
      <c r="A192" s="194" t="s">
        <v>445</v>
      </c>
      <c r="B192" s="1373" t="s">
        <v>463</v>
      </c>
      <c r="C192" s="1373"/>
      <c r="D192" s="1373"/>
      <c r="E192" s="1373"/>
      <c r="F192" s="1373"/>
      <c r="G192" s="1373"/>
      <c r="H192" s="1373"/>
      <c r="I192" s="1373"/>
    </row>
    <row r="193" spans="1:9" ht="15.75">
      <c r="A193" s="192"/>
      <c r="B193" s="115"/>
      <c r="C193" s="115"/>
      <c r="D193" s="115"/>
      <c r="E193" s="115"/>
      <c r="F193" s="115"/>
      <c r="G193" s="115"/>
      <c r="H193" s="115"/>
      <c r="I193" s="115"/>
    </row>
    <row r="194" spans="1:9" ht="21.95" customHeight="1">
      <c r="A194" s="115"/>
      <c r="B194" s="186"/>
      <c r="C194" s="115"/>
      <c r="D194" s="115"/>
      <c r="E194" s="115"/>
      <c r="F194" s="186"/>
      <c r="G194" s="115"/>
      <c r="H194" s="115"/>
      <c r="I194" s="115"/>
    </row>
    <row r="195" spans="1:9" ht="21.95" customHeight="1">
      <c r="A195" s="115"/>
      <c r="B195" s="196" t="s">
        <v>464</v>
      </c>
      <c r="C195" s="196"/>
      <c r="D195" s="196"/>
      <c r="E195" s="196"/>
      <c r="F195" s="196" t="s">
        <v>464</v>
      </c>
      <c r="G195" s="196"/>
      <c r="H195" s="196"/>
      <c r="I195" s="196"/>
    </row>
    <row r="196" spans="1:9" ht="35.25" customHeight="1">
      <c r="A196" s="115"/>
      <c r="B196" s="1391" t="s">
        <v>408</v>
      </c>
      <c r="C196" s="1391"/>
      <c r="D196" s="1391"/>
      <c r="E196" s="1391"/>
      <c r="F196" s="1391" t="s">
        <v>409</v>
      </c>
      <c r="G196" s="1391"/>
      <c r="H196" s="1391"/>
      <c r="I196" s="1391"/>
    </row>
    <row r="197" spans="1:9" ht="21.95" customHeight="1">
      <c r="A197" s="115"/>
      <c r="B197" s="197"/>
      <c r="C197" s="192"/>
      <c r="D197" s="192"/>
      <c r="E197" s="192"/>
      <c r="F197" s="198"/>
      <c r="G197" s="198"/>
      <c r="H197" s="198"/>
      <c r="I197" s="198"/>
    </row>
    <row r="198" spans="1:9" ht="21.95" customHeight="1">
      <c r="A198" s="115"/>
      <c r="B198" s="1277" t="s">
        <v>465</v>
      </c>
      <c r="C198" s="1277"/>
      <c r="D198" s="1277"/>
      <c r="E198" s="1277"/>
      <c r="F198" s="1277" t="s">
        <v>465</v>
      </c>
      <c r="G198" s="1277"/>
      <c r="H198" s="1277"/>
      <c r="I198" s="1277"/>
    </row>
    <row r="199" spans="1:9" ht="21.95" customHeight="1">
      <c r="A199" s="115"/>
      <c r="B199" s="186"/>
      <c r="C199" s="192"/>
      <c r="D199" s="192"/>
      <c r="E199" s="192"/>
      <c r="F199" s="186"/>
      <c r="G199" s="192"/>
      <c r="H199" s="192"/>
      <c r="I199" s="192"/>
    </row>
    <row r="200" spans="1:9" ht="21.95" customHeight="1">
      <c r="A200" s="115"/>
      <c r="B200" s="186"/>
      <c r="C200" s="192"/>
      <c r="D200" s="192"/>
      <c r="E200" s="192"/>
      <c r="F200" s="186"/>
      <c r="G200" s="192"/>
      <c r="H200" s="192"/>
      <c r="I200" s="192"/>
    </row>
    <row r="201" spans="1:9" ht="24.75" customHeight="1">
      <c r="A201" s="115"/>
      <c r="B201" s="189" t="s">
        <v>466</v>
      </c>
      <c r="C201" s="199"/>
      <c r="D201" s="189"/>
      <c r="E201" s="189"/>
      <c r="F201" s="1392" t="s">
        <v>466</v>
      </c>
      <c r="G201" s="1393"/>
      <c r="H201" s="1393"/>
      <c r="I201" s="1393"/>
    </row>
    <row r="202" spans="1:9" ht="21.95" customHeight="1">
      <c r="A202" s="115"/>
      <c r="B202" s="189" t="s">
        <v>5</v>
      </c>
      <c r="C202" s="199"/>
      <c r="D202" s="189"/>
      <c r="E202" s="189"/>
      <c r="F202" s="1392" t="s">
        <v>5</v>
      </c>
      <c r="G202" s="1393"/>
      <c r="H202" s="1393"/>
      <c r="I202" s="1393"/>
    </row>
    <row r="203" spans="1:9" ht="21.95" customHeight="1">
      <c r="A203" s="115"/>
      <c r="B203" s="196"/>
      <c r="C203" s="192"/>
      <c r="D203" s="192"/>
      <c r="E203" s="192"/>
      <c r="F203" s="196"/>
      <c r="G203" s="192"/>
      <c r="H203" s="192"/>
      <c r="I203" s="192"/>
    </row>
    <row r="204" spans="1:9" ht="21.95" customHeight="1">
      <c r="A204" s="115"/>
      <c r="B204" s="1277" t="s">
        <v>467</v>
      </c>
      <c r="C204" s="1277"/>
      <c r="D204" s="1277"/>
      <c r="E204" s="1277"/>
      <c r="F204" s="1277" t="s">
        <v>467</v>
      </c>
      <c r="G204" s="1277"/>
      <c r="H204" s="1277"/>
      <c r="I204" s="1277"/>
    </row>
    <row r="205" spans="1:9" ht="21.95" customHeight="1">
      <c r="A205" s="115"/>
      <c r="B205" s="189" t="s">
        <v>466</v>
      </c>
      <c r="C205" s="189"/>
      <c r="D205" s="189"/>
      <c r="E205" s="189"/>
      <c r="F205" s="189" t="s">
        <v>466</v>
      </c>
      <c r="G205" s="196"/>
      <c r="H205" s="196"/>
      <c r="I205" s="196"/>
    </row>
    <row r="206" spans="1:9" ht="21.95" customHeight="1">
      <c r="A206" s="115"/>
      <c r="B206" s="189" t="s">
        <v>5</v>
      </c>
      <c r="C206" s="189"/>
      <c r="D206" s="189"/>
      <c r="E206" s="189"/>
      <c r="F206" s="189" t="s">
        <v>5</v>
      </c>
      <c r="G206" s="115"/>
      <c r="H206" s="115"/>
      <c r="I206" s="115"/>
    </row>
    <row r="207" spans="1:9" ht="21.95" customHeight="1">
      <c r="A207" s="115"/>
      <c r="B207" s="115"/>
      <c r="C207" s="115"/>
      <c r="D207" s="115"/>
      <c r="E207" s="115"/>
      <c r="F207" s="115"/>
      <c r="G207" s="115"/>
      <c r="H207" s="115"/>
      <c r="I207" s="115"/>
    </row>
    <row r="208" spans="1:9" ht="21.95" customHeight="1">
      <c r="A208" s="115"/>
      <c r="B208" s="1277" t="s">
        <v>534</v>
      </c>
      <c r="C208" s="1277"/>
      <c r="D208" s="1277"/>
      <c r="E208" s="1277"/>
      <c r="F208" s="1277" t="s">
        <v>534</v>
      </c>
      <c r="G208" s="1277"/>
      <c r="H208" s="1277"/>
      <c r="I208" s="1277"/>
    </row>
    <row r="209" spans="1:9" ht="21.95" customHeight="1">
      <c r="A209" s="115"/>
      <c r="B209" s="189" t="s">
        <v>466</v>
      </c>
      <c r="C209" s="189"/>
      <c r="D209" s="189"/>
      <c r="E209" s="189"/>
      <c r="F209" s="189" t="s">
        <v>466</v>
      </c>
      <c r="G209" s="196"/>
      <c r="H209" s="196"/>
      <c r="I209" s="196"/>
    </row>
    <row r="210" spans="1:9" ht="21.95" customHeight="1">
      <c r="A210" s="115"/>
      <c r="B210" s="189" t="s">
        <v>5</v>
      </c>
      <c r="C210" s="189"/>
      <c r="D210" s="189"/>
      <c r="E210" s="189"/>
      <c r="F210" s="189" t="s">
        <v>5</v>
      </c>
      <c r="G210" s="115"/>
      <c r="H210" s="115"/>
      <c r="I210" s="115"/>
    </row>
    <row r="211" spans="1:9" ht="21.95" customHeight="1">
      <c r="A211" s="115"/>
      <c r="B211" s="189"/>
      <c r="C211" s="189"/>
      <c r="D211" s="189"/>
      <c r="E211" s="189"/>
      <c r="F211" s="189"/>
      <c r="G211" s="115"/>
      <c r="H211" s="115"/>
      <c r="I211" s="115"/>
    </row>
    <row r="212" spans="1:9" ht="21.95" customHeight="1">
      <c r="A212" s="115"/>
      <c r="B212" s="189"/>
      <c r="C212" s="189"/>
      <c r="D212" s="189"/>
      <c r="E212" s="189"/>
      <c r="F212" s="189"/>
      <c r="G212" s="115"/>
      <c r="H212" s="115"/>
      <c r="I212" s="115"/>
    </row>
    <row r="213" spans="1:9" ht="21.95" customHeight="1">
      <c r="A213" s="115"/>
      <c r="B213" s="189"/>
      <c r="C213" s="189"/>
      <c r="D213" s="189"/>
      <c r="E213" s="189"/>
      <c r="F213" s="189"/>
      <c r="G213" s="115"/>
      <c r="H213" s="115"/>
      <c r="I213" s="115"/>
    </row>
    <row r="214" spans="1:9" ht="21.95" customHeight="1">
      <c r="A214" s="115"/>
      <c r="B214" s="189"/>
      <c r="C214" s="189"/>
      <c r="D214" s="189"/>
      <c r="E214" s="189"/>
      <c r="F214" s="189"/>
      <c r="G214" s="115"/>
      <c r="H214" s="115"/>
      <c r="I214" s="115"/>
    </row>
    <row r="215" spans="1:9" ht="21.95" customHeight="1">
      <c r="A215" s="115"/>
      <c r="B215" s="189"/>
      <c r="C215" s="189"/>
      <c r="D215" s="189"/>
      <c r="E215" s="189"/>
      <c r="F215" s="189"/>
      <c r="G215" s="115"/>
      <c r="H215" s="115"/>
      <c r="I215" s="115"/>
    </row>
    <row r="216" spans="1:9" ht="21.95" customHeight="1">
      <c r="A216" s="115"/>
      <c r="B216" s="189"/>
      <c r="C216" s="189"/>
      <c r="D216" s="189"/>
      <c r="E216" s="189"/>
      <c r="F216" s="189"/>
      <c r="G216" s="115"/>
      <c r="H216" s="115"/>
      <c r="I216" s="115"/>
    </row>
    <row r="217" spans="1:9" ht="21.95" customHeight="1">
      <c r="A217" s="115"/>
      <c r="B217" s="189"/>
      <c r="C217" s="189"/>
      <c r="D217" s="189"/>
      <c r="E217" s="189"/>
      <c r="F217" s="189"/>
      <c r="G217" s="115"/>
      <c r="H217" s="115"/>
      <c r="I217" s="115"/>
    </row>
    <row r="218" spans="1:9" ht="21.95" customHeight="1">
      <c r="A218" s="115"/>
      <c r="B218" s="189"/>
      <c r="C218" s="189"/>
      <c r="D218" s="189"/>
      <c r="E218" s="189"/>
      <c r="F218" s="189"/>
      <c r="G218" s="115"/>
      <c r="H218" s="115"/>
      <c r="I218" s="115"/>
    </row>
    <row r="219" spans="1:9" ht="21.95" customHeight="1">
      <c r="A219" s="115"/>
      <c r="B219" s="189"/>
      <c r="C219" s="189"/>
      <c r="D219" s="189"/>
      <c r="E219" s="189"/>
      <c r="F219" s="189"/>
      <c r="G219" s="115"/>
      <c r="H219" s="115"/>
      <c r="I219" s="115"/>
    </row>
    <row r="220" spans="1:9" ht="21.95" customHeight="1">
      <c r="A220" s="115"/>
      <c r="B220" s="189"/>
      <c r="C220" s="189"/>
      <c r="D220" s="189"/>
      <c r="E220" s="189"/>
      <c r="F220" s="189"/>
      <c r="G220" s="115"/>
      <c r="H220" s="115"/>
      <c r="I220" s="115"/>
    </row>
    <row r="221" spans="1:9" ht="21.95" customHeight="1">
      <c r="A221" s="115"/>
      <c r="B221" s="189"/>
      <c r="C221" s="189"/>
      <c r="D221" s="189"/>
      <c r="E221" s="189"/>
      <c r="F221" s="189"/>
      <c r="G221" s="115"/>
      <c r="H221" s="115"/>
      <c r="I221" s="115"/>
    </row>
    <row r="222" spans="1:9" ht="21.95" customHeight="1">
      <c r="A222" s="115"/>
      <c r="B222" s="189"/>
      <c r="C222" s="189"/>
      <c r="D222" s="189"/>
      <c r="E222" s="189"/>
      <c r="F222" s="189"/>
      <c r="G222" s="115"/>
      <c r="H222" s="115"/>
      <c r="I222" s="115"/>
    </row>
    <row r="223" spans="1:9" ht="15.75" customHeight="1">
      <c r="A223" s="115"/>
      <c r="B223" s="189"/>
      <c r="C223" s="189"/>
      <c r="D223" s="189"/>
      <c r="E223" s="189"/>
      <c r="F223" s="189"/>
      <c r="G223" s="115"/>
      <c r="H223" s="115"/>
      <c r="I223" s="115"/>
    </row>
    <row r="224" spans="1:9" ht="15.75">
      <c r="A224" s="200"/>
      <c r="B224" s="200"/>
      <c r="C224" s="200"/>
      <c r="D224" s="200"/>
      <c r="E224" s="200"/>
      <c r="F224" s="200"/>
      <c r="G224" s="200"/>
      <c r="H224" s="200"/>
      <c r="I224" s="200"/>
    </row>
    <row r="225" spans="1:9" ht="15.75">
      <c r="A225" s="189" t="s">
        <v>410</v>
      </c>
      <c r="B225" s="189"/>
      <c r="C225" s="189"/>
      <c r="D225" s="189"/>
      <c r="E225" s="189"/>
      <c r="F225" s="189"/>
      <c r="G225" s="189"/>
      <c r="H225" s="189"/>
      <c r="I225" s="190" t="s">
        <v>468</v>
      </c>
    </row>
    <row r="226" spans="1:9" ht="15.75">
      <c r="A226" s="115"/>
      <c r="B226" s="115"/>
      <c r="C226" s="115"/>
      <c r="D226" s="115"/>
      <c r="E226" s="115"/>
      <c r="F226" s="115"/>
      <c r="G226" s="115"/>
      <c r="H226" s="115"/>
      <c r="I226" s="115"/>
    </row>
    <row r="227" spans="1:9" ht="15.75">
      <c r="A227" s="115"/>
      <c r="B227" s="115"/>
      <c r="C227" s="115"/>
      <c r="D227" s="115"/>
      <c r="E227" s="115"/>
      <c r="F227" s="115"/>
      <c r="G227" s="115"/>
      <c r="H227" s="115"/>
      <c r="I227" s="115"/>
    </row>
    <row r="228" spans="1:9" ht="15.75">
      <c r="A228" s="115"/>
      <c r="B228" s="115"/>
      <c r="C228" s="115"/>
      <c r="D228" s="115"/>
      <c r="E228" s="115"/>
      <c r="F228" s="115"/>
      <c r="G228" s="115"/>
      <c r="H228" s="115"/>
      <c r="I228" s="115"/>
    </row>
    <row r="229" spans="1:9" ht="15.75">
      <c r="A229" s="115"/>
      <c r="B229" s="115"/>
      <c r="C229" s="115"/>
      <c r="D229" s="115"/>
      <c r="E229" s="115"/>
      <c r="F229" s="115"/>
      <c r="G229" s="115"/>
      <c r="H229" s="115"/>
      <c r="I229" s="115"/>
    </row>
    <row r="230" spans="1:9" ht="15.75">
      <c r="A230" s="115"/>
      <c r="B230" s="115"/>
      <c r="C230" s="115"/>
      <c r="D230" s="115"/>
      <c r="E230" s="115"/>
      <c r="F230" s="115"/>
      <c r="G230" s="115"/>
      <c r="H230" s="115"/>
      <c r="I230" s="115"/>
    </row>
    <row r="231" spans="1:9" ht="15.75">
      <c r="A231" s="115"/>
      <c r="B231" s="115"/>
      <c r="C231" s="115"/>
      <c r="D231" s="115"/>
      <c r="E231" s="115"/>
      <c r="F231" s="115"/>
      <c r="G231" s="115"/>
      <c r="H231" s="115"/>
      <c r="I231" s="115"/>
    </row>
    <row r="232" spans="1:9" ht="15.75">
      <c r="A232" s="115"/>
      <c r="B232" s="115"/>
      <c r="C232" s="115"/>
      <c r="D232" s="115"/>
      <c r="E232" s="115"/>
      <c r="F232" s="115"/>
      <c r="G232" s="115"/>
      <c r="H232" s="115"/>
      <c r="I232" s="115"/>
    </row>
    <row r="233" spans="1:9" ht="15.75">
      <c r="A233" s="115"/>
      <c r="B233" s="115"/>
      <c r="C233" s="115"/>
      <c r="D233" s="115"/>
      <c r="E233" s="115"/>
      <c r="F233" s="115"/>
      <c r="G233" s="115"/>
      <c r="H233" s="115"/>
      <c r="I233" s="115"/>
    </row>
    <row r="234" spans="1:9" ht="15.75">
      <c r="A234" s="115"/>
      <c r="B234" s="115"/>
      <c r="C234" s="115"/>
      <c r="D234" s="115"/>
      <c r="E234" s="115"/>
      <c r="F234" s="115"/>
      <c r="G234" s="115"/>
      <c r="H234" s="115"/>
      <c r="I234" s="115"/>
    </row>
    <row r="235" spans="1:9" ht="15.75">
      <c r="A235" s="115"/>
      <c r="B235" s="115"/>
      <c r="C235" s="115"/>
      <c r="D235" s="115"/>
      <c r="E235" s="115"/>
      <c r="F235" s="115"/>
      <c r="G235" s="115"/>
      <c r="H235" s="115"/>
      <c r="I235" s="115"/>
    </row>
    <row r="236" spans="1:9" ht="15.75">
      <c r="A236" s="115"/>
      <c r="B236" s="115"/>
      <c r="C236" s="115"/>
      <c r="D236" s="115"/>
      <c r="E236" s="115"/>
      <c r="F236" s="115"/>
      <c r="G236" s="115"/>
      <c r="H236" s="115"/>
      <c r="I236" s="115"/>
    </row>
    <row r="237" spans="1:9" ht="15.75">
      <c r="A237" s="115"/>
      <c r="B237" s="115"/>
      <c r="C237" s="115"/>
      <c r="D237" s="115"/>
      <c r="E237" s="115"/>
      <c r="F237" s="115"/>
      <c r="G237" s="115"/>
      <c r="H237" s="115"/>
      <c r="I237" s="115"/>
    </row>
    <row r="238" spans="1:9" ht="15.75">
      <c r="A238" s="115"/>
      <c r="B238" s="115"/>
      <c r="C238" s="115"/>
      <c r="D238" s="115"/>
      <c r="E238" s="115"/>
      <c r="F238" s="115"/>
      <c r="G238" s="115"/>
      <c r="H238" s="115"/>
      <c r="I238" s="115"/>
    </row>
  </sheetData>
  <sheetProtection password="CBD2" sheet="1" objects="1" scenarios="1" formatColumns="0" formatRows="0" selectLockedCells="1"/>
  <customSheetViews>
    <customSheetView guid="{E6182FFC-6E06-43C3-947C-9DE51F5E5E19}" showPageBreaks="1" fitToPage="1" printArea="1" view="pageBreakPreview" topLeftCell="A9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07FE71BF-EC61-4A26-9671-4F02FF98E5A5}" showPageBreaks="1" fitToPage="1" printArea="1" view="pageBreakPreview" topLeftCell="A37">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zoomScaleNormal="100" zoomScaleSheetLayoutView="100" workbookViewId="0">
      <selection activeCell="E28" sqref="E28"/>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50"/>
    <col min="8" max="8" width="0" style="150" hidden="1" customWidth="1"/>
    <col min="9" max="11" width="9.140625" style="150"/>
    <col min="12" max="12" width="0" style="150" hidden="1" customWidth="1"/>
    <col min="13" max="13" width="35.42578125" style="150" hidden="1" customWidth="1"/>
    <col min="14" max="14" width="0" style="150" hidden="1" customWidth="1"/>
    <col min="15" max="31" width="9.140625" style="150"/>
    <col min="32" max="16384" width="9.140625" style="12"/>
  </cols>
  <sheetData>
    <row r="1" spans="1:31" ht="24" customHeight="1">
      <c r="A1" s="1102" t="str">
        <f>'Attach 3(JV)'!A1</f>
        <v>Specification No. :CC/NT/W-RT/DOM/A00/23/09260</v>
      </c>
      <c r="B1" s="1102"/>
      <c r="C1" s="1102"/>
      <c r="D1" s="1102"/>
      <c r="E1" s="272" t="str">
        <f>"Attachment-15 " &amp; 'Attach 3(JV)'!AT1</f>
        <v xml:space="preserve">Attachment-15 </v>
      </c>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31" ht="12" customHeight="1"/>
    <row r="3" spans="1:31" ht="78.75" customHeight="1">
      <c r="A3" s="1325"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row>
    <row r="4" spans="1:31" ht="9" customHeight="1">
      <c r="A4" s="15"/>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row>
    <row r="5" spans="1:31" ht="32.25" customHeight="1">
      <c r="A5" s="1416" t="s">
        <v>504</v>
      </c>
      <c r="B5" s="1416"/>
      <c r="C5" s="1416"/>
      <c r="D5" s="1416"/>
      <c r="E5" s="1416"/>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row>
    <row r="6" spans="1:31" ht="6" customHeight="1">
      <c r="A6" s="1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row>
    <row r="7" spans="1:31" ht="20.100000000000001" customHeight="1">
      <c r="A7" s="20"/>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row>
    <row r="8" spans="1:31" ht="36" customHeight="1">
      <c r="A8" s="1079" t="str">
        <f>'Attach 3(JV)'!A7</f>
        <v>Bidder’s Name and Address  :</v>
      </c>
      <c r="B8" s="1079"/>
      <c r="C8" s="1079"/>
      <c r="D8" s="1079"/>
      <c r="E8" s="5" t="str">
        <f>'Attach 3(JV)'!E7</f>
        <v>To:</v>
      </c>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row>
    <row r="9" spans="1:31" ht="36" customHeight="1">
      <c r="A9" s="1278" t="str">
        <f>'Attach 3(JV)'!A8</f>
        <v/>
      </c>
      <c r="B9" s="1278"/>
      <c r="C9" s="394"/>
      <c r="D9" s="394"/>
      <c r="E9" s="3" t="str">
        <f>'Attach 3(JV)'!E8</f>
        <v>Contract Services</v>
      </c>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row>
    <row r="10" spans="1:31" ht="20.100000000000001" customHeight="1">
      <c r="A10" s="4" t="s">
        <v>344</v>
      </c>
      <c r="B10" s="1417">
        <f>'Attach 3(JV)'!B9:D9</f>
        <v>0</v>
      </c>
      <c r="C10" s="1417"/>
      <c r="D10" s="1417"/>
      <c r="E10" s="3" t="str">
        <f>'Attach 3(JV)'!E9</f>
        <v>Power Grid Corporation of India Ltd.,</v>
      </c>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row>
    <row r="11" spans="1:31" ht="20.100000000000001" customHeight="1">
      <c r="A11" s="4" t="s">
        <v>346</v>
      </c>
      <c r="B11" s="1076">
        <f>'Attach 3(JV)'!B10:D10</f>
        <v>0</v>
      </c>
      <c r="C11" s="1076"/>
      <c r="D11" s="1076"/>
      <c r="E11" s="3" t="str">
        <f>'Attach 3(JV)'!E10</f>
        <v>"Saudamini", Plot No. 2, Sector 29</v>
      </c>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row>
    <row r="12" spans="1:31" ht="17.25" customHeight="1">
      <c r="B12" s="1076">
        <f>'Attach 3(JV)'!B11:D11</f>
        <v>0</v>
      </c>
      <c r="C12" s="1076"/>
      <c r="D12" s="1076"/>
      <c r="E12" s="3" t="str">
        <f>'Attach 3(JV)'!E11</f>
        <v>Gurgaon (Haryana) - 122001</v>
      </c>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row>
    <row r="13" spans="1:31" ht="17.25" customHeight="1">
      <c r="A13" s="19"/>
      <c r="B13" s="1076">
        <f>'Attach 3(JV)'!B12</f>
        <v>0</v>
      </c>
      <c r="C13" s="1076"/>
      <c r="D13" s="1076"/>
      <c r="E13" s="3"/>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row>
    <row r="14" spans="1:31" ht="13.5" customHeight="1">
      <c r="A14" s="19"/>
      <c r="B14" s="1076"/>
      <c r="C14" s="1076"/>
      <c r="D14" s="1076"/>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row>
    <row r="15" spans="1:31" ht="17.25" customHeight="1">
      <c r="A15" s="16" t="s">
        <v>339</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row>
    <row r="16" spans="1:31" ht="8.25" hidden="1" customHeight="1">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row>
    <row r="17" spans="1:31" ht="56.25" customHeight="1">
      <c r="A17" s="151" t="s">
        <v>392</v>
      </c>
      <c r="B17" s="1125" t="s">
        <v>393</v>
      </c>
      <c r="C17" s="1125"/>
      <c r="D17" s="1125"/>
      <c r="E17" s="1125"/>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row>
    <row r="18" spans="1:31" ht="16.5" customHeight="1">
      <c r="A18" s="152"/>
      <c r="B18" s="1418" t="s">
        <v>481</v>
      </c>
      <c r="C18" s="1418"/>
      <c r="D18" s="1418"/>
      <c r="E18" s="1418"/>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1" ht="6.75" customHeight="1">
      <c r="A19" s="152"/>
      <c r="B19" s="153"/>
      <c r="C19" s="153"/>
      <c r="D19" s="153"/>
      <c r="E19" s="153"/>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row>
    <row r="20" spans="1:31" ht="18" customHeight="1">
      <c r="B20" s="229" t="s">
        <v>394</v>
      </c>
      <c r="C20" s="230"/>
      <c r="D20" s="231"/>
      <c r="E20" s="92"/>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row>
    <row r="21" spans="1:31" ht="18" customHeight="1">
      <c r="A21" s="232"/>
      <c r="B21" s="229" t="s">
        <v>395</v>
      </c>
      <c r="C21" s="230"/>
      <c r="D21" s="231"/>
      <c r="E21" s="92"/>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row>
    <row r="22" spans="1:31" ht="18" customHeight="1">
      <c r="A22" s="1422"/>
      <c r="B22" s="1423"/>
      <c r="C22" s="1423"/>
      <c r="D22" s="1423"/>
      <c r="E22" s="1423"/>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row>
    <row r="23" spans="1:31" ht="19.5" customHeight="1">
      <c r="A23" s="154"/>
      <c r="B23" s="766" t="s">
        <v>974</v>
      </c>
      <c r="C23" s="230"/>
      <c r="D23" s="231"/>
      <c r="E23" s="92"/>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row>
    <row r="24" spans="1:31" ht="39.75" customHeight="1">
      <c r="B24" s="1424"/>
      <c r="C24" s="1424"/>
      <c r="D24" s="1424"/>
      <c r="E24" s="1424"/>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row>
    <row r="25" spans="1:31" ht="35.25" customHeight="1">
      <c r="A25" s="151" t="s">
        <v>396</v>
      </c>
      <c r="B25" s="1125" t="s">
        <v>130</v>
      </c>
      <c r="C25" s="1125"/>
      <c r="D25" s="1125"/>
      <c r="E25" s="1125"/>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row>
    <row r="26" spans="1:31" ht="36" customHeight="1">
      <c r="A26" s="131" t="s">
        <v>154</v>
      </c>
      <c r="B26" s="1100" t="s">
        <v>131</v>
      </c>
      <c r="C26" s="1100"/>
      <c r="D26" s="1100"/>
      <c r="E26" s="121">
        <f>B10</f>
        <v>0</v>
      </c>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row>
    <row r="27" spans="1:31" ht="18.95" customHeight="1">
      <c r="A27" s="132" t="s">
        <v>155</v>
      </c>
      <c r="B27" s="1397" t="s">
        <v>132</v>
      </c>
      <c r="C27" s="1397"/>
      <c r="D27" s="1397"/>
      <c r="E27" s="86"/>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row>
    <row r="28" spans="1:31" ht="18.95" customHeight="1">
      <c r="A28" s="133"/>
      <c r="B28" s="1397" t="s">
        <v>133</v>
      </c>
      <c r="C28" s="1397"/>
      <c r="D28" s="1397"/>
      <c r="E28" s="127"/>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row>
    <row r="29" spans="1:31" ht="18.95" customHeight="1">
      <c r="A29" s="133"/>
      <c r="B29" s="1397"/>
      <c r="C29" s="1397"/>
      <c r="D29" s="1397"/>
      <c r="E29" s="127"/>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row>
    <row r="30" spans="1:31" ht="18.95" customHeight="1">
      <c r="A30" s="133"/>
      <c r="B30" s="1397"/>
      <c r="C30" s="1397"/>
      <c r="D30" s="1397"/>
      <c r="E30" s="127"/>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row>
    <row r="31" spans="1:31" ht="18.95" customHeight="1">
      <c r="A31" s="133"/>
      <c r="B31" s="1397" t="s">
        <v>134</v>
      </c>
      <c r="C31" s="1397"/>
      <c r="D31" s="1397"/>
      <c r="E31" s="127"/>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row>
    <row r="32" spans="1:31" ht="18.95" customHeight="1">
      <c r="A32" s="133"/>
      <c r="B32" s="1397"/>
      <c r="C32" s="1397"/>
      <c r="D32" s="1397"/>
      <c r="E32" s="208"/>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row>
    <row r="33" spans="1:31" ht="18.95" customHeight="1">
      <c r="A33" s="133"/>
      <c r="B33" s="1397"/>
      <c r="C33" s="1397"/>
      <c r="D33" s="1397"/>
      <c r="E33" s="208"/>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row>
    <row r="34" spans="1:31" ht="18.95" customHeight="1">
      <c r="A34" s="133"/>
      <c r="B34" s="1397" t="s">
        <v>135</v>
      </c>
      <c r="C34" s="1397"/>
      <c r="D34" s="1397"/>
      <c r="E34" s="208"/>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row>
    <row r="35" spans="1:31" ht="18.95" customHeight="1">
      <c r="A35" s="133"/>
      <c r="B35" s="1397"/>
      <c r="C35" s="1397"/>
      <c r="D35" s="1397"/>
      <c r="E35" s="127"/>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row>
    <row r="36" spans="1:31" ht="18.95" customHeight="1">
      <c r="A36" s="155"/>
      <c r="B36" s="1402"/>
      <c r="C36" s="1402"/>
      <c r="D36" s="1402"/>
      <c r="E36" s="128"/>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row>
    <row r="37" spans="1:31" ht="18.95" customHeight="1">
      <c r="A37" s="132" t="s">
        <v>568</v>
      </c>
      <c r="B37" s="1401" t="s">
        <v>136</v>
      </c>
      <c r="C37" s="1401"/>
      <c r="D37" s="1401"/>
      <c r="E37" s="1414"/>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row>
    <row r="38" spans="1:31" ht="60.75" customHeight="1">
      <c r="A38" s="155"/>
      <c r="B38" s="1419" t="s">
        <v>137</v>
      </c>
      <c r="C38" s="1420"/>
      <c r="D38" s="1421"/>
      <c r="E38" s="1415"/>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row>
    <row r="39" spans="1:31" ht="93" customHeight="1">
      <c r="A39" s="1290" t="s">
        <v>569</v>
      </c>
      <c r="B39" s="1398" t="s">
        <v>571</v>
      </c>
      <c r="C39" s="1399"/>
      <c r="D39" s="1400"/>
      <c r="E39" s="403"/>
      <c r="F39" s="149"/>
      <c r="G39" s="149"/>
      <c r="H39" s="149"/>
      <c r="I39" s="149"/>
      <c r="J39" s="149"/>
      <c r="K39" s="149"/>
      <c r="L39" s="149"/>
      <c r="M39" s="149" t="str">
        <f>IF('Names of Bidder'!D15="Yes","Yes","No")</f>
        <v>No</v>
      </c>
      <c r="N39" s="149"/>
      <c r="O39" s="149"/>
      <c r="P39" s="149"/>
      <c r="Q39" s="149"/>
      <c r="R39" s="149"/>
      <c r="S39" s="149"/>
      <c r="T39" s="149"/>
      <c r="U39" s="149"/>
      <c r="V39" s="149"/>
      <c r="W39" s="149"/>
      <c r="X39" s="149"/>
      <c r="Y39" s="149"/>
      <c r="Z39" s="149"/>
      <c r="AA39" s="149"/>
      <c r="AB39" s="149"/>
      <c r="AC39" s="149"/>
      <c r="AD39" s="149"/>
      <c r="AE39" s="149"/>
    </row>
    <row r="40" spans="1:31" ht="22.5" customHeight="1">
      <c r="A40" s="1291"/>
      <c r="B40" s="1101"/>
      <c r="C40" s="1102"/>
      <c r="D40" s="1426"/>
      <c r="E40" s="400"/>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row>
    <row r="41" spans="1:31" ht="60.75" customHeight="1">
      <c r="A41" s="278" t="s">
        <v>570</v>
      </c>
      <c r="B41" s="1114" t="s">
        <v>572</v>
      </c>
      <c r="C41" s="1115"/>
      <c r="D41" s="1136"/>
      <c r="E41" s="39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row>
    <row r="42" spans="1:31" ht="114.75" customHeight="1">
      <c r="A42" s="401" t="s">
        <v>706</v>
      </c>
      <c r="B42" s="1398" t="s">
        <v>707</v>
      </c>
      <c r="C42" s="1399"/>
      <c r="D42" s="1400"/>
      <c r="E42" s="403"/>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row>
    <row r="43" spans="1:31" ht="21.75" customHeight="1">
      <c r="A43" s="35" t="s">
        <v>156</v>
      </c>
      <c r="B43" s="1411" t="s">
        <v>138</v>
      </c>
      <c r="C43" s="1412"/>
      <c r="D43" s="1413"/>
      <c r="E43" s="68"/>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row>
    <row r="44" spans="1:31" ht="24.75" customHeight="1">
      <c r="A44" s="35" t="s">
        <v>157</v>
      </c>
      <c r="B44" s="1395" t="s">
        <v>513</v>
      </c>
      <c r="C44" s="1395"/>
      <c r="D44" s="1395"/>
      <c r="E44" s="68"/>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row>
    <row r="45" spans="1:31" ht="44.25" customHeight="1">
      <c r="A45" s="275" t="s">
        <v>514</v>
      </c>
      <c r="B45" s="1395" t="s">
        <v>515</v>
      </c>
      <c r="C45" s="1395"/>
      <c r="D45" s="1395"/>
      <c r="E45" s="68"/>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row>
    <row r="46" spans="1:31" ht="36.75" customHeight="1">
      <c r="A46" s="275"/>
      <c r="B46" s="1395" t="s">
        <v>516</v>
      </c>
      <c r="C46" s="1395"/>
      <c r="D46" s="1395"/>
      <c r="E46" s="276" t="s">
        <v>517</v>
      </c>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row>
    <row r="47" spans="1:31" ht="17.100000000000001" customHeight="1">
      <c r="A47" s="275" t="s">
        <v>518</v>
      </c>
      <c r="B47" s="1316"/>
      <c r="C47" s="1396"/>
      <c r="D47" s="1317"/>
      <c r="E47" s="68"/>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row>
    <row r="48" spans="1:31" ht="17.100000000000001" customHeight="1">
      <c r="A48" s="275" t="s">
        <v>26</v>
      </c>
      <c r="B48" s="1316"/>
      <c r="C48" s="1396"/>
      <c r="D48" s="1317"/>
      <c r="E48" s="68"/>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row>
    <row r="49" spans="1:31" ht="17.100000000000001" customHeight="1">
      <c r="A49" s="275" t="s">
        <v>473</v>
      </c>
      <c r="B49" s="1316"/>
      <c r="C49" s="1396"/>
      <c r="D49" s="1317"/>
      <c r="E49" s="68"/>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row>
    <row r="50" spans="1:31" ht="66.75" customHeight="1">
      <c r="A50" s="275" t="s">
        <v>475</v>
      </c>
      <c r="B50" s="1395" t="s">
        <v>519</v>
      </c>
      <c r="C50" s="1395"/>
      <c r="D50" s="1395"/>
      <c r="E50" s="277"/>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row>
    <row r="51" spans="1:31" ht="17.100000000000001" customHeight="1">
      <c r="A51" s="275"/>
      <c r="B51" s="1395" t="s">
        <v>516</v>
      </c>
      <c r="C51" s="1395"/>
      <c r="D51" s="1395"/>
      <c r="E51" s="276" t="s">
        <v>517</v>
      </c>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row>
    <row r="52" spans="1:31" ht="17.100000000000001" customHeight="1">
      <c r="A52" s="275" t="s">
        <v>518</v>
      </c>
      <c r="B52" s="1316"/>
      <c r="C52" s="1396"/>
      <c r="D52" s="1317"/>
      <c r="E52" s="68"/>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row>
    <row r="53" spans="1:31" ht="17.100000000000001" customHeight="1">
      <c r="A53" s="275" t="s">
        <v>26</v>
      </c>
      <c r="B53" s="1316"/>
      <c r="C53" s="1396"/>
      <c r="D53" s="1317"/>
      <c r="E53" s="68"/>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row>
    <row r="54" spans="1:31" ht="17.100000000000001" customHeight="1">
      <c r="A54" s="275" t="s">
        <v>473</v>
      </c>
      <c r="B54" s="1316"/>
      <c r="C54" s="1396"/>
      <c r="D54" s="1317"/>
      <c r="E54" s="68"/>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row>
    <row r="55" spans="1:31" ht="17.100000000000001" customHeight="1">
      <c r="A55" s="278" t="s">
        <v>520</v>
      </c>
      <c r="B55" s="1316"/>
      <c r="C55" s="1396"/>
      <c r="D55" s="1317"/>
      <c r="E55" s="68"/>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row>
    <row r="56" spans="1:31" ht="17.100000000000001" customHeight="1">
      <c r="A56" s="275" t="s">
        <v>474</v>
      </c>
      <c r="B56" s="1316"/>
      <c r="C56" s="1396"/>
      <c r="D56" s="1317"/>
      <c r="E56" s="68"/>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row>
    <row r="57" spans="1:31" ht="17.100000000000001" customHeight="1">
      <c r="A57" s="278" t="s">
        <v>479</v>
      </c>
      <c r="B57" s="1316"/>
      <c r="C57" s="1396"/>
      <c r="D57" s="1317"/>
      <c r="E57" s="68"/>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row>
    <row r="58" spans="1:31" ht="17.100000000000001" customHeight="1">
      <c r="A58" s="35">
        <v>6</v>
      </c>
      <c r="B58" s="1407" t="s">
        <v>139</v>
      </c>
      <c r="C58" s="1407"/>
      <c r="D58" s="1407"/>
      <c r="E58" s="68"/>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row>
    <row r="59" spans="1:31" ht="17.100000000000001" customHeight="1">
      <c r="A59" s="35">
        <v>7</v>
      </c>
      <c r="B59" s="1397" t="s">
        <v>140</v>
      </c>
      <c r="C59" s="1397"/>
      <c r="D59" s="1397"/>
      <c r="E59" s="68"/>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row>
    <row r="60" spans="1:31" ht="17.100000000000001" customHeight="1">
      <c r="A60" s="85"/>
      <c r="B60" s="1397"/>
      <c r="C60" s="1397"/>
      <c r="D60" s="1397"/>
      <c r="E60" s="127"/>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row>
    <row r="61" spans="1:31" ht="17.100000000000001" customHeight="1">
      <c r="A61" s="80"/>
      <c r="B61" s="1402"/>
      <c r="C61" s="1402"/>
      <c r="D61" s="1402"/>
      <c r="E61" s="128"/>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row>
    <row r="62" spans="1:31" ht="17.100000000000001" customHeight="1">
      <c r="A62" s="85">
        <v>8</v>
      </c>
      <c r="B62" s="1394" t="s">
        <v>141</v>
      </c>
      <c r="C62" s="1394"/>
      <c r="D62" s="1394"/>
      <c r="E62" s="12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row>
    <row r="63" spans="1:31" ht="17.100000000000001" customHeight="1">
      <c r="A63" s="85"/>
      <c r="B63" s="1397" t="s">
        <v>167</v>
      </c>
      <c r="C63" s="1397"/>
      <c r="D63" s="1397"/>
      <c r="E63" s="127"/>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row>
    <row r="64" spans="1:31" ht="17.100000000000001" customHeight="1">
      <c r="A64" s="35">
        <v>9</v>
      </c>
      <c r="B64" s="1408" t="s">
        <v>151</v>
      </c>
      <c r="C64" s="1409"/>
      <c r="D64" s="1410"/>
      <c r="E64" s="130"/>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row>
    <row r="65" spans="1:31" ht="17.100000000000001" customHeight="1">
      <c r="A65" s="85"/>
      <c r="B65" s="1397" t="s">
        <v>142</v>
      </c>
      <c r="C65" s="1397"/>
      <c r="D65" s="1397"/>
      <c r="E65" s="127"/>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row>
    <row r="66" spans="1:31" ht="17.100000000000001" customHeight="1">
      <c r="A66" s="85"/>
      <c r="B66" s="1397" t="s">
        <v>143</v>
      </c>
      <c r="C66" s="1397"/>
      <c r="D66" s="1397"/>
      <c r="E66" s="127"/>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row>
    <row r="67" spans="1:31" ht="17.100000000000001" customHeight="1">
      <c r="A67" s="80"/>
      <c r="B67" s="1402" t="s">
        <v>144</v>
      </c>
      <c r="C67" s="1402"/>
      <c r="D67" s="1402"/>
      <c r="E67" s="128"/>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row>
    <row r="68" spans="1:31" ht="17.100000000000001" customHeight="1">
      <c r="A68" s="35">
        <v>10</v>
      </c>
      <c r="B68" s="1403" t="s">
        <v>145</v>
      </c>
      <c r="C68" s="1403"/>
      <c r="D68" s="1403"/>
      <c r="E68" s="130"/>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row>
    <row r="69" spans="1:31" ht="17.100000000000001" customHeight="1">
      <c r="A69" s="85"/>
      <c r="B69" s="1397" t="s">
        <v>146</v>
      </c>
      <c r="C69" s="1397"/>
      <c r="D69" s="1397"/>
      <c r="E69" s="127"/>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row>
    <row r="70" spans="1:31" ht="17.100000000000001" customHeight="1">
      <c r="A70" s="85"/>
      <c r="B70" s="1397" t="s">
        <v>147</v>
      </c>
      <c r="C70" s="1397"/>
      <c r="D70" s="1397"/>
      <c r="E70" s="127"/>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row>
    <row r="71" spans="1:31" ht="17.100000000000001" customHeight="1">
      <c r="A71" s="85"/>
      <c r="B71" s="1397"/>
      <c r="C71" s="1397"/>
      <c r="D71" s="1397"/>
      <c r="E71" s="127"/>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row>
    <row r="72" spans="1:31" ht="17.100000000000001" customHeight="1">
      <c r="A72" s="85"/>
      <c r="B72" s="1397"/>
      <c r="C72" s="1397"/>
      <c r="D72" s="1397"/>
      <c r="E72" s="127"/>
      <c r="F72" s="149"/>
      <c r="G72" s="149"/>
      <c r="H72" s="156">
        <v>2</v>
      </c>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row>
    <row r="73" spans="1:31" ht="17.100000000000001" customHeight="1">
      <c r="A73" s="85"/>
      <c r="B73" s="1397" t="s">
        <v>148</v>
      </c>
      <c r="C73" s="1397"/>
      <c r="D73" s="1397"/>
      <c r="E73" s="127"/>
      <c r="F73" s="149"/>
      <c r="G73" s="149"/>
      <c r="H73" s="149"/>
      <c r="I73" s="149"/>
      <c r="J73" s="149"/>
      <c r="K73" s="149"/>
      <c r="L73" s="149"/>
      <c r="M73" s="149"/>
      <c r="N73" s="149"/>
      <c r="O73" s="149"/>
      <c r="P73" s="149"/>
      <c r="Q73" s="149"/>
      <c r="R73" s="149"/>
      <c r="S73" s="149"/>
      <c r="T73" s="149"/>
      <c r="U73" s="149"/>
      <c r="V73" s="149"/>
      <c r="W73" s="149"/>
      <c r="X73" s="149"/>
      <c r="Y73" s="149"/>
      <c r="Z73" s="71"/>
      <c r="AA73" s="71"/>
      <c r="AB73" s="71"/>
    </row>
    <row r="74" spans="1:31" ht="17.100000000000001" customHeight="1">
      <c r="A74" s="85"/>
      <c r="B74" s="1397" t="s">
        <v>149</v>
      </c>
      <c r="C74" s="1397"/>
      <c r="D74" s="1397"/>
      <c r="E74" s="127"/>
      <c r="Z74" s="71"/>
      <c r="AA74" s="71"/>
      <c r="AB74" s="71"/>
    </row>
    <row r="75" spans="1:31" ht="18.95" customHeight="1">
      <c r="A75" s="85"/>
      <c r="B75" s="1404" t="s">
        <v>149</v>
      </c>
      <c r="C75" s="1405"/>
      <c r="D75" s="1406"/>
      <c r="E75" s="85" t="str">
        <f>IF(H72=1,"Saving Account","Current Account")</f>
        <v>Current Account</v>
      </c>
      <c r="Z75" s="71"/>
      <c r="AA75" s="71"/>
      <c r="AB75" s="71"/>
    </row>
    <row r="76" spans="1:31" ht="33" customHeight="1">
      <c r="A76" s="69">
        <v>11</v>
      </c>
      <c r="B76" s="1100" t="s">
        <v>150</v>
      </c>
      <c r="C76" s="1100"/>
      <c r="D76" s="1100"/>
      <c r="E76" s="68"/>
    </row>
    <row r="77" spans="1:31" ht="48" customHeight="1">
      <c r="A77" s="69">
        <v>12</v>
      </c>
      <c r="B77" s="1100" t="s">
        <v>159</v>
      </c>
      <c r="C77" s="1100"/>
      <c r="D77" s="1100"/>
      <c r="E77" s="68"/>
    </row>
    <row r="78" spans="1:31" ht="50.25" customHeight="1">
      <c r="A78" s="1347" t="s">
        <v>158</v>
      </c>
      <c r="B78" s="1347"/>
      <c r="C78" s="1347"/>
      <c r="D78" s="1347"/>
      <c r="E78" s="1347"/>
    </row>
    <row r="79" spans="1:31">
      <c r="A79" s="1096"/>
      <c r="B79" s="1096"/>
      <c r="C79" s="1096"/>
      <c r="D79" s="1096"/>
      <c r="E79" s="1096"/>
    </row>
    <row r="80" spans="1:31" ht="15">
      <c r="A80" s="1128" t="s">
        <v>573</v>
      </c>
      <c r="B80" s="1128"/>
      <c r="C80" s="1128"/>
      <c r="D80" s="1128"/>
      <c r="E80" s="1128"/>
    </row>
    <row r="81" spans="1:5" ht="15">
      <c r="A81" s="1425"/>
      <c r="B81" s="1425"/>
      <c r="C81" s="1425"/>
      <c r="D81" s="1425"/>
      <c r="E81" s="1425"/>
    </row>
    <row r="82" spans="1:5" ht="15">
      <c r="A82" s="1128" t="s">
        <v>574</v>
      </c>
      <c r="B82" s="1128"/>
      <c r="C82" s="1128"/>
      <c r="D82" s="1128"/>
      <c r="E82" s="1128"/>
    </row>
    <row r="83" spans="1:5" ht="15">
      <c r="A83" s="1425"/>
      <c r="B83" s="1425"/>
      <c r="C83" s="1425"/>
      <c r="D83" s="1425"/>
      <c r="E83" s="1425"/>
    </row>
    <row r="84" spans="1:5" ht="15">
      <c r="A84" s="1080" t="s">
        <v>575</v>
      </c>
      <c r="B84" s="1080"/>
      <c r="C84" s="1080"/>
      <c r="D84" s="1080"/>
      <c r="E84" s="1080"/>
    </row>
    <row r="85" spans="1:5" ht="15">
      <c r="A85" s="1080" t="s">
        <v>576</v>
      </c>
      <c r="B85" s="1080"/>
      <c r="C85" s="1080"/>
      <c r="D85" s="1080"/>
      <c r="E85" s="1080"/>
    </row>
    <row r="86" spans="1:5" ht="15">
      <c r="A86" s="1080" t="s">
        <v>577</v>
      </c>
      <c r="B86" s="1080"/>
      <c r="C86" s="1080"/>
      <c r="D86" s="1080"/>
      <c r="E86" s="1080"/>
    </row>
    <row r="87" spans="1:5" ht="15">
      <c r="A87" s="1425"/>
      <c r="B87" s="1425"/>
      <c r="C87" s="1425"/>
      <c r="D87" s="1425"/>
      <c r="E87" s="1425"/>
    </row>
    <row r="88" spans="1:5" ht="32.25" customHeight="1">
      <c r="A88" s="1128" t="s">
        <v>578</v>
      </c>
      <c r="B88" s="1128"/>
      <c r="C88" s="1128"/>
      <c r="D88" s="1128"/>
      <c r="E88" s="1128"/>
    </row>
    <row r="89" spans="1:5">
      <c r="A89" s="46"/>
      <c r="B89" s="46"/>
      <c r="C89" s="46"/>
      <c r="D89" s="402"/>
      <c r="E89" s="46"/>
    </row>
    <row r="90" spans="1:5" ht="24.95" customHeight="1">
      <c r="A90" s="23" t="s">
        <v>6</v>
      </c>
      <c r="B90" s="50" t="str">
        <f>'Attach 3(JV)'!B24</f>
        <v>--</v>
      </c>
      <c r="D90" s="39" t="s">
        <v>4</v>
      </c>
      <c r="E90" s="201" t="str">
        <f>'Attach 3(JV)'!E24</f>
        <v/>
      </c>
    </row>
    <row r="91" spans="1:5" ht="34.5" customHeight="1">
      <c r="A91" s="23" t="s">
        <v>7</v>
      </c>
      <c r="B91" s="201" t="str">
        <f>'Attach 3(JV)'!B25</f>
        <v/>
      </c>
      <c r="D91" s="39" t="s">
        <v>5</v>
      </c>
      <c r="E91" s="201" t="str">
        <f>'Attach 3(JV)'!E25</f>
        <v/>
      </c>
    </row>
    <row r="92" spans="1:5" ht="24.95" customHeight="1">
      <c r="D92" s="39"/>
      <c r="E92" s="25"/>
    </row>
    <row r="93" spans="1:5" ht="48" customHeight="1">
      <c r="A93" s="25"/>
    </row>
    <row r="94" spans="1:5" ht="96" customHeight="1"/>
    <row r="95" spans="1:5" ht="20.100000000000001" customHeight="1">
      <c r="A95" s="25"/>
    </row>
    <row r="96" spans="1:5" ht="46.5" customHeight="1"/>
    <row r="97" spans="1:1" ht="20.100000000000001" customHeight="1">
      <c r="A97" s="25"/>
    </row>
    <row r="98" spans="1:1" ht="20.100000000000001" customHeight="1"/>
    <row r="99" spans="1:1" ht="20.100000000000001" customHeight="1">
      <c r="A99" s="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E6182FFC-6E06-43C3-947C-9DE51F5E5E19}" showPageBreaks="1" showGridLines="0" fitToPage="1" printArea="1" hiddenRows="1" hiddenColumns="1" view="pageBreakPreview" topLeftCell="A71">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07FE71BF-EC61-4A26-9671-4F02FF98E5A5}" showPageBreaks="1" showGridLines="0" fitToPage="1" printArea="1" hiddenRows="1" hiddenColumns="1" view="pageBreakPreview" topLeftCell="A68">
      <selection activeCell="E28" sqref="E28"/>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10" zoomScaleSheetLayoutView="100" workbookViewId="0">
      <selection activeCell="I88" sqref="I88"/>
    </sheetView>
  </sheetViews>
  <sheetFormatPr defaultColWidth="9.140625" defaultRowHeight="16.5"/>
  <cols>
    <col min="1" max="1" width="12.140625" style="613" customWidth="1"/>
    <col min="2" max="2" width="18.140625" style="613" customWidth="1"/>
    <col min="3" max="5" width="7.42578125" style="613" customWidth="1"/>
    <col min="6" max="8" width="7.42578125" style="549" customWidth="1"/>
    <col min="9" max="12" width="7.42578125" style="326" customWidth="1"/>
    <col min="13" max="16384" width="9.140625" style="326"/>
  </cols>
  <sheetData>
    <row r="1" spans="1:26" s="627" customFormat="1" ht="21" customHeight="1">
      <c r="A1" s="1459" t="str">
        <f>'Attach 15'!A1:D1</f>
        <v>Specification No. :CC/NT/W-RT/DOM/A00/23/09260</v>
      </c>
      <c r="B1" s="1459"/>
      <c r="C1" s="1459"/>
      <c r="D1" s="1459"/>
      <c r="E1" s="1459"/>
      <c r="F1" s="1459"/>
      <c r="G1" s="1459"/>
      <c r="H1" s="1460" t="s">
        <v>851</v>
      </c>
      <c r="I1" s="1460"/>
      <c r="J1" s="1460"/>
      <c r="K1" s="1460"/>
      <c r="L1" s="1460"/>
    </row>
    <row r="2" spans="1:26" ht="11.25" customHeight="1">
      <c r="Z2" s="628">
        <f>'[25]Attach 3(JV)'!Z2</f>
        <v>0</v>
      </c>
    </row>
    <row r="3" spans="1:26" ht="89.25" customHeight="1">
      <c r="A3" s="1325" t="str">
        <f>'Attach 15'!A3:E3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26"/>
      <c r="G3" s="1326"/>
      <c r="H3" s="1326"/>
      <c r="I3" s="1326"/>
      <c r="J3" s="1326"/>
      <c r="K3" s="1326"/>
      <c r="L3" s="1326"/>
    </row>
    <row r="4" spans="1:26" ht="15.95" customHeight="1">
      <c r="A4" s="629"/>
      <c r="H4" s="17"/>
      <c r="I4" s="2"/>
    </row>
    <row r="5" spans="1:26" ht="20.100000000000001" customHeight="1">
      <c r="A5" s="1461" t="s">
        <v>8</v>
      </c>
      <c r="B5" s="1461"/>
      <c r="C5" s="1461"/>
      <c r="D5" s="1461"/>
      <c r="E5" s="1461"/>
      <c r="F5" s="1461"/>
      <c r="G5" s="1461"/>
      <c r="H5" s="1461"/>
      <c r="I5" s="1461"/>
      <c r="J5" s="1461"/>
      <c r="K5" s="1461"/>
      <c r="L5" s="1461"/>
    </row>
    <row r="6" spans="1:26" ht="15.95" customHeight="1">
      <c r="A6" s="630"/>
      <c r="H6" s="17"/>
      <c r="I6" s="2"/>
    </row>
    <row r="7" spans="1:26" ht="20.100000000000001" customHeight="1">
      <c r="A7" s="631" t="str">
        <f>'Attach 15'!A8:D8</f>
        <v>Bidder’s Name and Address  :</v>
      </c>
      <c r="G7" s="5" t="str">
        <f>'[25]Attach 3(JV)'!E7</f>
        <v>To:</v>
      </c>
      <c r="I7" s="2"/>
    </row>
    <row r="8" spans="1:26" ht="36" customHeight="1">
      <c r="A8" s="1462" t="str">
        <f>'[25]Attach 3(JV)'!A8</f>
        <v/>
      </c>
      <c r="B8" s="1462"/>
      <c r="C8" s="1462"/>
      <c r="D8" s="1462"/>
      <c r="E8" s="1462"/>
      <c r="F8" s="1462"/>
      <c r="G8" s="3" t="str">
        <f>'[25]Attach 3(JV)'!E8</f>
        <v>Contract Services</v>
      </c>
      <c r="I8" s="2"/>
    </row>
    <row r="9" spans="1:26" ht="20.100000000000001" customHeight="1">
      <c r="A9" s="4" t="s">
        <v>344</v>
      </c>
      <c r="B9" s="1076">
        <f>'Attach 15'!B10:D10</f>
        <v>0</v>
      </c>
      <c r="C9" s="1076"/>
      <c r="D9" s="1076"/>
      <c r="E9" s="1076"/>
      <c r="F9" s="1076"/>
      <c r="G9" s="3" t="str">
        <f>'[25]Attach 3(JV)'!E9</f>
        <v>Power Grid Corporation of India Ltd.,</v>
      </c>
      <c r="I9" s="2"/>
    </row>
    <row r="10" spans="1:26" ht="20.100000000000001" customHeight="1">
      <c r="A10" s="4" t="s">
        <v>346</v>
      </c>
      <c r="B10" s="1076">
        <f>'Attach 15'!B11:D11</f>
        <v>0</v>
      </c>
      <c r="C10" s="1076"/>
      <c r="D10" s="1076"/>
      <c r="E10" s="1076"/>
      <c r="F10" s="1076"/>
      <c r="G10" s="3" t="str">
        <f>'[25]Attach 3(JV)'!E10</f>
        <v>"Saudamini", Plot No. 2, Sector 29</v>
      </c>
      <c r="I10" s="2"/>
    </row>
    <row r="11" spans="1:26" ht="20.100000000000001" customHeight="1">
      <c r="B11" s="1076">
        <f>'Attach 15'!B12:D12</f>
        <v>0</v>
      </c>
      <c r="C11" s="1076"/>
      <c r="D11" s="1076"/>
      <c r="E11" s="1076"/>
      <c r="F11" s="1076"/>
      <c r="G11" s="3" t="str">
        <f>'[25]Attach 3(JV)'!E11</f>
        <v>Gurgaon (Haryana) - 122001</v>
      </c>
    </row>
    <row r="12" spans="1:26" ht="20.100000000000001" customHeight="1">
      <c r="A12" s="630"/>
      <c r="B12" s="1076">
        <f>'Attach 15'!B13:D13</f>
        <v>0</v>
      </c>
      <c r="C12" s="1076"/>
      <c r="D12" s="1076"/>
      <c r="E12" s="1076"/>
      <c r="F12" s="1076"/>
      <c r="G12" s="3"/>
    </row>
    <row r="13" spans="1:26" ht="15.95" customHeight="1">
      <c r="A13" s="630"/>
      <c r="B13" s="90"/>
      <c r="C13" s="90"/>
      <c r="D13" s="90"/>
      <c r="E13" s="90"/>
      <c r="F13" s="90"/>
    </row>
    <row r="14" spans="1:26" ht="20.100000000000001" customHeight="1">
      <c r="A14" s="613" t="s">
        <v>339</v>
      </c>
    </row>
    <row r="15" spans="1:26" ht="20.100000000000001" customHeight="1">
      <c r="A15" s="630"/>
    </row>
    <row r="16" spans="1:26" ht="57.75" customHeight="1">
      <c r="A16" s="1454" t="s">
        <v>840</v>
      </c>
      <c r="B16" s="1454"/>
      <c r="C16" s="1454"/>
      <c r="D16" s="1454"/>
      <c r="E16" s="1454"/>
      <c r="F16" s="1454"/>
      <c r="G16" s="1454"/>
      <c r="H16" s="1454"/>
      <c r="I16" s="1454"/>
      <c r="J16" s="1454"/>
      <c r="K16" s="1454"/>
      <c r="L16" s="1454"/>
    </row>
    <row r="17" spans="1:12" ht="20.100000000000001" customHeight="1">
      <c r="A17" s="632">
        <v>1</v>
      </c>
      <c r="B17" s="633" t="s">
        <v>11</v>
      </c>
    </row>
    <row r="18" spans="1:12" ht="82.5" customHeight="1">
      <c r="A18" s="634"/>
      <c r="B18" s="1437" t="s">
        <v>843</v>
      </c>
      <c r="C18" s="1437"/>
      <c r="D18" s="1437"/>
      <c r="E18" s="1437"/>
      <c r="F18" s="1437"/>
      <c r="G18" s="1437"/>
      <c r="H18" s="1437"/>
      <c r="I18" s="1437"/>
      <c r="J18" s="1437"/>
      <c r="K18" s="1437"/>
      <c r="L18" s="1437"/>
    </row>
    <row r="19" spans="1:12" ht="60.75" customHeight="1">
      <c r="A19" s="606">
        <v>1.1000000000000001</v>
      </c>
      <c r="B19" s="1455" t="s">
        <v>12</v>
      </c>
      <c r="C19" s="1455"/>
      <c r="D19" s="1455"/>
      <c r="E19" s="1455"/>
      <c r="F19" s="1455"/>
      <c r="G19" s="1455"/>
      <c r="H19" s="1455"/>
      <c r="I19" s="1455"/>
      <c r="J19" s="1455"/>
      <c r="K19" s="1455"/>
      <c r="L19" s="1455"/>
    </row>
    <row r="20" spans="1:12" ht="33" customHeight="1">
      <c r="A20" s="634"/>
      <c r="B20" s="1451" t="str">
        <f>IF('[25]Names of Bidder'!I6="Sole Bidder","Name of the Bidder (Sole Bidder)", "Name of Bidder (Lead Partner)")</f>
        <v>Name of the Bidder (Sole Bidder)</v>
      </c>
      <c r="C20" s="1451"/>
      <c r="D20" s="1451"/>
      <c r="E20" s="1451"/>
      <c r="F20" s="1451"/>
      <c r="G20" s="1451"/>
      <c r="H20" s="1448">
        <f>B9</f>
        <v>0</v>
      </c>
      <c r="I20" s="1448"/>
      <c r="J20" s="1448"/>
      <c r="K20" s="1448"/>
      <c r="L20" s="1448"/>
    </row>
    <row r="21" spans="1:12" ht="33" customHeight="1">
      <c r="A21" s="635"/>
      <c r="B21" s="1451" t="s">
        <v>13</v>
      </c>
      <c r="C21" s="1451"/>
      <c r="D21" s="1451"/>
      <c r="E21" s="1451"/>
      <c r="F21" s="1451"/>
      <c r="G21" s="1451"/>
      <c r="H21" s="1452" t="s">
        <v>53</v>
      </c>
      <c r="I21" s="1452"/>
      <c r="J21" s="1452"/>
      <c r="K21" s="1452"/>
      <c r="L21" s="1452"/>
    </row>
    <row r="22" spans="1:12" ht="33" customHeight="1">
      <c r="A22" s="635"/>
      <c r="B22" s="1451" t="s">
        <v>14</v>
      </c>
      <c r="C22" s="1451"/>
      <c r="D22" s="1451"/>
      <c r="E22" s="1451"/>
      <c r="F22" s="1451"/>
      <c r="G22" s="1451"/>
      <c r="H22" s="1452"/>
      <c r="I22" s="1452"/>
      <c r="J22" s="1452"/>
      <c r="K22" s="1452"/>
      <c r="L22" s="1452"/>
    </row>
    <row r="23" spans="1:12" ht="33" customHeight="1">
      <c r="A23" s="635"/>
      <c r="B23" s="1451" t="s">
        <v>15</v>
      </c>
      <c r="C23" s="1451"/>
      <c r="D23" s="1451"/>
      <c r="E23" s="1451"/>
      <c r="F23" s="1451"/>
      <c r="G23" s="1451"/>
      <c r="H23" s="1452"/>
      <c r="I23" s="1452"/>
      <c r="J23" s="1452"/>
      <c r="K23" s="1452"/>
      <c r="L23" s="1452"/>
    </row>
    <row r="24" spans="1:12" ht="33" customHeight="1">
      <c r="A24" s="635"/>
      <c r="B24" s="1451" t="s">
        <v>16</v>
      </c>
      <c r="C24" s="1451"/>
      <c r="D24" s="1451"/>
      <c r="E24" s="1451"/>
      <c r="F24" s="1451"/>
      <c r="G24" s="1451"/>
      <c r="H24" s="1452"/>
      <c r="I24" s="1452"/>
      <c r="J24" s="1452"/>
      <c r="K24" s="1452"/>
      <c r="L24" s="1452"/>
    </row>
    <row r="25" spans="1:12" ht="6" customHeight="1">
      <c r="A25" s="635"/>
      <c r="B25" s="636"/>
      <c r="C25" s="636"/>
      <c r="D25" s="636"/>
      <c r="E25" s="636"/>
      <c r="F25" s="636"/>
      <c r="G25" s="636"/>
      <c r="H25" s="608"/>
      <c r="I25" s="608"/>
      <c r="J25" s="608"/>
      <c r="K25" s="608"/>
      <c r="L25" s="608"/>
    </row>
    <row r="26" spans="1:12" ht="18.95" customHeight="1">
      <c r="A26" s="606">
        <v>1.2</v>
      </c>
      <c r="B26" s="1453" t="s">
        <v>169</v>
      </c>
      <c r="C26" s="1453"/>
      <c r="D26" s="1453"/>
      <c r="E26" s="1453"/>
      <c r="F26" s="1453"/>
      <c r="G26" s="1453"/>
      <c r="H26" s="1453"/>
      <c r="I26" s="1453"/>
      <c r="J26" s="1453"/>
      <c r="K26" s="1453"/>
      <c r="L26" s="1453"/>
    </row>
    <row r="27" spans="1:12" ht="18.95" customHeight="1">
      <c r="A27" s="637" t="s">
        <v>17</v>
      </c>
      <c r="B27" s="613" t="s">
        <v>18</v>
      </c>
      <c r="D27" s="638"/>
      <c r="E27" s="638"/>
    </row>
    <row r="28" spans="1:12" ht="18.95" customHeight="1">
      <c r="A28" s="635"/>
      <c r="B28" s="1448" t="s">
        <v>19</v>
      </c>
      <c r="C28" s="1448"/>
      <c r="D28" s="1431"/>
      <c r="E28" s="1431"/>
      <c r="F28" s="1431"/>
      <c r="G28" s="1431"/>
      <c r="H28" s="1431"/>
      <c r="I28" s="1431"/>
      <c r="J28" s="1431"/>
      <c r="K28" s="1431"/>
      <c r="L28" s="1431"/>
    </row>
    <row r="29" spans="1:12" ht="18.95" customHeight="1">
      <c r="A29" s="635"/>
      <c r="B29" s="1456" t="s">
        <v>20</v>
      </c>
      <c r="C29" s="1457"/>
      <c r="D29" s="1458"/>
      <c r="E29" s="1458"/>
      <c r="F29" s="1458"/>
      <c r="G29" s="1458"/>
      <c r="H29" s="1458"/>
      <c r="I29" s="1458"/>
      <c r="J29" s="1458"/>
      <c r="K29" s="1458"/>
      <c r="L29" s="1458"/>
    </row>
    <row r="30" spans="1:12" ht="18.95" customHeight="1">
      <c r="A30" s="635"/>
      <c r="B30" s="639"/>
      <c r="C30" s="640"/>
      <c r="D30" s="1449"/>
      <c r="E30" s="1449"/>
      <c r="F30" s="1449"/>
      <c r="G30" s="1449"/>
      <c r="H30" s="1449"/>
      <c r="I30" s="1449"/>
      <c r="J30" s="1449"/>
      <c r="K30" s="1449"/>
      <c r="L30" s="1449"/>
    </row>
    <row r="31" spans="1:12" ht="18.95" customHeight="1">
      <c r="A31" s="635"/>
      <c r="B31" s="639"/>
      <c r="C31" s="640"/>
      <c r="D31" s="1449"/>
      <c r="E31" s="1449"/>
      <c r="F31" s="1449"/>
      <c r="G31" s="1449"/>
      <c r="H31" s="1449"/>
      <c r="I31" s="1449"/>
      <c r="J31" s="1449"/>
      <c r="K31" s="1449"/>
      <c r="L31" s="1449"/>
    </row>
    <row r="32" spans="1:12" ht="18.95" customHeight="1">
      <c r="A32" s="635"/>
      <c r="B32" s="641"/>
      <c r="C32" s="642"/>
      <c r="D32" s="1450"/>
      <c r="E32" s="1450"/>
      <c r="F32" s="1450"/>
      <c r="G32" s="1450"/>
      <c r="H32" s="1450"/>
      <c r="I32" s="1450"/>
      <c r="J32" s="1450"/>
      <c r="K32" s="1450"/>
      <c r="L32" s="1450"/>
    </row>
    <row r="33" spans="1:12" ht="18.95" customHeight="1">
      <c r="A33" s="635"/>
      <c r="B33" s="1448" t="s">
        <v>21</v>
      </c>
      <c r="C33" s="1448"/>
      <c r="D33" s="1431"/>
      <c r="E33" s="1431"/>
      <c r="F33" s="1431"/>
      <c r="G33" s="1431"/>
      <c r="H33" s="1431"/>
      <c r="I33" s="1431"/>
      <c r="J33" s="1431"/>
      <c r="K33" s="1431"/>
      <c r="L33" s="1431"/>
    </row>
    <row r="34" spans="1:12" ht="18.95" customHeight="1">
      <c r="A34" s="635"/>
      <c r="B34" s="1448" t="s">
        <v>22</v>
      </c>
      <c r="C34" s="1448"/>
      <c r="D34" s="1431"/>
      <c r="E34" s="1431"/>
      <c r="F34" s="1431"/>
      <c r="G34" s="1431"/>
      <c r="H34" s="1431"/>
      <c r="I34" s="1431"/>
      <c r="J34" s="1431"/>
      <c r="K34" s="1431"/>
      <c r="L34" s="1431"/>
    </row>
    <row r="35" spans="1:12" ht="18.95" customHeight="1">
      <c r="A35" s="635"/>
      <c r="B35" s="1448" t="s">
        <v>23</v>
      </c>
      <c r="C35" s="1448"/>
      <c r="D35" s="1431"/>
      <c r="E35" s="1431"/>
      <c r="F35" s="1431"/>
      <c r="G35" s="1431"/>
      <c r="H35" s="1431"/>
      <c r="I35" s="1431"/>
      <c r="J35" s="1431"/>
      <c r="K35" s="1431"/>
      <c r="L35" s="1431"/>
    </row>
    <row r="36" spans="1:12" ht="18.95" customHeight="1">
      <c r="A36" s="635"/>
      <c r="B36" s="1448" t="s">
        <v>24</v>
      </c>
      <c r="C36" s="1448"/>
      <c r="D36" s="1431"/>
      <c r="E36" s="1431"/>
      <c r="F36" s="1431"/>
      <c r="G36" s="1431"/>
      <c r="H36" s="1431"/>
      <c r="I36" s="1431"/>
      <c r="J36" s="1431"/>
      <c r="K36" s="1431"/>
      <c r="L36" s="1431"/>
    </row>
    <row r="37" spans="1:12" ht="8.1" customHeight="1">
      <c r="A37" s="635"/>
      <c r="B37" s="643"/>
      <c r="C37" s="643"/>
      <c r="D37" s="644"/>
      <c r="E37" s="644"/>
      <c r="F37" s="644"/>
      <c r="G37" s="644"/>
      <c r="H37" s="644"/>
      <c r="I37" s="644"/>
      <c r="J37" s="644"/>
      <c r="K37" s="644"/>
      <c r="L37" s="644"/>
    </row>
    <row r="38" spans="1:12" ht="61.5" customHeight="1">
      <c r="A38" s="645" t="s">
        <v>26</v>
      </c>
      <c r="B38" s="1437" t="s">
        <v>25</v>
      </c>
      <c r="C38" s="1437"/>
      <c r="D38" s="1437"/>
      <c r="E38" s="1437"/>
      <c r="F38" s="1437"/>
      <c r="G38" s="1437"/>
      <c r="H38" s="1437"/>
      <c r="I38" s="1437"/>
      <c r="J38" s="1437"/>
      <c r="K38" s="1437"/>
      <c r="L38" s="1437"/>
    </row>
    <row r="39" spans="1:12" ht="33.75" customHeight="1">
      <c r="A39" s="635"/>
      <c r="B39" s="646" t="s">
        <v>342</v>
      </c>
      <c r="C39" s="1447" t="s">
        <v>27</v>
      </c>
      <c r="D39" s="1447"/>
      <c r="E39" s="1447"/>
      <c r="F39" s="1447"/>
      <c r="G39" s="1447" t="s">
        <v>28</v>
      </c>
      <c r="H39" s="1447"/>
      <c r="I39" s="1447" t="s">
        <v>29</v>
      </c>
      <c r="J39" s="1447"/>
      <c r="K39" s="1447"/>
      <c r="L39" s="1447"/>
    </row>
    <row r="40" spans="1:12" ht="38.1" customHeight="1">
      <c r="B40" s="647"/>
      <c r="C40" s="1431"/>
      <c r="D40" s="1431"/>
      <c r="E40" s="1431"/>
      <c r="F40" s="1431"/>
      <c r="G40" s="1432"/>
      <c r="H40" s="1432"/>
      <c r="I40" s="1431"/>
      <c r="J40" s="1431"/>
      <c r="K40" s="1431"/>
      <c r="L40" s="1431"/>
    </row>
    <row r="41" spans="1:12" ht="38.1" customHeight="1">
      <c r="A41" s="635"/>
      <c r="B41" s="647"/>
      <c r="C41" s="1431"/>
      <c r="D41" s="1431"/>
      <c r="E41" s="1431"/>
      <c r="F41" s="1431"/>
      <c r="G41" s="1432"/>
      <c r="H41" s="1432"/>
      <c r="I41" s="1431"/>
      <c r="J41" s="1431"/>
      <c r="K41" s="1431"/>
      <c r="L41" s="1431"/>
    </row>
    <row r="42" spans="1:12" ht="55.5" customHeight="1">
      <c r="A42" s="618" t="s">
        <v>473</v>
      </c>
      <c r="B42" s="1437" t="s">
        <v>847</v>
      </c>
      <c r="C42" s="1437"/>
      <c r="D42" s="1437"/>
      <c r="E42" s="1437"/>
      <c r="F42" s="1437"/>
      <c r="G42" s="1437"/>
      <c r="H42" s="1437"/>
      <c r="I42" s="1437"/>
      <c r="J42" s="1437"/>
      <c r="K42" s="1437"/>
      <c r="L42" s="1437"/>
    </row>
    <row r="43" spans="1:12" ht="57" customHeight="1">
      <c r="A43" s="635"/>
      <c r="B43" s="646" t="s">
        <v>342</v>
      </c>
      <c r="C43" s="1447" t="s">
        <v>848</v>
      </c>
      <c r="D43" s="1447"/>
      <c r="E43" s="1447"/>
      <c r="F43" s="1447"/>
      <c r="G43" s="1447" t="s">
        <v>849</v>
      </c>
      <c r="H43" s="1447"/>
      <c r="I43" s="1447" t="s">
        <v>116</v>
      </c>
      <c r="J43" s="1447"/>
      <c r="K43" s="1447"/>
      <c r="L43" s="1447"/>
    </row>
    <row r="44" spans="1:12" ht="38.1" customHeight="1">
      <c r="A44" s="635"/>
      <c r="B44" s="647"/>
      <c r="C44" s="1431"/>
      <c r="D44" s="1431"/>
      <c r="E44" s="1431"/>
      <c r="F44" s="1431"/>
      <c r="G44" s="1432"/>
      <c r="H44" s="1432"/>
      <c r="I44" s="1431"/>
      <c r="J44" s="1431"/>
      <c r="K44" s="1431"/>
      <c r="L44" s="1431"/>
    </row>
    <row r="45" spans="1:12" ht="38.1" customHeight="1">
      <c r="A45" s="635"/>
      <c r="B45" s="647"/>
      <c r="C45" s="1431"/>
      <c r="D45" s="1431"/>
      <c r="E45" s="1431"/>
      <c r="F45" s="1431"/>
      <c r="G45" s="1432"/>
      <c r="H45" s="1432"/>
      <c r="I45" s="1431"/>
      <c r="J45" s="1431"/>
      <c r="K45" s="1431"/>
      <c r="L45" s="1431"/>
    </row>
    <row r="46" spans="1:12" ht="20.100000000000001" customHeight="1">
      <c r="A46" s="632">
        <v>2</v>
      </c>
      <c r="B46" s="648" t="s">
        <v>30</v>
      </c>
    </row>
    <row r="47" spans="1:12" ht="78.75" customHeight="1">
      <c r="B47" s="1437" t="s">
        <v>844</v>
      </c>
      <c r="C47" s="1437"/>
      <c r="D47" s="1437"/>
      <c r="E47" s="1437"/>
      <c r="F47" s="1437"/>
      <c r="G47" s="1437"/>
      <c r="H47" s="1437"/>
      <c r="I47" s="1437"/>
      <c r="J47" s="1437"/>
      <c r="K47" s="1437"/>
      <c r="L47" s="1437"/>
    </row>
    <row r="48" spans="1:12" s="549" customFormat="1" ht="34.5" customHeight="1">
      <c r="A48" s="606">
        <v>2.1</v>
      </c>
      <c r="B48" s="1437" t="s">
        <v>31</v>
      </c>
      <c r="C48" s="1437"/>
      <c r="D48" s="1437"/>
      <c r="E48" s="1437"/>
      <c r="F48" s="1437"/>
      <c r="G48" s="1437"/>
      <c r="H48" s="1437"/>
      <c r="I48" s="1437"/>
      <c r="J48" s="1437"/>
      <c r="K48" s="1437"/>
      <c r="L48" s="1437"/>
    </row>
    <row r="49" spans="1:12" ht="51" customHeight="1">
      <c r="A49" s="635"/>
      <c r="B49" s="646" t="s">
        <v>32</v>
      </c>
      <c r="C49" s="1447" t="s">
        <v>33</v>
      </c>
      <c r="D49" s="1447"/>
      <c r="E49" s="1447"/>
      <c r="F49" s="1447"/>
      <c r="G49" s="1447" t="s">
        <v>34</v>
      </c>
      <c r="H49" s="1447"/>
      <c r="I49" s="1447" t="s">
        <v>114</v>
      </c>
      <c r="J49" s="1447"/>
      <c r="K49" s="1447" t="s">
        <v>115</v>
      </c>
      <c r="L49" s="1447"/>
    </row>
    <row r="50" spans="1:12" ht="27.95" customHeight="1">
      <c r="A50" s="635"/>
      <c r="B50" s="647">
        <v>1</v>
      </c>
      <c r="C50" s="1431"/>
      <c r="D50" s="1431"/>
      <c r="E50" s="1431"/>
      <c r="F50" s="1431"/>
      <c r="G50" s="1432"/>
      <c r="H50" s="1432"/>
      <c r="I50" s="1432"/>
      <c r="J50" s="1432"/>
      <c r="K50" s="1444"/>
      <c r="L50" s="1444"/>
    </row>
    <row r="51" spans="1:12" ht="27.95" customHeight="1">
      <c r="A51" s="635"/>
      <c r="B51" s="647">
        <v>2</v>
      </c>
      <c r="C51" s="1431"/>
      <c r="D51" s="1431"/>
      <c r="E51" s="1431"/>
      <c r="F51" s="1431"/>
      <c r="G51" s="1432"/>
      <c r="H51" s="1432"/>
      <c r="I51" s="1432"/>
      <c r="J51" s="1432"/>
      <c r="K51" s="1444"/>
      <c r="L51" s="1444"/>
    </row>
    <row r="52" spans="1:12" ht="27.95" customHeight="1">
      <c r="A52" s="635"/>
      <c r="B52" s="647">
        <v>3</v>
      </c>
      <c r="C52" s="1431"/>
      <c r="D52" s="1431"/>
      <c r="E52" s="1431"/>
      <c r="F52" s="1431"/>
      <c r="G52" s="1432"/>
      <c r="H52" s="1432"/>
      <c r="I52" s="1432"/>
      <c r="J52" s="1432"/>
      <c r="K52" s="1444"/>
      <c r="L52" s="1444"/>
    </row>
    <row r="53" spans="1:12" ht="27.95" customHeight="1">
      <c r="A53" s="635"/>
      <c r="B53" s="647">
        <v>4</v>
      </c>
      <c r="C53" s="1431"/>
      <c r="D53" s="1431"/>
      <c r="E53" s="1431"/>
      <c r="F53" s="1431"/>
      <c r="G53" s="1432"/>
      <c r="H53" s="1432"/>
      <c r="I53" s="1432"/>
      <c r="J53" s="1432"/>
      <c r="K53" s="1444"/>
      <c r="L53" s="1444"/>
    </row>
    <row r="54" spans="1:12" ht="27.95" customHeight="1">
      <c r="A54" s="635"/>
      <c r="B54" s="647">
        <v>5</v>
      </c>
      <c r="C54" s="1431"/>
      <c r="D54" s="1431"/>
      <c r="E54" s="1431"/>
      <c r="F54" s="1431"/>
      <c r="G54" s="1432"/>
      <c r="H54" s="1432"/>
      <c r="I54" s="1432"/>
      <c r="J54" s="1432"/>
      <c r="K54" s="1444"/>
      <c r="L54" s="1444"/>
    </row>
    <row r="55" spans="1:12" ht="27.95" customHeight="1">
      <c r="A55" s="635"/>
      <c r="B55" s="649"/>
      <c r="C55" s="650"/>
      <c r="D55" s="650"/>
      <c r="E55" s="650"/>
      <c r="F55" s="650"/>
      <c r="G55" s="649"/>
      <c r="H55" s="649"/>
      <c r="I55" s="649"/>
      <c r="J55" s="649"/>
      <c r="K55" s="651"/>
      <c r="L55" s="651"/>
    </row>
    <row r="56" spans="1:12" ht="27.95" customHeight="1">
      <c r="A56" s="652">
        <v>3</v>
      </c>
      <c r="B56" s="1445" t="s">
        <v>832</v>
      </c>
      <c r="C56" s="1445"/>
      <c r="D56" s="1445"/>
      <c r="E56" s="1445"/>
      <c r="F56" s="1445"/>
      <c r="G56" s="1445"/>
      <c r="H56" s="1445"/>
      <c r="I56" s="1445"/>
      <c r="J56" s="1445"/>
      <c r="K56" s="1445"/>
      <c r="L56" s="1445"/>
    </row>
    <row r="57" spans="1:12" ht="54.75" customHeight="1">
      <c r="A57" s="635"/>
      <c r="B57" s="1446" t="s">
        <v>833</v>
      </c>
      <c r="C57" s="1446"/>
      <c r="D57" s="1446"/>
      <c r="E57" s="1446"/>
      <c r="F57" s="1446"/>
      <c r="G57" s="1446"/>
      <c r="H57" s="1446"/>
      <c r="I57" s="1446"/>
      <c r="J57" s="1446"/>
      <c r="K57" s="1446"/>
      <c r="L57" s="1446"/>
    </row>
    <row r="58" spans="1:12" ht="27.95" customHeight="1">
      <c r="A58" s="652">
        <v>3.1</v>
      </c>
      <c r="B58" s="1442" t="s">
        <v>834</v>
      </c>
      <c r="C58" s="1442"/>
      <c r="D58" s="1442"/>
      <c r="E58" s="1442"/>
      <c r="F58" s="1442"/>
      <c r="G58" s="1442"/>
      <c r="H58" s="1442"/>
      <c r="I58" s="1442"/>
      <c r="J58" s="1442"/>
      <c r="K58" s="1442"/>
      <c r="L58" s="1442"/>
    </row>
    <row r="59" spans="1:12" ht="36.75" customHeight="1">
      <c r="A59" s="635"/>
      <c r="B59" s="653" t="s">
        <v>32</v>
      </c>
      <c r="C59" s="1443" t="s">
        <v>835</v>
      </c>
      <c r="D59" s="1443"/>
      <c r="E59" s="1443"/>
      <c r="F59" s="1443"/>
      <c r="G59" s="1443" t="s">
        <v>836</v>
      </c>
      <c r="H59" s="1443"/>
      <c r="I59" s="1443"/>
      <c r="J59" s="1443"/>
      <c r="K59" s="1443"/>
      <c r="L59" s="1443"/>
    </row>
    <row r="60" spans="1:12" ht="27.95" customHeight="1">
      <c r="A60" s="635"/>
      <c r="B60" s="647"/>
      <c r="C60" s="1439"/>
      <c r="D60" s="1440"/>
      <c r="E60" s="1440"/>
      <c r="F60" s="1441"/>
      <c r="G60" s="1439"/>
      <c r="H60" s="1440"/>
      <c r="I60" s="1440"/>
      <c r="J60" s="1440"/>
      <c r="K60" s="1440"/>
      <c r="L60" s="1441"/>
    </row>
    <row r="61" spans="1:12" ht="27.95" customHeight="1">
      <c r="A61" s="635"/>
      <c r="B61" s="647"/>
      <c r="C61" s="1439"/>
      <c r="D61" s="1440"/>
      <c r="E61" s="1440"/>
      <c r="F61" s="1441"/>
      <c r="G61" s="1439"/>
      <c r="H61" s="1440"/>
      <c r="I61" s="1440"/>
      <c r="J61" s="1440"/>
      <c r="K61" s="1440"/>
      <c r="L61" s="1441"/>
    </row>
    <row r="62" spans="1:12" ht="27.95" customHeight="1">
      <c r="A62" s="635"/>
      <c r="B62" s="647"/>
      <c r="C62" s="1439"/>
      <c r="D62" s="1440"/>
      <c r="E62" s="1440"/>
      <c r="F62" s="1441"/>
      <c r="G62" s="1439"/>
      <c r="H62" s="1440"/>
      <c r="I62" s="1440"/>
      <c r="J62" s="1440"/>
      <c r="K62" s="1440"/>
      <c r="L62" s="1441"/>
    </row>
    <row r="63" spans="1:12" ht="27.95" customHeight="1">
      <c r="A63" s="635"/>
      <c r="B63" s="647"/>
      <c r="C63" s="1439"/>
      <c r="D63" s="1440"/>
      <c r="E63" s="1440"/>
      <c r="F63" s="1441"/>
      <c r="G63" s="1439"/>
      <c r="H63" s="1440"/>
      <c r="I63" s="1440"/>
      <c r="J63" s="1440"/>
      <c r="K63" s="1440"/>
      <c r="L63" s="1441"/>
    </row>
    <row r="64" spans="1:12" ht="27.95" customHeight="1">
      <c r="A64" s="635"/>
      <c r="B64" s="647"/>
      <c r="C64" s="1439"/>
      <c r="D64" s="1440"/>
      <c r="E64" s="1440"/>
      <c r="F64" s="1441"/>
      <c r="G64" s="1439"/>
      <c r="H64" s="1440"/>
      <c r="I64" s="1440"/>
      <c r="J64" s="1440"/>
      <c r="K64" s="1440"/>
      <c r="L64" s="1441"/>
    </row>
    <row r="65" spans="1:12" ht="27.95" customHeight="1">
      <c r="A65" s="635"/>
      <c r="B65" s="647"/>
      <c r="C65" s="1439"/>
      <c r="D65" s="1440"/>
      <c r="E65" s="1440"/>
      <c r="F65" s="1441"/>
      <c r="G65" s="1439"/>
      <c r="H65" s="1440"/>
      <c r="I65" s="1440"/>
      <c r="J65" s="1440"/>
      <c r="K65" s="1440"/>
      <c r="L65" s="1441"/>
    </row>
    <row r="66" spans="1:12" ht="27.95" customHeight="1">
      <c r="A66" s="635"/>
      <c r="B66" s="647"/>
      <c r="C66" s="1439"/>
      <c r="D66" s="1440"/>
      <c r="E66" s="1440"/>
      <c r="F66" s="1441"/>
      <c r="G66" s="1439"/>
      <c r="H66" s="1440"/>
      <c r="I66" s="1440"/>
      <c r="J66" s="1440"/>
      <c r="K66" s="1440"/>
      <c r="L66" s="1441"/>
    </row>
    <row r="67" spans="1:12" ht="27.95" customHeight="1">
      <c r="A67" s="635"/>
      <c r="B67" s="647"/>
      <c r="C67" s="1439"/>
      <c r="D67" s="1440"/>
      <c r="E67" s="1440"/>
      <c r="F67" s="1441"/>
      <c r="G67" s="1439"/>
      <c r="H67" s="1440"/>
      <c r="I67" s="1440"/>
      <c r="J67" s="1440"/>
      <c r="K67" s="1440"/>
      <c r="L67" s="1441"/>
    </row>
    <row r="68" spans="1:12" ht="27.95" customHeight="1">
      <c r="A68" s="635"/>
      <c r="B68" s="647"/>
      <c r="C68" s="1439"/>
      <c r="D68" s="1440"/>
      <c r="E68" s="1440"/>
      <c r="F68" s="1441"/>
      <c r="G68" s="1439"/>
      <c r="H68" s="1440"/>
      <c r="I68" s="1440"/>
      <c r="J68" s="1440"/>
      <c r="K68" s="1440"/>
      <c r="L68" s="1441"/>
    </row>
    <row r="69" spans="1:12" ht="27.95" customHeight="1">
      <c r="A69" s="635"/>
      <c r="B69" s="647"/>
      <c r="C69" s="1439"/>
      <c r="D69" s="1440"/>
      <c r="E69" s="1440"/>
      <c r="F69" s="1441"/>
      <c r="G69" s="1439"/>
      <c r="H69" s="1440"/>
      <c r="I69" s="1440"/>
      <c r="J69" s="1440"/>
      <c r="K69" s="1440"/>
      <c r="L69" s="1441"/>
    </row>
    <row r="70" spans="1:12" ht="27.95" customHeight="1">
      <c r="A70" s="635"/>
      <c r="B70" s="654"/>
      <c r="C70" s="654"/>
      <c r="D70" s="654"/>
      <c r="E70" s="654"/>
      <c r="F70" s="654"/>
      <c r="G70" s="654"/>
      <c r="H70" s="654"/>
      <c r="I70" s="654"/>
      <c r="J70" s="654"/>
      <c r="K70" s="654"/>
      <c r="L70" s="654"/>
    </row>
    <row r="71" spans="1:12" ht="21" customHeight="1">
      <c r="A71" s="632">
        <v>4</v>
      </c>
      <c r="B71" s="648" t="s">
        <v>35</v>
      </c>
      <c r="D71" s="644"/>
      <c r="E71" s="644"/>
      <c r="F71" s="644"/>
    </row>
    <row r="72" spans="1:12" ht="18" customHeight="1">
      <c r="A72" s="655">
        <v>4.0999999999999996</v>
      </c>
      <c r="B72" s="1438" t="s">
        <v>36</v>
      </c>
      <c r="C72" s="1438"/>
      <c r="D72" s="1438"/>
      <c r="E72" s="1438"/>
      <c r="F72" s="644"/>
    </row>
    <row r="73" spans="1:12" ht="67.5" customHeight="1">
      <c r="A73" s="635"/>
      <c r="B73" s="1437" t="s">
        <v>37</v>
      </c>
      <c r="C73" s="1437"/>
      <c r="D73" s="1437"/>
      <c r="E73" s="1437"/>
      <c r="F73" s="1437"/>
      <c r="G73" s="1437"/>
      <c r="H73" s="1437"/>
      <c r="I73" s="1437"/>
      <c r="J73" s="1437"/>
      <c r="K73" s="1437"/>
      <c r="L73" s="1437"/>
    </row>
    <row r="74" spans="1:12" s="549" customFormat="1" ht="35.25" customHeight="1">
      <c r="A74" s="635"/>
      <c r="B74" s="1433" t="s">
        <v>38</v>
      </c>
      <c r="C74" s="1433"/>
      <c r="D74" s="1433"/>
      <c r="E74" s="1434" t="s">
        <v>39</v>
      </c>
      <c r="F74" s="1435"/>
      <c r="G74" s="1435"/>
      <c r="H74" s="1436"/>
      <c r="I74" s="1433" t="s">
        <v>40</v>
      </c>
      <c r="J74" s="1433"/>
      <c r="K74" s="1433"/>
      <c r="L74" s="1433"/>
    </row>
    <row r="75" spans="1:12" ht="20.100000000000001" customHeight="1">
      <c r="A75" s="635"/>
      <c r="B75" s="1431"/>
      <c r="C75" s="1431"/>
      <c r="D75" s="1431"/>
      <c r="E75" s="1432"/>
      <c r="F75" s="1432"/>
      <c r="G75" s="1432"/>
      <c r="H75" s="1432"/>
      <c r="I75" s="1432"/>
      <c r="J75" s="1432"/>
      <c r="K75" s="1432"/>
      <c r="L75" s="1432"/>
    </row>
    <row r="76" spans="1:12" ht="20.100000000000001" customHeight="1">
      <c r="A76" s="635"/>
      <c r="B76" s="1431"/>
      <c r="C76" s="1431"/>
      <c r="D76" s="1431"/>
      <c r="E76" s="1432"/>
      <c r="F76" s="1432"/>
      <c r="G76" s="1432"/>
      <c r="H76" s="1432"/>
      <c r="I76" s="1432"/>
      <c r="J76" s="1432"/>
      <c r="K76" s="1432"/>
      <c r="L76" s="1432"/>
    </row>
    <row r="77" spans="1:12" ht="20.100000000000001" customHeight="1">
      <c r="A77" s="635"/>
      <c r="B77" s="1431"/>
      <c r="C77" s="1431"/>
      <c r="D77" s="1431"/>
      <c r="E77" s="1432"/>
      <c r="F77" s="1432"/>
      <c r="G77" s="1432"/>
      <c r="H77" s="1432"/>
      <c r="I77" s="1432"/>
      <c r="J77" s="1432"/>
      <c r="K77" s="1432"/>
      <c r="L77" s="1432"/>
    </row>
    <row r="78" spans="1:12" ht="20.100000000000001" customHeight="1">
      <c r="A78" s="635"/>
      <c r="B78" s="1431"/>
      <c r="C78" s="1431"/>
      <c r="D78" s="1431"/>
      <c r="E78" s="1432"/>
      <c r="F78" s="1432"/>
      <c r="G78" s="1432"/>
      <c r="H78" s="1432"/>
      <c r="I78" s="1432"/>
      <c r="J78" s="1432"/>
      <c r="K78" s="1432"/>
      <c r="L78" s="1432"/>
    </row>
    <row r="79" spans="1:12" ht="20.100000000000001" customHeight="1">
      <c r="A79" s="635"/>
      <c r="B79" s="1431"/>
      <c r="C79" s="1431"/>
      <c r="D79" s="1431"/>
      <c r="E79" s="1432"/>
      <c r="F79" s="1432"/>
      <c r="G79" s="1432"/>
      <c r="H79" s="1432"/>
      <c r="I79" s="1432"/>
      <c r="J79" s="1432"/>
      <c r="K79" s="1432"/>
      <c r="L79" s="1432"/>
    </row>
    <row r="80" spans="1:12" ht="20.100000000000001" customHeight="1">
      <c r="A80" s="635"/>
      <c r="B80" s="1431"/>
      <c r="C80" s="1431"/>
      <c r="D80" s="1431"/>
      <c r="E80" s="1432"/>
      <c r="F80" s="1432"/>
      <c r="G80" s="1432"/>
      <c r="H80" s="1432"/>
      <c r="I80" s="1432"/>
      <c r="J80" s="1432"/>
      <c r="K80" s="1432"/>
      <c r="L80" s="1432"/>
    </row>
    <row r="81" spans="1:12" s="549" customFormat="1" ht="20.100000000000001" customHeight="1">
      <c r="A81" s="634">
        <v>4.2</v>
      </c>
      <c r="B81" s="630" t="s">
        <v>41</v>
      </c>
      <c r="C81" s="614"/>
      <c r="D81" s="614"/>
      <c r="E81" s="614"/>
      <c r="F81" s="614"/>
    </row>
    <row r="82" spans="1:12" s="549" customFormat="1" ht="20.100000000000001" customHeight="1">
      <c r="A82" s="630"/>
      <c r="B82" s="630"/>
      <c r="C82" s="614"/>
      <c r="D82" s="614"/>
      <c r="E82" s="614"/>
      <c r="F82" s="614"/>
      <c r="K82" s="656" t="s">
        <v>118</v>
      </c>
      <c r="L82" s="657"/>
    </row>
    <row r="83" spans="1:12" s="549" customFormat="1" ht="20.100000000000001" customHeight="1">
      <c r="A83" s="630"/>
      <c r="B83" s="658" t="s">
        <v>116</v>
      </c>
      <c r="C83" s="1433" t="s">
        <v>117</v>
      </c>
      <c r="D83" s="1433"/>
      <c r="E83" s="1433"/>
      <c r="F83" s="1433"/>
      <c r="G83" s="1433"/>
      <c r="H83" s="1434" t="s">
        <v>42</v>
      </c>
      <c r="I83" s="1435"/>
      <c r="J83" s="1435"/>
      <c r="K83" s="1435"/>
      <c r="L83" s="1436"/>
    </row>
    <row r="84" spans="1:12" s="661" customFormat="1" ht="33" customHeight="1">
      <c r="A84" s="608"/>
      <c r="B84" s="659"/>
      <c r="C84" s="660" t="s">
        <v>1009</v>
      </c>
      <c r="D84" s="660" t="s">
        <v>1010</v>
      </c>
      <c r="E84" s="660" t="s">
        <v>1011</v>
      </c>
      <c r="F84" s="660" t="s">
        <v>1012</v>
      </c>
      <c r="G84" s="660" t="s">
        <v>1013</v>
      </c>
      <c r="H84" s="660" t="s">
        <v>1014</v>
      </c>
      <c r="I84" s="660" t="s">
        <v>1015</v>
      </c>
      <c r="J84" s="660" t="s">
        <v>1016</v>
      </c>
      <c r="K84" s="660" t="s">
        <v>1017</v>
      </c>
      <c r="L84" s="660" t="s">
        <v>1018</v>
      </c>
    </row>
    <row r="85" spans="1:12" s="549" customFormat="1" ht="33" customHeight="1">
      <c r="A85" s="630"/>
      <c r="B85" s="659" t="s">
        <v>119</v>
      </c>
      <c r="C85" s="662"/>
      <c r="D85" s="662"/>
      <c r="E85" s="662"/>
      <c r="F85" s="662"/>
      <c r="G85" s="662"/>
      <c r="H85" s="662"/>
      <c r="I85" s="662"/>
      <c r="J85" s="662"/>
      <c r="K85" s="662"/>
      <c r="L85" s="662"/>
    </row>
    <row r="86" spans="1:12" s="549" customFormat="1" ht="33" customHeight="1">
      <c r="A86" s="630"/>
      <c r="B86" s="659" t="s">
        <v>120</v>
      </c>
      <c r="C86" s="662"/>
      <c r="D86" s="662"/>
      <c r="E86" s="662"/>
      <c r="F86" s="662"/>
      <c r="G86" s="662"/>
      <c r="H86" s="662"/>
      <c r="I86" s="662"/>
      <c r="J86" s="662"/>
      <c r="K86" s="662"/>
      <c r="L86" s="662"/>
    </row>
    <row r="87" spans="1:12" s="549" customFormat="1" ht="33" customHeight="1">
      <c r="A87" s="630"/>
      <c r="B87" s="659" t="s">
        <v>123</v>
      </c>
      <c r="C87" s="662"/>
      <c r="D87" s="662"/>
      <c r="E87" s="662"/>
      <c r="F87" s="662"/>
      <c r="G87" s="662"/>
      <c r="H87" s="662"/>
      <c r="I87" s="662"/>
      <c r="J87" s="662"/>
      <c r="K87" s="662"/>
      <c r="L87" s="662"/>
    </row>
    <row r="88" spans="1:12" s="549" customFormat="1" ht="33" customHeight="1">
      <c r="A88" s="630"/>
      <c r="B88" s="659" t="s">
        <v>124</v>
      </c>
      <c r="C88" s="662"/>
      <c r="D88" s="662"/>
      <c r="E88" s="662"/>
      <c r="F88" s="662"/>
      <c r="G88" s="662"/>
      <c r="H88" s="662"/>
      <c r="I88" s="662"/>
      <c r="J88" s="662"/>
      <c r="K88" s="662"/>
      <c r="L88" s="662"/>
    </row>
    <row r="89" spans="1:12" s="549" customFormat="1" ht="33" customHeight="1">
      <c r="A89" s="630"/>
      <c r="B89" s="659" t="s">
        <v>125</v>
      </c>
      <c r="C89" s="662"/>
      <c r="D89" s="662"/>
      <c r="E89" s="662"/>
      <c r="F89" s="662"/>
      <c r="G89" s="662"/>
      <c r="H89" s="662"/>
      <c r="I89" s="662"/>
      <c r="J89" s="662"/>
      <c r="K89" s="662"/>
      <c r="L89" s="662"/>
    </row>
    <row r="90" spans="1:12" s="549" customFormat="1" ht="33" customHeight="1">
      <c r="A90" s="630"/>
      <c r="B90" s="659" t="s">
        <v>126</v>
      </c>
      <c r="C90" s="662"/>
      <c r="D90" s="662"/>
      <c r="E90" s="662"/>
      <c r="F90" s="662"/>
      <c r="G90" s="662"/>
      <c r="H90" s="662"/>
      <c r="I90" s="662"/>
      <c r="J90" s="662"/>
      <c r="K90" s="662"/>
      <c r="L90" s="662"/>
    </row>
    <row r="91" spans="1:12" ht="20.100000000000001" customHeight="1">
      <c r="A91" s="663"/>
      <c r="B91" s="663"/>
      <c r="C91" s="626"/>
      <c r="D91" s="626"/>
      <c r="E91" s="626"/>
      <c r="F91" s="626"/>
    </row>
    <row r="92" spans="1:12">
      <c r="A92" s="634"/>
      <c r="B92" s="1437"/>
      <c r="C92" s="1437"/>
      <c r="D92" s="1437"/>
      <c r="E92" s="1437"/>
      <c r="F92" s="1437"/>
      <c r="G92" s="1437"/>
      <c r="H92" s="1437"/>
      <c r="I92" s="1437"/>
      <c r="J92" s="1437"/>
      <c r="K92" s="1437"/>
      <c r="L92" s="1437"/>
    </row>
    <row r="93" spans="1:12" ht="20.100000000000001" customHeight="1">
      <c r="A93" s="663"/>
      <c r="B93" s="663"/>
      <c r="C93" s="626"/>
      <c r="D93" s="626"/>
      <c r="E93" s="626"/>
      <c r="F93" s="626"/>
    </row>
    <row r="94" spans="1:12" ht="24" customHeight="1">
      <c r="A94" s="663"/>
      <c r="B94" s="663"/>
      <c r="C94" s="626"/>
      <c r="D94" s="626"/>
      <c r="E94" s="626"/>
      <c r="F94" s="326"/>
      <c r="G94" s="664"/>
    </row>
    <row r="95" spans="1:12" ht="24" customHeight="1">
      <c r="A95" s="665" t="s">
        <v>6</v>
      </c>
      <c r="B95" s="1427" t="str">
        <f>'Attach 15'!B90</f>
        <v>--</v>
      </c>
      <c r="C95" s="1427"/>
      <c r="D95" s="1427"/>
      <c r="E95" s="326"/>
      <c r="G95" s="664" t="s">
        <v>4</v>
      </c>
      <c r="H95" s="1428" t="str">
        <f>'Attach 15'!E90</f>
        <v/>
      </c>
      <c r="I95" s="1429"/>
      <c r="J95" s="1429"/>
      <c r="K95" s="1429"/>
      <c r="L95" s="1429"/>
    </row>
    <row r="96" spans="1:12" ht="24" customHeight="1">
      <c r="A96" s="665" t="s">
        <v>7</v>
      </c>
      <c r="B96" s="1430" t="str">
        <f>'Attach 15'!B91</f>
        <v/>
      </c>
      <c r="C96" s="1430"/>
      <c r="D96" s="1430"/>
      <c r="E96" s="326"/>
      <c r="G96" s="664" t="s">
        <v>5</v>
      </c>
      <c r="H96" s="1428" t="str">
        <f>'Attach 15'!E91</f>
        <v/>
      </c>
      <c r="I96" s="1429"/>
      <c r="J96" s="1429"/>
      <c r="K96" s="1429"/>
      <c r="L96" s="1429"/>
    </row>
  </sheetData>
  <sheetProtection algorithmName="SHA-512" hashValue="Z4E21OAxpWKppVG6xv3h+5dtgVbMap2wb+o3gJ8wdi0m0pxt7/cBJuXVXhzqQ3LXrTDSXqI0H1hQdcbd6EdP6w==" saltValue="6xdOSdu8xtbbRXhwvsW/hQ==" spinCount="100000" sheet="1" formatColumns="0" formatRows="0" selectLockedCells="1"/>
  <customSheetViews>
    <customSheetView guid="{E6182FFC-6E06-43C3-947C-9DE51F5E5E19}" showPageBreaks="1" showGridLines="0" zeroValues="0" printArea="1" view="pageBreakPreview" topLeftCell="A91">
      <selection activeCell="I88" sqref="I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07FE71BF-EC61-4A26-9671-4F02FF98E5A5}" showPageBreaks="1" showGridLines="0" zeroValues="0" printArea="1" view="pageBreakPreview" topLeftCell="A22">
      <selection activeCell="I88" sqref="I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9" zoomScaleSheetLayoutView="100" workbookViewId="0">
      <selection activeCell="A19" sqref="A19"/>
    </sheetView>
  </sheetViews>
  <sheetFormatPr defaultColWidth="9.140625" defaultRowHeight="16.5"/>
  <cols>
    <col min="1" max="1" width="16.28515625" style="239" customWidth="1"/>
    <col min="2" max="2" width="31.28515625" style="239" customWidth="1"/>
    <col min="3" max="3" width="34.85546875" style="239" customWidth="1"/>
    <col min="4" max="4" width="18.85546875" style="239" customWidth="1"/>
    <col min="5" max="5" width="21.28515625" style="239" customWidth="1"/>
    <col min="6" max="8" width="9.140625" style="237"/>
    <col min="9" max="16384" width="9.140625" style="238"/>
  </cols>
  <sheetData>
    <row r="1" spans="1:26" ht="15">
      <c r="A1" s="1465" t="str">
        <f>'Attach 3(JV)'!A1</f>
        <v>Specification No. :CC/NT/W-RT/DOM/A00/23/09260</v>
      </c>
      <c r="B1" s="1465"/>
      <c r="C1" s="1465"/>
      <c r="D1" s="1464" t="str">
        <f>"Attachment-17 "&amp;'Attach 3(JV)'!AT1</f>
        <v xml:space="preserve">Attachment-17 </v>
      </c>
      <c r="E1" s="1464"/>
    </row>
    <row r="2" spans="1:26" ht="10.5" customHeight="1">
      <c r="Z2" s="240">
        <f>'[5]Attach 3(JV)'!Z2</f>
        <v>0</v>
      </c>
    </row>
    <row r="3" spans="1:26" ht="77.2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241"/>
      <c r="G3" s="242"/>
      <c r="H3" s="241"/>
    </row>
    <row r="4" spans="1:26" ht="6.75" customHeight="1">
      <c r="A4" s="243"/>
      <c r="H4" s="17"/>
      <c r="I4" s="2"/>
    </row>
    <row r="5" spans="1:26" ht="19.5" customHeight="1">
      <c r="A5" s="1367" t="s">
        <v>493</v>
      </c>
      <c r="B5" s="1367"/>
      <c r="C5" s="1367"/>
      <c r="D5" s="1367"/>
      <c r="E5" s="1367"/>
      <c r="F5" s="244"/>
      <c r="H5" s="17"/>
      <c r="I5" s="2"/>
    </row>
    <row r="6" spans="1:26" ht="7.5" customHeight="1">
      <c r="A6" s="245"/>
      <c r="H6" s="17"/>
      <c r="I6" s="2"/>
    </row>
    <row r="7" spans="1:26" ht="19.5" customHeight="1">
      <c r="A7" s="246" t="str">
        <f>'Attach 3(JV)'!A7</f>
        <v>Bidder’s Name and Address  :</v>
      </c>
      <c r="B7" s="245"/>
      <c r="C7" s="245"/>
      <c r="D7" s="5" t="str">
        <f>'[5]Attach 3(JV)'!E7</f>
        <v>To:</v>
      </c>
      <c r="H7" s="17"/>
      <c r="I7" s="2"/>
    </row>
    <row r="8" spans="1:26" ht="26.25" customHeight="1">
      <c r="A8" s="1368" t="str">
        <f>'Attach 3(JV)'!A8</f>
        <v/>
      </c>
      <c r="B8" s="1368"/>
      <c r="C8" s="1368"/>
      <c r="D8" s="3" t="str">
        <f>'[5]Attach 3(JV)'!E8</f>
        <v>Contract Services</v>
      </c>
      <c r="H8" s="17"/>
      <c r="I8" s="2"/>
    </row>
    <row r="9" spans="1:26" ht="19.5" customHeight="1">
      <c r="A9" s="4" t="s">
        <v>344</v>
      </c>
      <c r="B9" s="1076">
        <f>'Attach 3(JV)'!B9</f>
        <v>0</v>
      </c>
      <c r="C9" s="1076"/>
      <c r="D9" s="3" t="str">
        <f>'[5]Attach 3(JV)'!E9</f>
        <v>Power Grid Corporation of India Ltd.,</v>
      </c>
      <c r="H9" s="17"/>
      <c r="I9" s="2"/>
    </row>
    <row r="10" spans="1:26" ht="19.5" customHeight="1">
      <c r="A10" s="4" t="s">
        <v>346</v>
      </c>
      <c r="B10" s="1076">
        <f>'Attach 3(JV)'!B10</f>
        <v>0</v>
      </c>
      <c r="C10" s="1076"/>
      <c r="D10" s="3" t="str">
        <f>'[5]Attach 3(JV)'!E10</f>
        <v>"Saudamini", Plot No. 2, Sector 29</v>
      </c>
      <c r="H10" s="17"/>
      <c r="I10" s="2"/>
    </row>
    <row r="11" spans="1:26" ht="19.5" customHeight="1">
      <c r="B11" s="1076">
        <f>'Attach 3(JV)'!B11</f>
        <v>0</v>
      </c>
      <c r="C11" s="1076"/>
      <c r="D11" s="3" t="str">
        <f>'[5]Attach 3(JV)'!E11</f>
        <v>Gurgaon (Haryana) - 122001</v>
      </c>
    </row>
    <row r="12" spans="1:26" ht="14.25" customHeight="1">
      <c r="A12" s="245"/>
      <c r="B12" s="1076">
        <f>'Attach 3(JV)'!B12</f>
        <v>0</v>
      </c>
      <c r="C12" s="1076"/>
      <c r="D12" s="3"/>
    </row>
    <row r="13" spans="1:26" ht="19.5" customHeight="1">
      <c r="A13" s="239" t="s">
        <v>339</v>
      </c>
    </row>
    <row r="14" spans="1:26" ht="9.9499999999999993" customHeight="1">
      <c r="A14" s="245"/>
    </row>
    <row r="15" spans="1:26" ht="93.75" customHeight="1">
      <c r="A15" s="247">
        <v>1</v>
      </c>
      <c r="B15" s="1467" t="s">
        <v>494</v>
      </c>
      <c r="C15" s="1467"/>
      <c r="D15" s="1467"/>
      <c r="E15" s="1467"/>
      <c r="F15" s="248"/>
      <c r="G15" s="248"/>
      <c r="H15" s="248"/>
    </row>
    <row r="16" spans="1:26" ht="51.75" customHeight="1">
      <c r="A16" s="247">
        <v>2</v>
      </c>
      <c r="B16" s="1467" t="s">
        <v>495</v>
      </c>
      <c r="C16" s="1467"/>
      <c r="D16" s="1467"/>
      <c r="E16" s="1467"/>
      <c r="F16" s="248"/>
      <c r="G16" s="248"/>
      <c r="H16" s="248"/>
    </row>
    <row r="17" spans="1:8" ht="16.5" customHeight="1">
      <c r="A17" s="245"/>
      <c r="B17" s="245"/>
      <c r="C17" s="245"/>
      <c r="D17" s="245"/>
      <c r="E17" s="245"/>
      <c r="F17" s="248"/>
      <c r="G17" s="248"/>
      <c r="H17" s="248"/>
    </row>
    <row r="18" spans="1:8" s="237" customFormat="1" ht="97.5" customHeight="1">
      <c r="A18" s="249" t="s">
        <v>496</v>
      </c>
      <c r="B18" s="250" t="s">
        <v>342</v>
      </c>
      <c r="C18" s="250" t="s">
        <v>497</v>
      </c>
      <c r="D18" s="249" t="s">
        <v>498</v>
      </c>
      <c r="E18" s="249" t="s">
        <v>499</v>
      </c>
      <c r="G18" s="248"/>
      <c r="H18" s="248"/>
    </row>
    <row r="19" spans="1:8">
      <c r="A19" s="251"/>
      <c r="B19" s="252"/>
      <c r="C19" s="252"/>
      <c r="D19" s="253"/>
      <c r="E19" s="253"/>
      <c r="F19" s="248"/>
      <c r="G19" s="248"/>
      <c r="H19" s="248"/>
    </row>
    <row r="20" spans="1:8">
      <c r="A20" s="251"/>
      <c r="B20" s="252"/>
      <c r="C20" s="252"/>
      <c r="D20" s="253"/>
      <c r="E20" s="253"/>
      <c r="F20" s="248"/>
      <c r="G20" s="248"/>
      <c r="H20" s="248"/>
    </row>
    <row r="21" spans="1:8">
      <c r="A21" s="251"/>
      <c r="B21" s="252"/>
      <c r="C21" s="252"/>
      <c r="D21" s="253"/>
      <c r="E21" s="253"/>
      <c r="F21" s="248"/>
      <c r="G21" s="248"/>
      <c r="H21" s="248"/>
    </row>
    <row r="22" spans="1:8">
      <c r="A22" s="251"/>
      <c r="B22" s="252"/>
      <c r="C22" s="252"/>
      <c r="D22" s="253"/>
      <c r="E22" s="253"/>
      <c r="F22" s="248"/>
      <c r="G22" s="248"/>
      <c r="H22" s="248"/>
    </row>
    <row r="23" spans="1:8">
      <c r="A23" s="251"/>
      <c r="B23" s="252"/>
      <c r="C23" s="252"/>
      <c r="D23" s="253"/>
      <c r="E23" s="253"/>
      <c r="F23" s="248"/>
      <c r="G23" s="248"/>
      <c r="H23" s="248"/>
    </row>
    <row r="24" spans="1:8">
      <c r="A24" s="251"/>
      <c r="B24" s="252"/>
      <c r="C24" s="252"/>
      <c r="D24" s="253"/>
      <c r="E24" s="253"/>
      <c r="F24" s="248"/>
      <c r="G24" s="248"/>
      <c r="H24" s="248"/>
    </row>
    <row r="25" spans="1:8" ht="6" customHeight="1">
      <c r="A25" s="254"/>
      <c r="B25" s="255"/>
      <c r="C25" s="255"/>
      <c r="D25" s="256"/>
      <c r="E25" s="256"/>
      <c r="F25" s="248"/>
      <c r="G25" s="248"/>
      <c r="H25" s="248"/>
    </row>
    <row r="26" spans="1:8" ht="0.6" hidden="1" customHeight="1">
      <c r="A26" s="257"/>
      <c r="B26" s="258"/>
      <c r="C26" s="258"/>
      <c r="D26" s="259"/>
      <c r="E26" s="259"/>
      <c r="F26" s="248"/>
      <c r="G26" s="248"/>
      <c r="H26" s="248"/>
    </row>
    <row r="27" spans="1:8" ht="30" customHeight="1">
      <c r="A27" s="1468" t="s">
        <v>500</v>
      </c>
      <c r="B27" s="1468"/>
      <c r="C27" s="1468"/>
      <c r="D27" s="1468"/>
      <c r="E27" s="1468"/>
      <c r="F27" s="248"/>
      <c r="G27" s="248"/>
      <c r="H27" s="248"/>
    </row>
    <row r="28" spans="1:8">
      <c r="C28" s="260"/>
    </row>
    <row r="29" spans="1:8">
      <c r="A29" s="261" t="s">
        <v>6</v>
      </c>
      <c r="B29" s="262" t="str">
        <f>'Attach 3(JV)'!B24</f>
        <v>--</v>
      </c>
      <c r="C29" s="260" t="s">
        <v>4</v>
      </c>
      <c r="D29" s="263" t="str">
        <f>'Attach 3(JV)'!E24</f>
        <v/>
      </c>
    </row>
    <row r="30" spans="1:8">
      <c r="A30" s="261" t="s">
        <v>7</v>
      </c>
      <c r="B30" s="263" t="str">
        <f>'Attach 3(JV)'!B25</f>
        <v/>
      </c>
      <c r="C30" s="260" t="s">
        <v>5</v>
      </c>
      <c r="D30" s="263" t="str">
        <f>'Attach 3(JV)'!E25</f>
        <v/>
      </c>
    </row>
    <row r="31" spans="1:8">
      <c r="B31" s="264"/>
      <c r="C31" s="260"/>
      <c r="D31" s="260"/>
      <c r="E31" s="264"/>
    </row>
    <row r="32" spans="1:8" hidden="1">
      <c r="A32" s="234" t="str">
        <f>A1</f>
        <v>Specification No. :CC/NT/W-RT/DOM/A00/23/09260</v>
      </c>
      <c r="B32" s="235"/>
      <c r="C32" s="235"/>
      <c r="D32" s="235"/>
      <c r="E32" s="236" t="str">
        <f>D1</f>
        <v xml:space="preserve">Attachment-17 </v>
      </c>
    </row>
    <row r="33" spans="1:8" hidden="1"/>
    <row r="34" spans="1:8" ht="15" hidden="1">
      <c r="A34" s="1469" t="str">
        <f>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4" s="1469"/>
      <c r="C34" s="1469"/>
      <c r="D34" s="1469"/>
      <c r="E34" s="1469"/>
    </row>
    <row r="35" spans="1:8" hidden="1">
      <c r="A35" s="243"/>
    </row>
    <row r="36" spans="1:8" ht="15" hidden="1">
      <c r="A36" s="1471" t="s">
        <v>385</v>
      </c>
      <c r="B36" s="1471"/>
      <c r="C36" s="1471"/>
      <c r="D36" s="1471"/>
      <c r="E36" s="1471"/>
      <c r="F36" s="238"/>
      <c r="G36" s="238"/>
      <c r="H36" s="238"/>
    </row>
    <row r="37" spans="1:8" hidden="1">
      <c r="A37" s="245"/>
      <c r="F37" s="238"/>
      <c r="G37" s="238"/>
      <c r="H37" s="238"/>
    </row>
    <row r="38" spans="1:8" hidden="1">
      <c r="A38" s="246" t="str">
        <f>'[5]Attach 3(JV)'!A15</f>
        <v>Name(s) and Addresse(s) of other partner(s)</v>
      </c>
      <c r="B38" s="245"/>
      <c r="C38" s="245"/>
      <c r="D38" s="5" t="str">
        <f>D7</f>
        <v>To:</v>
      </c>
      <c r="F38" s="238"/>
      <c r="G38" s="238"/>
      <c r="H38" s="238"/>
    </row>
    <row r="39" spans="1:8" hidden="1">
      <c r="A39" s="246" t="str">
        <f>'[5]Attach 3(JV)'!B16</f>
        <v/>
      </c>
      <c r="B39" s="245"/>
      <c r="C39" s="245"/>
      <c r="D39" s="3" t="str">
        <f>D8</f>
        <v>Contract Services</v>
      </c>
      <c r="F39" s="238"/>
      <c r="G39" s="238"/>
      <c r="H39" s="238"/>
    </row>
    <row r="40" spans="1:8" hidden="1">
      <c r="A40" s="4" t="s">
        <v>344</v>
      </c>
      <c r="B40" s="1076" t="str">
        <f>'[5]Attach 3(JV)'!B17:D17</f>
        <v xml:space="preserve">…… ……. …….. …… ……. …….. </v>
      </c>
      <c r="C40" s="1076"/>
      <c r="D40" s="3" t="str">
        <f>D9</f>
        <v>Power Grid Corporation of India Ltd.,</v>
      </c>
      <c r="F40" s="238"/>
      <c r="G40" s="238"/>
      <c r="H40" s="238"/>
    </row>
    <row r="41" spans="1:8" hidden="1">
      <c r="A41" s="4" t="s">
        <v>346</v>
      </c>
      <c r="B41" s="1076" t="str">
        <f>'[5]Attach 3(JV)'!B18:D18</f>
        <v xml:space="preserve">…… ……. …….. …… ……. …….. </v>
      </c>
      <c r="C41" s="1076"/>
      <c r="D41" s="3" t="str">
        <f>D10</f>
        <v>"Saudamini", Plot No. 2, Sector 29</v>
      </c>
      <c r="F41" s="238"/>
      <c r="G41" s="238"/>
      <c r="H41" s="238"/>
    </row>
    <row r="42" spans="1:8" hidden="1">
      <c r="B42" s="1076" t="str">
        <f>'[5]Attach 3(JV)'!B19:D19</f>
        <v xml:space="preserve">…… ……. …….. …… ……. …….. </v>
      </c>
      <c r="C42" s="1076"/>
      <c r="D42" s="3" t="str">
        <f>D11</f>
        <v>Gurgaon (Haryana) - 122001</v>
      </c>
      <c r="F42" s="238"/>
      <c r="G42" s="238"/>
      <c r="H42" s="238"/>
    </row>
    <row r="43" spans="1:8" hidden="1">
      <c r="A43" s="245"/>
      <c r="B43" s="1076" t="str">
        <f>'[5]Attach 3(JV)'!B20:D20</f>
        <v xml:space="preserve">…… ……. …….. …… ……. …….. </v>
      </c>
      <c r="C43" s="1076"/>
      <c r="D43" s="3"/>
      <c r="F43" s="238"/>
      <c r="G43" s="238"/>
      <c r="H43" s="238"/>
    </row>
    <row r="44" spans="1:8" hidden="1">
      <c r="A44" s="239" t="s">
        <v>339</v>
      </c>
      <c r="F44" s="238"/>
      <c r="G44" s="238"/>
      <c r="H44" s="238"/>
    </row>
    <row r="45" spans="1:8" hidden="1">
      <c r="A45" s="245"/>
      <c r="F45" s="238"/>
      <c r="G45" s="238"/>
      <c r="H45" s="238"/>
    </row>
    <row r="46" spans="1:8" hidden="1">
      <c r="A46" s="1470" t="s">
        <v>386</v>
      </c>
      <c r="B46" s="1470"/>
      <c r="C46" s="1470"/>
      <c r="D46" s="1470"/>
      <c r="E46" s="1470"/>
      <c r="F46" s="238"/>
      <c r="G46" s="238"/>
      <c r="H46" s="238"/>
    </row>
    <row r="47" spans="1:8" hidden="1">
      <c r="A47" s="245"/>
      <c r="B47" s="245"/>
      <c r="C47" s="245"/>
      <c r="D47" s="245"/>
      <c r="E47" s="245"/>
      <c r="F47" s="238"/>
      <c r="G47" s="238"/>
      <c r="H47" s="238"/>
    </row>
    <row r="48" spans="1:8" ht="66" hidden="1">
      <c r="A48" s="249" t="s">
        <v>342</v>
      </c>
      <c r="B48" s="1466" t="s">
        <v>111</v>
      </c>
      <c r="C48" s="1466"/>
      <c r="D48" s="249" t="s">
        <v>112</v>
      </c>
      <c r="E48" s="249" t="s">
        <v>113</v>
      </c>
      <c r="F48" s="238"/>
      <c r="G48" s="238"/>
      <c r="H48" s="238"/>
    </row>
    <row r="49" spans="1:8" hidden="1">
      <c r="A49" s="265">
        <v>1</v>
      </c>
      <c r="B49" s="1463"/>
      <c r="C49" s="1463"/>
      <c r="D49" s="266"/>
      <c r="E49" s="266"/>
      <c r="F49" s="238"/>
      <c r="G49" s="238"/>
      <c r="H49" s="238"/>
    </row>
    <row r="50" spans="1:8" hidden="1">
      <c r="A50" s="265">
        <v>2</v>
      </c>
      <c r="B50" s="1463"/>
      <c r="C50" s="1463"/>
      <c r="D50" s="266"/>
      <c r="E50" s="266"/>
      <c r="F50" s="238"/>
      <c r="G50" s="238"/>
      <c r="H50" s="238"/>
    </row>
    <row r="51" spans="1:8" hidden="1">
      <c r="A51" s="265">
        <v>3</v>
      </c>
      <c r="B51" s="1463"/>
      <c r="C51" s="1463"/>
      <c r="D51" s="266"/>
      <c r="E51" s="266"/>
      <c r="F51" s="238"/>
      <c r="G51" s="238"/>
      <c r="H51" s="238"/>
    </row>
    <row r="52" spans="1:8" hidden="1">
      <c r="A52" s="265">
        <v>4</v>
      </c>
      <c r="B52" s="1463"/>
      <c r="C52" s="1463"/>
      <c r="D52" s="266"/>
      <c r="E52" s="266"/>
      <c r="F52" s="238"/>
      <c r="G52" s="238"/>
      <c r="H52" s="238"/>
    </row>
    <row r="53" spans="1:8" hidden="1">
      <c r="A53" s="265">
        <v>5</v>
      </c>
      <c r="B53" s="1463"/>
      <c r="C53" s="1463"/>
      <c r="D53" s="266"/>
      <c r="E53" s="266"/>
      <c r="F53" s="238"/>
      <c r="G53" s="238"/>
      <c r="H53" s="238"/>
    </row>
    <row r="54" spans="1:8" hidden="1">
      <c r="A54" s="265">
        <v>6</v>
      </c>
      <c r="B54" s="1463"/>
      <c r="C54" s="1463"/>
      <c r="D54" s="266"/>
      <c r="E54" s="266"/>
      <c r="F54" s="238"/>
      <c r="G54" s="238"/>
      <c r="H54" s="238"/>
    </row>
    <row r="55" spans="1:8" hidden="1">
      <c r="A55" s="245"/>
      <c r="B55" s="245"/>
      <c r="C55" s="245"/>
      <c r="D55" s="245"/>
      <c r="E55" s="245"/>
      <c r="F55" s="238"/>
      <c r="G55" s="238"/>
      <c r="H55" s="238"/>
    </row>
    <row r="56" spans="1:8" ht="15" hidden="1">
      <c r="A56" s="267"/>
      <c r="B56" s="267"/>
      <c r="C56" s="267"/>
      <c r="D56" s="267"/>
      <c r="E56" s="267"/>
      <c r="F56" s="238"/>
      <c r="G56" s="238"/>
      <c r="H56" s="238"/>
    </row>
    <row r="57" spans="1:8" ht="15" hidden="1">
      <c r="A57" s="267" t="s">
        <v>6</v>
      </c>
      <c r="B57" s="262" t="str">
        <f>B29</f>
        <v>--</v>
      </c>
      <c r="C57" s="267" t="s">
        <v>4</v>
      </c>
      <c r="D57" s="267" t="str">
        <f>D29</f>
        <v/>
      </c>
      <c r="E57" s="267"/>
      <c r="F57" s="238"/>
      <c r="G57" s="238"/>
      <c r="H57" s="238"/>
    </row>
    <row r="58" spans="1:8" ht="15" hidden="1">
      <c r="A58" s="267" t="s">
        <v>7</v>
      </c>
      <c r="B58" s="267" t="str">
        <f>B30</f>
        <v/>
      </c>
      <c r="C58" s="267" t="s">
        <v>5</v>
      </c>
      <c r="D58" s="267" t="str">
        <f>D30</f>
        <v/>
      </c>
      <c r="E58" s="267"/>
      <c r="F58" s="238"/>
      <c r="G58" s="238"/>
      <c r="H58" s="238"/>
    </row>
    <row r="59" spans="1:8" ht="15" hidden="1">
      <c r="A59" s="267"/>
      <c r="B59" s="267"/>
      <c r="C59" s="267"/>
      <c r="D59" s="267"/>
      <c r="E59" s="267"/>
      <c r="F59" s="238"/>
      <c r="G59" s="238"/>
      <c r="H59" s="238"/>
    </row>
    <row r="60" spans="1:8" hidden="1">
      <c r="A60" s="234" t="str">
        <f>A32</f>
        <v>Specification No. :CC/NT/W-RT/DOM/A00/23/09260</v>
      </c>
      <c r="B60" s="235"/>
      <c r="C60" s="235"/>
      <c r="D60" s="235"/>
      <c r="E60" s="236" t="str">
        <f>E32</f>
        <v xml:space="preserve">Attachment-17 </v>
      </c>
      <c r="F60" s="238"/>
      <c r="G60" s="238"/>
      <c r="H60" s="238"/>
    </row>
    <row r="61" spans="1:8" hidden="1">
      <c r="F61" s="238"/>
      <c r="G61" s="238"/>
      <c r="H61" s="238"/>
    </row>
    <row r="62" spans="1:8" ht="15" hidden="1">
      <c r="A62" s="1469" t="str">
        <f>A34</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62" s="1469"/>
      <c r="C62" s="1469"/>
      <c r="D62" s="1469"/>
      <c r="E62" s="1469"/>
      <c r="F62" s="238"/>
      <c r="G62" s="238"/>
      <c r="H62" s="238"/>
    </row>
    <row r="63" spans="1:8" hidden="1">
      <c r="A63" s="243"/>
      <c r="F63" s="238"/>
      <c r="G63" s="238"/>
      <c r="H63" s="238"/>
    </row>
    <row r="64" spans="1:8" ht="15" hidden="1">
      <c r="A64" s="1471" t="s">
        <v>385</v>
      </c>
      <c r="B64" s="1471"/>
      <c r="C64" s="1471"/>
      <c r="D64" s="1471"/>
      <c r="E64" s="1471"/>
      <c r="F64" s="238"/>
      <c r="G64" s="238"/>
      <c r="H64" s="238"/>
    </row>
    <row r="65" spans="1:8" hidden="1">
      <c r="A65" s="245"/>
      <c r="F65" s="238"/>
      <c r="G65" s="238"/>
      <c r="H65" s="238"/>
    </row>
    <row r="66" spans="1:8" hidden="1">
      <c r="A66" s="246" t="str">
        <f>'[5]Attach 3(JV)'!A15</f>
        <v>Name(s) and Addresse(s) of other partner(s)</v>
      </c>
      <c r="B66" s="245"/>
      <c r="C66" s="245"/>
      <c r="D66" s="5" t="str">
        <f>D7</f>
        <v>To:</v>
      </c>
      <c r="F66" s="238"/>
      <c r="G66" s="238"/>
      <c r="H66" s="238"/>
    </row>
    <row r="67" spans="1:8" hidden="1">
      <c r="A67" s="246" t="str">
        <f>'[5]Attach 3(JV)'!E16</f>
        <v/>
      </c>
      <c r="B67" s="245"/>
      <c r="C67" s="245"/>
      <c r="D67" s="3" t="str">
        <f>D8</f>
        <v>Contract Services</v>
      </c>
      <c r="F67" s="238"/>
      <c r="G67" s="238"/>
      <c r="H67" s="238"/>
    </row>
    <row r="68" spans="1:8" hidden="1">
      <c r="A68" s="4" t="s">
        <v>344</v>
      </c>
      <c r="B68" s="1076" t="str">
        <f>'[5]Attach 3(JV)'!E17</f>
        <v/>
      </c>
      <c r="C68" s="1076"/>
      <c r="D68" s="3" t="str">
        <f>D9</f>
        <v>Power Grid Corporation of India Ltd.,</v>
      </c>
      <c r="F68" s="238"/>
      <c r="G68" s="238"/>
      <c r="H68" s="238"/>
    </row>
    <row r="69" spans="1:8" hidden="1">
      <c r="A69" s="4" t="s">
        <v>346</v>
      </c>
      <c r="B69" s="1076" t="str">
        <f>'[5]Attach 3(JV)'!E18</f>
        <v/>
      </c>
      <c r="C69" s="1076"/>
      <c r="D69" s="3" t="str">
        <f>D10</f>
        <v>"Saudamini", Plot No. 2, Sector 29</v>
      </c>
      <c r="F69" s="238"/>
      <c r="G69" s="238"/>
      <c r="H69" s="238"/>
    </row>
    <row r="70" spans="1:8" hidden="1">
      <c r="B70" s="1076" t="str">
        <f>'[5]Attach 3(JV)'!E19</f>
        <v/>
      </c>
      <c r="C70" s="1076"/>
      <c r="D70" s="3" t="str">
        <f>D11</f>
        <v>Gurgaon (Haryana) - 122001</v>
      </c>
      <c r="F70" s="238"/>
      <c r="G70" s="238"/>
      <c r="H70" s="238"/>
    </row>
    <row r="71" spans="1:8" hidden="1">
      <c r="A71" s="245"/>
      <c r="B71" s="1076" t="str">
        <f>'[5]Attach 3(JV)'!E20</f>
        <v/>
      </c>
      <c r="C71" s="1076"/>
      <c r="D71" s="3"/>
      <c r="F71" s="238"/>
      <c r="G71" s="238"/>
      <c r="H71" s="238"/>
    </row>
    <row r="72" spans="1:8" hidden="1">
      <c r="A72" s="239" t="s">
        <v>339</v>
      </c>
      <c r="F72" s="238"/>
      <c r="G72" s="238"/>
      <c r="H72" s="238"/>
    </row>
    <row r="73" spans="1:8" hidden="1">
      <c r="A73" s="245"/>
      <c r="F73" s="238"/>
      <c r="G73" s="238"/>
      <c r="H73" s="238"/>
    </row>
    <row r="74" spans="1:8" hidden="1">
      <c r="A74" s="1470" t="s">
        <v>386</v>
      </c>
      <c r="B74" s="1470"/>
      <c r="C74" s="1470"/>
      <c r="D74" s="1470"/>
      <c r="E74" s="1470"/>
      <c r="F74" s="238"/>
      <c r="G74" s="238"/>
      <c r="H74" s="238"/>
    </row>
    <row r="75" spans="1:8" hidden="1">
      <c r="A75" s="245"/>
      <c r="B75" s="245"/>
      <c r="C75" s="245"/>
      <c r="D75" s="245"/>
      <c r="E75" s="245"/>
      <c r="F75" s="238"/>
      <c r="G75" s="238"/>
      <c r="H75" s="238"/>
    </row>
    <row r="76" spans="1:8" ht="66" hidden="1">
      <c r="A76" s="249" t="s">
        <v>342</v>
      </c>
      <c r="B76" s="1466" t="s">
        <v>111</v>
      </c>
      <c r="C76" s="1466"/>
      <c r="D76" s="249" t="s">
        <v>112</v>
      </c>
      <c r="E76" s="249" t="s">
        <v>113</v>
      </c>
      <c r="F76" s="238"/>
      <c r="G76" s="238"/>
      <c r="H76" s="238"/>
    </row>
    <row r="77" spans="1:8" hidden="1">
      <c r="A77" s="265">
        <v>1</v>
      </c>
      <c r="B77" s="1463"/>
      <c r="C77" s="1463"/>
      <c r="D77" s="266"/>
      <c r="E77" s="266"/>
      <c r="F77" s="238"/>
      <c r="G77" s="238"/>
      <c r="H77" s="238"/>
    </row>
    <row r="78" spans="1:8" hidden="1">
      <c r="A78" s="265">
        <v>2</v>
      </c>
      <c r="B78" s="1463"/>
      <c r="C78" s="1463"/>
      <c r="D78" s="266"/>
      <c r="E78" s="266"/>
      <c r="F78" s="238"/>
      <c r="G78" s="238"/>
      <c r="H78" s="238"/>
    </row>
    <row r="79" spans="1:8" hidden="1">
      <c r="A79" s="265">
        <v>3</v>
      </c>
      <c r="B79" s="1463"/>
      <c r="C79" s="1463"/>
      <c r="D79" s="266"/>
      <c r="E79" s="266"/>
      <c r="F79" s="238"/>
      <c r="G79" s="238"/>
      <c r="H79" s="238"/>
    </row>
    <row r="80" spans="1:8" hidden="1">
      <c r="A80" s="265">
        <v>4</v>
      </c>
      <c r="B80" s="1463"/>
      <c r="C80" s="1463"/>
      <c r="D80" s="266"/>
      <c r="E80" s="266"/>
      <c r="F80" s="238"/>
      <c r="G80" s="238"/>
      <c r="H80" s="238"/>
    </row>
    <row r="81" spans="1:8" hidden="1">
      <c r="A81" s="265">
        <v>5</v>
      </c>
      <c r="B81" s="1463"/>
      <c r="C81" s="1463"/>
      <c r="D81" s="266"/>
      <c r="E81" s="266"/>
      <c r="F81" s="238"/>
      <c r="G81" s="238"/>
      <c r="H81" s="238"/>
    </row>
    <row r="82" spans="1:8" hidden="1">
      <c r="A82" s="265">
        <v>6</v>
      </c>
      <c r="B82" s="1463"/>
      <c r="C82" s="1463"/>
      <c r="D82" s="266"/>
      <c r="E82" s="266"/>
      <c r="F82" s="238"/>
      <c r="G82" s="238"/>
      <c r="H82" s="238"/>
    </row>
    <row r="83" spans="1:8" hidden="1">
      <c r="A83" s="245"/>
      <c r="B83" s="245"/>
      <c r="C83" s="245"/>
      <c r="D83" s="245"/>
      <c r="E83" s="245"/>
      <c r="F83" s="238"/>
      <c r="G83" s="238"/>
      <c r="H83" s="238"/>
    </row>
    <row r="84" spans="1:8" ht="15" hidden="1">
      <c r="A84" s="267"/>
      <c r="B84" s="267"/>
      <c r="C84" s="267"/>
      <c r="D84" s="267"/>
      <c r="E84" s="267"/>
      <c r="F84" s="238"/>
      <c r="G84" s="238"/>
      <c r="H84" s="238"/>
    </row>
    <row r="85" spans="1:8" ht="15" hidden="1">
      <c r="A85" s="267" t="s">
        <v>6</v>
      </c>
      <c r="B85" s="262" t="str">
        <f>B57</f>
        <v>--</v>
      </c>
      <c r="C85" s="267" t="s">
        <v>4</v>
      </c>
      <c r="D85" s="267" t="str">
        <f>D57</f>
        <v/>
      </c>
      <c r="E85" s="267"/>
      <c r="F85" s="238"/>
      <c r="G85" s="238"/>
      <c r="H85" s="238"/>
    </row>
    <row r="86" spans="1:8" ht="15" hidden="1">
      <c r="A86" s="267" t="s">
        <v>7</v>
      </c>
      <c r="B86" s="267" t="str">
        <f>B58</f>
        <v/>
      </c>
      <c r="C86" s="267" t="s">
        <v>5</v>
      </c>
      <c r="D86" s="267" t="str">
        <f>D58</f>
        <v/>
      </c>
      <c r="E86" s="267"/>
      <c r="F86" s="238"/>
      <c r="G86" s="238"/>
      <c r="H86" s="238"/>
    </row>
    <row r="87" spans="1:8" ht="15" hidden="1">
      <c r="A87" s="267"/>
      <c r="B87" s="267"/>
      <c r="C87" s="267"/>
      <c r="D87" s="267"/>
      <c r="E87" s="267"/>
      <c r="F87" s="238"/>
      <c r="G87" s="238"/>
      <c r="H87" s="238"/>
    </row>
    <row r="88" spans="1:8" hidden="1">
      <c r="A88" s="268"/>
      <c r="B88" s="268"/>
      <c r="C88" s="268"/>
      <c r="D88" s="268"/>
      <c r="E88" s="268"/>
      <c r="F88" s="238"/>
      <c r="G88" s="238"/>
      <c r="H88" s="23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E6182FFC-6E06-43C3-947C-9DE51F5E5E19}" showPageBreaks="1" fitToPage="1" printArea="1" hiddenRows="1" view="pageBreakPreview" topLeftCell="A13">
      <selection activeCell="A19" sqref="A19"/>
      <pageMargins left="0.7" right="0.7" top="0.44" bottom="0.2" header="0.25" footer="0.2"/>
      <pageSetup scale="82" fitToHeight="0" orientation="portrait" r:id="rId1"/>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4"/>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5"/>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8"/>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0"/>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F9FE2C60-2849-4C32-B532-2B1A89FFA9CD}" fitToPage="1" hiddenRows="1" topLeftCell="A19">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5"/>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8"/>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9"/>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0"/>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3"/>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4"/>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35"/>
    </customSheetView>
    <customSheetView guid="{07FE71BF-EC61-4A26-9671-4F02FF98E5A5}" showPageBreaks="1" fitToPage="1" printArea="1" hiddenRows="1" view="pageBreakPreview">
      <selection activeCell="A19" sqref="A19"/>
      <pageMargins left="0.7" right="0.7" top="0.44" bottom="0.2" header="0.25" footer="0.2"/>
      <pageSetup scale="82" fitToHeight="0" orientation="portrait" r:id="rId36"/>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7"/>
  <drawing r:id="rId3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3" zoomScaleSheetLayoutView="100" workbookViewId="0">
      <selection activeCell="A23" sqref="A23"/>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529" customFormat="1" ht="14.25">
      <c r="A1" s="1280" t="str">
        <f>'Attach 3(JV)'!A1</f>
        <v>Specification No. :CC/NT/W-RT/DOM/A00/23/09260</v>
      </c>
      <c r="B1" s="1280"/>
      <c r="C1" s="1280"/>
      <c r="D1" s="1280"/>
      <c r="E1" s="543" t="str">
        <f>"Attachment-18 " &amp; 'Attach 3(JV)'!AT1</f>
        <v xml:space="preserve">Attachment-18 </v>
      </c>
      <c r="F1" s="528"/>
      <c r="G1" s="528"/>
      <c r="H1" s="528"/>
    </row>
    <row r="3" spans="1:9" ht="83.25" customHeight="1">
      <c r="A3" s="1472"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473"/>
      <c r="C3" s="1473"/>
      <c r="D3" s="1473"/>
      <c r="E3" s="1473"/>
      <c r="F3" s="13"/>
      <c r="G3" s="14"/>
      <c r="H3" s="13"/>
    </row>
    <row r="4" spans="1:9" ht="20.100000000000001" customHeight="1">
      <c r="A4" s="15"/>
      <c r="H4" s="17"/>
      <c r="I4" s="2"/>
    </row>
    <row r="5" spans="1:9" ht="20.100000000000001" customHeight="1">
      <c r="A5" s="1074" t="s">
        <v>506</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3" t="str">
        <f>'Attach 3(JV)'!E8</f>
        <v>Contract Services</v>
      </c>
      <c r="H8" s="17"/>
      <c r="I8" s="2"/>
    </row>
    <row r="9" spans="1:9" ht="20.100000000000001" customHeight="1">
      <c r="A9" s="4" t="s">
        <v>344</v>
      </c>
      <c r="B9" s="1076">
        <f>'Attach 3(JV)'!B9</f>
        <v>0</v>
      </c>
      <c r="C9" s="1076"/>
      <c r="D9" s="1076"/>
      <c r="E9" s="3" t="str">
        <f>'Attach 3(JV)'!E9</f>
        <v>Power Grid Corporation of India Ltd.,</v>
      </c>
      <c r="H9" s="17"/>
      <c r="I9" s="2"/>
    </row>
    <row r="10" spans="1:9" ht="20.100000000000001" customHeight="1">
      <c r="A10" s="4" t="s">
        <v>346</v>
      </c>
      <c r="B10" s="1076">
        <f>'Attach 3(JV)'!B10</f>
        <v>0</v>
      </c>
      <c r="C10" s="1076"/>
      <c r="D10" s="1076"/>
      <c r="E10" s="3" t="str">
        <f>'Attach 3(JV)'!E10</f>
        <v>"Saudamini", Plot No. 2, Sector 29</v>
      </c>
      <c r="H10" s="17"/>
      <c r="I10" s="2"/>
    </row>
    <row r="11" spans="1:9" ht="20.100000000000001" customHeight="1">
      <c r="B11" s="1076">
        <f>'Attach 3(JV)'!B11</f>
        <v>0</v>
      </c>
      <c r="C11" s="1076"/>
      <c r="D11" s="1076"/>
      <c r="E11" s="3" t="str">
        <f>'Attach 3(JV)'!E11</f>
        <v>Gurgaon (Haryana) - 122001</v>
      </c>
    </row>
    <row r="12" spans="1:9" ht="20.100000000000001" customHeight="1">
      <c r="A12" s="19"/>
      <c r="B12" s="1076">
        <f>'Attach 3(JV)'!B12</f>
        <v>0</v>
      </c>
      <c r="C12" s="1076"/>
      <c r="D12" s="1076"/>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20.100000000000001" customHeight="1">
      <c r="A16" s="1369" t="s">
        <v>533</v>
      </c>
      <c r="B16" s="1369"/>
      <c r="C16" s="1369"/>
      <c r="D16" s="1369"/>
      <c r="E16" s="1369"/>
    </row>
    <row r="17" spans="1:5" ht="20.100000000000001" customHeight="1">
      <c r="A17" s="19"/>
    </row>
    <row r="18" spans="1:5" ht="20.100000000000001" customHeight="1">
      <c r="A18" s="19"/>
    </row>
    <row r="19" spans="1:5">
      <c r="A19" s="23" t="s">
        <v>6</v>
      </c>
      <c r="B19" s="50" t="str">
        <f>'Attach 3(JV)'!B24</f>
        <v>--</v>
      </c>
      <c r="C19" s="27"/>
      <c r="D19" s="24" t="s">
        <v>4</v>
      </c>
      <c r="E19" s="201" t="str">
        <f>'Attach 3(JV)'!E24</f>
        <v/>
      </c>
    </row>
    <row r="20" spans="1:5">
      <c r="A20" s="23" t="s">
        <v>7</v>
      </c>
      <c r="B20" s="201" t="str">
        <f>'Attach 3(JV)'!B25</f>
        <v/>
      </c>
      <c r="C20" s="27"/>
      <c r="D20" s="24" t="s">
        <v>5</v>
      </c>
      <c r="E20" s="201"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07FE71BF-EC61-4A26-9671-4F02FF98E5A5}"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70" zoomScaleNormal="100" zoomScaleSheetLayoutView="100" workbookViewId="0">
      <selection activeCell="A48" sqref="A48:I48"/>
    </sheetView>
  </sheetViews>
  <sheetFormatPr defaultColWidth="9.140625" defaultRowHeight="13.5"/>
  <cols>
    <col min="1" max="1" width="10" style="326" customWidth="1"/>
    <col min="2" max="2" width="10.7109375" style="326" customWidth="1"/>
    <col min="3" max="3" width="10.85546875" style="326" customWidth="1"/>
    <col min="4" max="8" width="10.7109375" style="326" customWidth="1"/>
    <col min="9" max="9" width="23" style="326" customWidth="1"/>
    <col min="10" max="10" width="9.140625" style="326" hidden="1" customWidth="1"/>
    <col min="11" max="16" width="10.28515625" style="326" hidden="1" customWidth="1"/>
    <col min="17" max="41" width="0" style="326" hidden="1" customWidth="1"/>
    <col min="42" max="16384" width="9.140625" style="326"/>
  </cols>
  <sheetData>
    <row r="1" spans="1:9" ht="27" customHeight="1">
      <c r="A1" s="1475" t="s">
        <v>863</v>
      </c>
      <c r="B1" s="1476"/>
      <c r="C1" s="1476"/>
      <c r="D1" s="1476"/>
      <c r="E1" s="1476"/>
      <c r="F1" s="1476"/>
      <c r="G1" s="1476"/>
      <c r="H1" s="1476"/>
      <c r="I1" s="1477"/>
    </row>
    <row r="2" spans="1:9" ht="31.5" customHeight="1">
      <c r="A2" s="678" t="s">
        <v>483</v>
      </c>
      <c r="B2" s="1478" t="s">
        <v>864</v>
      </c>
      <c r="C2" s="1478"/>
      <c r="D2" s="1478"/>
      <c r="E2" s="1478"/>
      <c r="F2" s="1478"/>
      <c r="G2" s="1478"/>
      <c r="H2" s="1478"/>
      <c r="I2" s="1479"/>
    </row>
    <row r="3" spans="1:9" ht="36" customHeight="1">
      <c r="A3" s="678" t="s">
        <v>485</v>
      </c>
      <c r="B3" s="1478" t="s">
        <v>865</v>
      </c>
      <c r="C3" s="1478"/>
      <c r="D3" s="1478"/>
      <c r="E3" s="1478"/>
      <c r="F3" s="1478"/>
      <c r="G3" s="1478"/>
      <c r="H3" s="1478"/>
      <c r="I3" s="1479"/>
    </row>
    <row r="4" spans="1:9" ht="36" customHeight="1">
      <c r="A4" s="678" t="s">
        <v>487</v>
      </c>
      <c r="B4" s="1478" t="s">
        <v>866</v>
      </c>
      <c r="C4" s="1478"/>
      <c r="D4" s="1478"/>
      <c r="E4" s="1478"/>
      <c r="F4" s="1478"/>
      <c r="G4" s="1478"/>
      <c r="H4" s="1478"/>
      <c r="I4" s="1479"/>
    </row>
    <row r="5" spans="1:9" ht="36" customHeight="1">
      <c r="A5" s="678" t="s">
        <v>489</v>
      </c>
      <c r="B5" s="1478" t="s">
        <v>490</v>
      </c>
      <c r="C5" s="1478"/>
      <c r="D5" s="1478"/>
      <c r="E5" s="1478"/>
      <c r="F5" s="1478"/>
      <c r="G5" s="1478"/>
      <c r="H5" s="1478"/>
      <c r="I5" s="1479"/>
    </row>
    <row r="6" spans="1:9" ht="19.5" customHeight="1">
      <c r="A6" s="679" t="s">
        <v>491</v>
      </c>
      <c r="B6" s="1015" t="s">
        <v>867</v>
      </c>
      <c r="C6" s="1015"/>
      <c r="D6" s="1015"/>
      <c r="E6" s="1015"/>
      <c r="F6" s="1015"/>
      <c r="G6" s="1015"/>
      <c r="H6" s="1015"/>
      <c r="I6" s="1480"/>
    </row>
    <row r="7" spans="1:9" ht="15.75">
      <c r="A7" s="282"/>
      <c r="C7" s="282"/>
      <c r="D7" s="282"/>
      <c r="E7" s="282"/>
      <c r="F7" s="282"/>
      <c r="G7" s="282"/>
      <c r="H7" s="282"/>
      <c r="I7" s="282"/>
    </row>
    <row r="27" spans="1:11" ht="15">
      <c r="K27" s="680">
        <v>0</v>
      </c>
    </row>
    <row r="28" spans="1:11">
      <c r="A28" s="681"/>
      <c r="B28" s="681"/>
      <c r="C28" s="681"/>
      <c r="D28" s="681"/>
      <c r="E28" s="681"/>
      <c r="F28" s="681"/>
      <c r="G28" s="681"/>
      <c r="H28" s="681"/>
      <c r="I28" s="681"/>
      <c r="J28" s="681"/>
      <c r="K28" s="682">
        <v>0</v>
      </c>
    </row>
    <row r="29" spans="1:11">
      <c r="A29" s="681"/>
      <c r="B29" s="681"/>
      <c r="C29" s="681"/>
      <c r="D29" s="681"/>
      <c r="E29" s="681"/>
      <c r="F29" s="681"/>
      <c r="G29" s="681"/>
      <c r="H29" s="681"/>
      <c r="I29" s="681"/>
      <c r="J29" s="681"/>
      <c r="K29" s="682">
        <v>0</v>
      </c>
    </row>
    <row r="30" spans="1:11">
      <c r="A30" s="681"/>
      <c r="B30" s="681"/>
      <c r="C30" s="681"/>
      <c r="D30" s="681"/>
      <c r="E30" s="681"/>
      <c r="F30" s="681"/>
      <c r="G30" s="681"/>
      <c r="H30" s="681"/>
      <c r="I30" s="681"/>
      <c r="J30" s="681"/>
      <c r="K30" s="682">
        <v>0</v>
      </c>
    </row>
    <row r="31" spans="1:11">
      <c r="A31" s="681"/>
      <c r="B31" s="681"/>
      <c r="C31" s="681"/>
      <c r="D31" s="681"/>
      <c r="E31" s="681"/>
      <c r="F31" s="681"/>
      <c r="G31" s="681"/>
      <c r="H31" s="681"/>
      <c r="I31" s="681"/>
      <c r="J31" s="681"/>
    </row>
    <row r="32" spans="1:11" ht="18.75">
      <c r="A32" s="1481" t="s">
        <v>868</v>
      </c>
      <c r="B32" s="1481"/>
      <c r="C32" s="1481"/>
      <c r="D32" s="1481"/>
      <c r="E32" s="1481"/>
      <c r="F32" s="1481"/>
      <c r="G32" s="1481"/>
      <c r="H32" s="1481"/>
      <c r="I32" s="1481"/>
      <c r="J32" s="681"/>
    </row>
    <row r="33" spans="1:16" ht="18.75">
      <c r="A33" s="683"/>
      <c r="B33" s="683"/>
      <c r="C33" s="683"/>
      <c r="D33" s="683"/>
      <c r="E33" s="683"/>
      <c r="F33" s="683"/>
      <c r="G33" s="683"/>
      <c r="H33" s="683"/>
      <c r="I33" s="683"/>
      <c r="J33" s="681"/>
    </row>
    <row r="34" spans="1:16" ht="15.75">
      <c r="A34" s="1474" t="s">
        <v>400</v>
      </c>
      <c r="B34" s="1474"/>
      <c r="C34" s="1474"/>
      <c r="D34" s="1474"/>
      <c r="E34" s="1474"/>
      <c r="F34" s="1474"/>
      <c r="G34" s="1474"/>
      <c r="H34" s="1474"/>
      <c r="I34" s="1474"/>
      <c r="J34" s="681"/>
      <c r="K34" s="680" t="e">
        <v>#REF!</v>
      </c>
      <c r="O34" s="682" t="e">
        <v>#REF!</v>
      </c>
    </row>
    <row r="35" spans="1:16" ht="16.5">
      <c r="A35" s="1482" t="s">
        <v>401</v>
      </c>
      <c r="B35" s="1482"/>
      <c r="C35" s="1482"/>
      <c r="D35" s="1482"/>
      <c r="E35" s="1482"/>
      <c r="F35" s="1482"/>
      <c r="G35" s="1482"/>
      <c r="H35" s="1482"/>
      <c r="I35" s="1482"/>
      <c r="J35" s="681"/>
      <c r="K35" s="682" t="e">
        <v>#REF!</v>
      </c>
      <c r="O35" s="682" t="e">
        <v>#REF!</v>
      </c>
    </row>
    <row r="36" spans="1:16" ht="36" customHeight="1">
      <c r="A36" s="1483" t="s">
        <v>869</v>
      </c>
      <c r="B36" s="1483"/>
      <c r="C36" s="1483"/>
      <c r="D36" s="1483"/>
      <c r="E36" s="1483"/>
      <c r="F36" s="1483"/>
      <c r="G36" s="1483"/>
      <c r="H36" s="1483"/>
      <c r="I36" s="1483"/>
      <c r="J36" s="681"/>
      <c r="K36" s="682" t="e">
        <v>#REF!</v>
      </c>
      <c r="O36" s="682" t="e">
        <v>#REF!</v>
      </c>
    </row>
    <row r="37" spans="1:16" ht="16.5">
      <c r="A37" s="1482" t="s">
        <v>870</v>
      </c>
      <c r="B37" s="1482"/>
      <c r="C37" s="1482"/>
      <c r="D37" s="1482"/>
      <c r="E37" s="1482"/>
      <c r="F37" s="1482"/>
      <c r="G37" s="1482"/>
      <c r="H37" s="1482"/>
      <c r="I37" s="1482"/>
      <c r="J37" s="681"/>
      <c r="K37" s="682" t="e">
        <v>#REF!</v>
      </c>
      <c r="O37" s="682" t="e">
        <v>#REF!</v>
      </c>
    </row>
    <row r="38" spans="1:16" ht="15.75">
      <c r="A38" s="1474" t="s">
        <v>403</v>
      </c>
      <c r="B38" s="1474"/>
      <c r="C38" s="1474"/>
      <c r="D38" s="1474"/>
      <c r="E38" s="1474"/>
      <c r="F38" s="1474"/>
      <c r="G38" s="1474"/>
      <c r="H38" s="1474"/>
      <c r="I38" s="1474"/>
      <c r="J38" s="681"/>
    </row>
    <row r="39" spans="1:16" ht="18.75" customHeight="1">
      <c r="A39" s="1482">
        <f>'[26]Names of Bidder'!D10</f>
        <v>0</v>
      </c>
      <c r="B39" s="1482"/>
      <c r="C39" s="1482"/>
      <c r="D39" s="1482"/>
      <c r="E39" s="1482"/>
      <c r="F39" s="1482"/>
      <c r="G39" s="1482"/>
      <c r="H39" s="1482"/>
      <c r="I39" s="1482"/>
      <c r="J39" s="681"/>
      <c r="K39" s="327">
        <v>1</v>
      </c>
      <c r="M39" s="682" t="s">
        <v>871</v>
      </c>
      <c r="P39" s="682" t="s">
        <v>872</v>
      </c>
    </row>
    <row r="40" spans="1:16" ht="17.25" customHeight="1">
      <c r="A40" s="1483" t="str">
        <f xml:space="preserve"> "having its Registered Office at " &amp;'[26]Names of Bidder'!D11 &amp; ","&amp;'[26]Names of Bidder'!D12&amp;","&amp;'[26]Names of Bidder'!D13</f>
        <v>having its Registered Office at ,,</v>
      </c>
      <c r="B40" s="1483"/>
      <c r="C40" s="1483"/>
      <c r="D40" s="1483"/>
      <c r="E40" s="1483"/>
      <c r="F40" s="1483"/>
      <c r="G40" s="1483"/>
      <c r="H40" s="1483"/>
      <c r="I40" s="1483"/>
      <c r="J40" s="681"/>
      <c r="K40" s="327">
        <v>1</v>
      </c>
      <c r="M40" s="682" t="s">
        <v>873</v>
      </c>
    </row>
    <row r="41" spans="1:16" ht="15.75">
      <c r="A41" s="1474" t="s">
        <v>403</v>
      </c>
      <c r="B41" s="1474"/>
      <c r="C41" s="1474"/>
      <c r="D41" s="1474"/>
      <c r="E41" s="1474"/>
      <c r="F41" s="1474"/>
      <c r="G41" s="1474"/>
      <c r="H41" s="1474"/>
      <c r="I41" s="1474"/>
      <c r="J41" s="681"/>
    </row>
    <row r="42" spans="1:16" ht="15.75">
      <c r="A42" s="1474" t="str">
        <f>IF('[26]Names of Bidder'!D6= "Sole Bidder", "", IF('[26]Names of Bidder'!D7=1,'[26]Names of Bidder'!D15,IF('[26]Names of Bidder'!D7=2,'[26]Names of Bidder'!D15&amp;" &amp; "&amp;'[26]Names of Bidder'!D20,"")))</f>
        <v/>
      </c>
      <c r="B42" s="1474"/>
      <c r="C42" s="1474"/>
      <c r="D42" s="1474"/>
      <c r="E42" s="1474"/>
      <c r="F42" s="1474"/>
      <c r="G42" s="1474"/>
      <c r="H42" s="1474"/>
      <c r="I42" s="1474"/>
      <c r="J42" s="681"/>
    </row>
    <row r="43" spans="1:16" ht="18" customHeight="1">
      <c r="A43" s="1483" t="str">
        <f>IF('[26]Names of Bidder'!D6= "Sole Bidder", "", "having its Registered Office at "&amp;IF('[26]Names of Bidder'!D7=1,'[26]Names of Bidder'!D16&amp;" "&amp;'[26]Names of Bidder'!D17&amp;" "&amp;'[26]Names of Bidder'!D18,IF('[26]Names of Bidder'!D7=2,'[26]Names of Bidder'!D16&amp;" &amp; "&amp;'[26]Names of Bidder'!D17&amp;" "&amp;'[26]Names of Bidder'!D18&amp;" and " &amp; '[26]Names of Bidder'!D21&amp;" &amp; "&amp;'[26]Names of Bidder'!D22&amp;" "&amp;'[26]Names of Bidder'!D23 &amp;IF('[26]Names of Bidder'!D7="2 or More"," respectively",""))))</f>
        <v/>
      </c>
      <c r="B43" s="1483"/>
      <c r="C43" s="1483"/>
      <c r="D43" s="1483"/>
      <c r="E43" s="1483"/>
      <c r="F43" s="1483"/>
      <c r="G43" s="1483"/>
      <c r="H43" s="1483"/>
      <c r="I43" s="1483"/>
      <c r="J43" s="681"/>
    </row>
    <row r="44" spans="1:16" ht="15.75">
      <c r="A44" s="1474" t="s">
        <v>404</v>
      </c>
      <c r="B44" s="1474"/>
      <c r="C44" s="1474"/>
      <c r="D44" s="1474"/>
      <c r="E44" s="1474"/>
      <c r="F44" s="1474"/>
      <c r="G44" s="1474"/>
      <c r="H44" s="1474"/>
      <c r="I44" s="1474"/>
      <c r="J44" s="681"/>
    </row>
    <row r="45" spans="1:16" ht="15.75">
      <c r="A45" s="406"/>
      <c r="B45" s="406"/>
      <c r="C45" s="406"/>
      <c r="D45" s="406"/>
      <c r="E45" s="406"/>
      <c r="F45" s="406"/>
      <c r="G45" s="406"/>
      <c r="H45" s="406"/>
      <c r="I45" s="406"/>
      <c r="J45" s="681"/>
    </row>
    <row r="46" spans="1:16" ht="16.5">
      <c r="A46" s="1482" t="s">
        <v>405</v>
      </c>
      <c r="B46" s="1482"/>
      <c r="C46" s="1482"/>
      <c r="D46" s="1482"/>
      <c r="E46" s="1482"/>
      <c r="F46" s="1482"/>
      <c r="G46" s="1482"/>
      <c r="H46" s="1482"/>
      <c r="I46" s="1482"/>
      <c r="J46" s="681"/>
    </row>
    <row r="47" spans="1:16" ht="30.75" customHeight="1">
      <c r="A47" s="1482" t="s">
        <v>406</v>
      </c>
      <c r="B47" s="1482"/>
      <c r="C47" s="1482"/>
      <c r="D47" s="1482"/>
      <c r="E47" s="1482"/>
      <c r="F47" s="1482"/>
      <c r="G47" s="1482"/>
      <c r="H47" s="1482"/>
      <c r="I47" s="1482"/>
      <c r="J47" s="681"/>
    </row>
    <row r="48" spans="1:16" ht="108.75" customHeight="1">
      <c r="A48" s="904" t="str">
        <f>"POWERGRID intends to award, under laid-down organisational procedures, contract(s) for "&amp;Basic!B1&amp;" Specification Number:"&amp;Basic!B3</f>
        <v>POWERGRID intends to award, under laid-down organisational procedures, contract(s) for 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 Specification Number:CC/NT/W-RT/DOM/A00/23/09260</v>
      </c>
      <c r="B48" s="904"/>
      <c r="C48" s="904"/>
      <c r="D48" s="904"/>
      <c r="E48" s="904"/>
      <c r="F48" s="904"/>
      <c r="G48" s="904"/>
      <c r="H48" s="904"/>
      <c r="I48" s="904"/>
      <c r="J48" s="681"/>
    </row>
    <row r="49" spans="1:10" ht="21" customHeight="1">
      <c r="A49" s="1260" t="s">
        <v>407</v>
      </c>
      <c r="B49" s="1260"/>
      <c r="C49" s="1260"/>
      <c r="D49" s="1260"/>
      <c r="E49" s="1486" t="s">
        <v>407</v>
      </c>
      <c r="F49" s="1486"/>
      <c r="G49" s="1486"/>
      <c r="H49" s="1486"/>
      <c r="I49" s="1486"/>
      <c r="J49" s="681"/>
    </row>
    <row r="50" spans="1:10" ht="33" customHeight="1">
      <c r="A50" s="1484" t="s">
        <v>408</v>
      </c>
      <c r="B50" s="1484"/>
      <c r="C50" s="1484"/>
      <c r="D50" s="1484"/>
      <c r="E50" s="1485" t="s">
        <v>874</v>
      </c>
      <c r="F50" s="1485"/>
      <c r="G50" s="1485"/>
      <c r="H50" s="1485"/>
      <c r="I50" s="1485"/>
      <c r="J50" s="681"/>
    </row>
    <row r="51" spans="1:10" ht="22.5" customHeight="1">
      <c r="A51" s="329" t="s">
        <v>506</v>
      </c>
      <c r="B51" s="330"/>
      <c r="C51" s="330"/>
      <c r="D51" s="330"/>
      <c r="E51" s="684"/>
      <c r="F51" s="330"/>
      <c r="G51" s="330"/>
      <c r="H51" s="330"/>
      <c r="I51" s="685" t="s">
        <v>875</v>
      </c>
      <c r="J51" s="681"/>
    </row>
    <row r="52" spans="1:10" ht="40.5" customHeight="1">
      <c r="A52" s="1487" t="s">
        <v>876</v>
      </c>
      <c r="B52" s="1487"/>
      <c r="C52" s="1487"/>
      <c r="D52" s="1487"/>
      <c r="E52" s="1487"/>
      <c r="F52" s="1487"/>
      <c r="G52" s="1487"/>
      <c r="H52" s="1487"/>
      <c r="I52" s="1487"/>
    </row>
    <row r="53" spans="1:10" ht="40.5" customHeight="1">
      <c r="A53" s="1487" t="s">
        <v>877</v>
      </c>
      <c r="B53" s="1487"/>
      <c r="C53" s="1487"/>
      <c r="D53" s="1487"/>
      <c r="E53" s="1487"/>
      <c r="F53" s="1487"/>
      <c r="G53" s="1487"/>
      <c r="H53" s="1487"/>
      <c r="I53" s="1487"/>
    </row>
    <row r="54" spans="1:10" ht="13.5" customHeight="1">
      <c r="A54" s="686"/>
      <c r="B54" s="282"/>
      <c r="C54" s="282"/>
      <c r="D54" s="282"/>
      <c r="E54" s="282"/>
      <c r="F54" s="282"/>
      <c r="G54" s="282"/>
      <c r="H54" s="282"/>
      <c r="I54" s="282"/>
    </row>
    <row r="55" spans="1:10" ht="15.75">
      <c r="A55" s="1488" t="s">
        <v>532</v>
      </c>
      <c r="B55" s="1488"/>
      <c r="C55" s="1488"/>
      <c r="D55" s="1488"/>
      <c r="E55" s="1488"/>
      <c r="F55" s="1488"/>
      <c r="G55" s="1488"/>
      <c r="H55" s="1488"/>
      <c r="I55" s="1488"/>
    </row>
    <row r="56" spans="1:10" ht="15.75">
      <c r="A56" s="686"/>
      <c r="B56" s="686"/>
      <c r="C56" s="686"/>
      <c r="D56" s="686"/>
      <c r="E56" s="686"/>
      <c r="F56" s="686"/>
      <c r="G56" s="686"/>
      <c r="H56" s="686"/>
      <c r="I56" s="686"/>
    </row>
    <row r="57" spans="1:10" ht="16.5">
      <c r="A57" s="1489" t="s">
        <v>413</v>
      </c>
      <c r="B57" s="1489"/>
      <c r="C57" s="1489"/>
      <c r="D57" s="1489"/>
      <c r="E57" s="1489"/>
      <c r="F57" s="1489"/>
      <c r="G57" s="1489"/>
      <c r="H57" s="1489"/>
      <c r="I57" s="1489"/>
    </row>
    <row r="58" spans="1:10" ht="16.5">
      <c r="A58" s="687"/>
      <c r="B58" s="687"/>
      <c r="C58" s="687"/>
      <c r="D58" s="687"/>
      <c r="E58" s="687"/>
      <c r="F58" s="687"/>
      <c r="G58" s="687"/>
      <c r="H58" s="687"/>
      <c r="I58" s="687"/>
    </row>
    <row r="59" spans="1:10" ht="37.5" customHeight="1">
      <c r="A59" s="904" t="s">
        <v>878</v>
      </c>
      <c r="B59" s="904"/>
      <c r="C59" s="904"/>
      <c r="D59" s="904"/>
      <c r="E59" s="904"/>
      <c r="F59" s="904"/>
      <c r="G59" s="904"/>
      <c r="H59" s="904"/>
      <c r="I59" s="904"/>
    </row>
    <row r="60" spans="1:10" ht="61.5" customHeight="1">
      <c r="A60" s="688" t="s">
        <v>483</v>
      </c>
      <c r="B60" s="904" t="s">
        <v>879</v>
      </c>
      <c r="C60" s="904"/>
      <c r="D60" s="904"/>
      <c r="E60" s="904"/>
      <c r="F60" s="904"/>
      <c r="G60" s="904"/>
      <c r="H60" s="904"/>
      <c r="I60" s="904"/>
    </row>
    <row r="61" spans="1:10" ht="53.25" customHeight="1">
      <c r="A61" s="688" t="s">
        <v>485</v>
      </c>
      <c r="B61" s="904" t="s">
        <v>880</v>
      </c>
      <c r="C61" s="904"/>
      <c r="D61" s="904"/>
      <c r="E61" s="904"/>
      <c r="F61" s="904"/>
      <c r="G61" s="904"/>
      <c r="H61" s="904"/>
      <c r="I61" s="904"/>
    </row>
    <row r="62" spans="1:10" ht="63" customHeight="1">
      <c r="A62" s="688" t="s">
        <v>487</v>
      </c>
      <c r="B62" s="904" t="s">
        <v>881</v>
      </c>
      <c r="C62" s="904"/>
      <c r="D62" s="904"/>
      <c r="E62" s="904"/>
      <c r="F62" s="904"/>
      <c r="G62" s="904"/>
      <c r="H62" s="904"/>
      <c r="I62" s="904"/>
    </row>
    <row r="63" spans="1:10" ht="62.25" customHeight="1">
      <c r="A63" s="688" t="s">
        <v>489</v>
      </c>
      <c r="B63" s="904" t="s">
        <v>882</v>
      </c>
      <c r="C63" s="904"/>
      <c r="D63" s="904"/>
      <c r="E63" s="904"/>
      <c r="F63" s="904"/>
      <c r="G63" s="904"/>
      <c r="H63" s="904"/>
      <c r="I63" s="904"/>
    </row>
    <row r="64" spans="1:10" ht="64.5" customHeight="1">
      <c r="A64" s="688" t="s">
        <v>491</v>
      </c>
      <c r="B64" s="904" t="s">
        <v>883</v>
      </c>
      <c r="C64" s="904"/>
      <c r="D64" s="904"/>
      <c r="E64" s="904"/>
      <c r="F64" s="904"/>
      <c r="G64" s="904"/>
      <c r="H64" s="904"/>
      <c r="I64" s="904"/>
    </row>
    <row r="65" spans="1:10" ht="62.25" customHeight="1">
      <c r="A65" s="688" t="s">
        <v>884</v>
      </c>
      <c r="B65" s="904" t="s">
        <v>885</v>
      </c>
      <c r="C65" s="904"/>
      <c r="D65" s="904"/>
      <c r="E65" s="904"/>
      <c r="F65" s="904"/>
      <c r="G65" s="904"/>
      <c r="H65" s="904"/>
      <c r="I65" s="904"/>
    </row>
    <row r="66" spans="1:10" ht="60.75" customHeight="1">
      <c r="A66" s="688" t="s">
        <v>886</v>
      </c>
      <c r="B66" s="904" t="s">
        <v>887</v>
      </c>
      <c r="C66" s="904"/>
      <c r="D66" s="904"/>
      <c r="E66" s="904"/>
      <c r="F66" s="904"/>
      <c r="G66" s="904"/>
      <c r="H66" s="904"/>
      <c r="I66" s="904"/>
    </row>
    <row r="67" spans="1:10" ht="72" customHeight="1">
      <c r="A67" s="688" t="s">
        <v>888</v>
      </c>
      <c r="B67" s="904" t="s">
        <v>889</v>
      </c>
      <c r="C67" s="904"/>
      <c r="D67" s="904"/>
      <c r="E67" s="904"/>
      <c r="F67" s="904"/>
      <c r="G67" s="904"/>
      <c r="H67" s="904"/>
      <c r="I67" s="904"/>
    </row>
    <row r="68" spans="1:10" ht="60" customHeight="1">
      <c r="A68" s="688" t="s">
        <v>890</v>
      </c>
      <c r="B68" s="904" t="s">
        <v>891</v>
      </c>
      <c r="C68" s="904"/>
      <c r="D68" s="904"/>
      <c r="E68" s="904"/>
      <c r="F68" s="904"/>
      <c r="G68" s="904"/>
      <c r="H68" s="904"/>
      <c r="I68" s="904"/>
    </row>
    <row r="69" spans="1:10" ht="21" customHeight="1">
      <c r="A69" s="904" t="s">
        <v>407</v>
      </c>
      <c r="B69" s="904"/>
      <c r="C69" s="904"/>
      <c r="D69" s="904"/>
      <c r="E69" s="1490" t="s">
        <v>407</v>
      </c>
      <c r="F69" s="1490"/>
      <c r="G69" s="1490"/>
      <c r="H69" s="1490"/>
      <c r="I69" s="1490"/>
      <c r="J69" s="681"/>
    </row>
    <row r="70" spans="1:10" ht="33" customHeight="1">
      <c r="A70" s="1274" t="s">
        <v>408</v>
      </c>
      <c r="B70" s="1274"/>
      <c r="C70" s="1274"/>
      <c r="D70" s="1274"/>
      <c r="E70" s="1491" t="s">
        <v>874</v>
      </c>
      <c r="F70" s="1491"/>
      <c r="G70" s="1491"/>
      <c r="H70" s="1491"/>
      <c r="I70" s="1491"/>
      <c r="J70" s="681"/>
    </row>
    <row r="71" spans="1:10" ht="20.25" customHeight="1">
      <c r="A71" s="329" t="s">
        <v>506</v>
      </c>
      <c r="B71" s="330"/>
      <c r="C71" s="330"/>
      <c r="D71" s="330"/>
      <c r="E71" s="330"/>
      <c r="F71" s="330"/>
      <c r="G71" s="330"/>
      <c r="H71" s="330"/>
      <c r="I71" s="685" t="s">
        <v>892</v>
      </c>
      <c r="J71" s="681"/>
    </row>
    <row r="72" spans="1:10" ht="24" customHeight="1">
      <c r="A72" s="1492"/>
      <c r="B72" s="1492"/>
      <c r="C72" s="1492"/>
      <c r="D72" s="1492"/>
      <c r="E72" s="1492"/>
      <c r="F72" s="1492"/>
      <c r="G72" s="1492"/>
      <c r="H72" s="1492"/>
      <c r="I72" s="1492"/>
      <c r="J72" s="681"/>
    </row>
    <row r="73" spans="1:10" ht="84" customHeight="1">
      <c r="A73" s="688" t="s">
        <v>893</v>
      </c>
      <c r="B73" s="904" t="s">
        <v>894</v>
      </c>
      <c r="C73" s="904"/>
      <c r="D73" s="904"/>
      <c r="E73" s="904"/>
      <c r="F73" s="904"/>
      <c r="G73" s="904"/>
      <c r="H73" s="904"/>
      <c r="I73" s="904"/>
    </row>
    <row r="74" spans="1:10" ht="30" customHeight="1">
      <c r="A74" s="689" t="s">
        <v>895</v>
      </c>
      <c r="B74" s="690"/>
      <c r="C74" s="690"/>
      <c r="D74" s="690"/>
      <c r="E74" s="690"/>
      <c r="F74" s="690"/>
      <c r="G74" s="690"/>
      <c r="H74" s="690"/>
      <c r="I74" s="690"/>
    </row>
    <row r="75" spans="1:10" ht="42" customHeight="1">
      <c r="A75" s="1493" t="s">
        <v>896</v>
      </c>
      <c r="B75" s="1493"/>
      <c r="C75" s="1493"/>
      <c r="D75" s="1493"/>
      <c r="E75" s="1493"/>
      <c r="F75" s="1493"/>
      <c r="G75" s="1493"/>
      <c r="H75" s="1493"/>
      <c r="I75" s="1493"/>
    </row>
    <row r="76" spans="1:10" ht="80.25" customHeight="1">
      <c r="A76" s="688" t="s">
        <v>483</v>
      </c>
      <c r="B76" s="904" t="s">
        <v>897</v>
      </c>
      <c r="C76" s="904"/>
      <c r="D76" s="904"/>
      <c r="E76" s="904"/>
      <c r="F76" s="904"/>
      <c r="G76" s="904"/>
      <c r="H76" s="904"/>
      <c r="I76" s="904"/>
    </row>
    <row r="77" spans="1:10" ht="72" customHeight="1">
      <c r="A77" s="688" t="s">
        <v>485</v>
      </c>
      <c r="B77" s="904" t="s">
        <v>898</v>
      </c>
      <c r="C77" s="904"/>
      <c r="D77" s="904"/>
      <c r="E77" s="904"/>
      <c r="F77" s="904"/>
      <c r="G77" s="904"/>
      <c r="H77" s="904"/>
      <c r="I77" s="904"/>
    </row>
    <row r="78" spans="1:10" ht="55.5" customHeight="1">
      <c r="A78" s="688" t="s">
        <v>487</v>
      </c>
      <c r="B78" s="904" t="s">
        <v>899</v>
      </c>
      <c r="C78" s="904"/>
      <c r="D78" s="904"/>
      <c r="E78" s="904"/>
      <c r="F78" s="904"/>
      <c r="G78" s="904"/>
      <c r="H78" s="904"/>
      <c r="I78" s="904"/>
    </row>
    <row r="79" spans="1:10" ht="69.75" customHeight="1">
      <c r="A79" s="688" t="s">
        <v>489</v>
      </c>
      <c r="B79" s="904" t="s">
        <v>900</v>
      </c>
      <c r="C79" s="904"/>
      <c r="D79" s="904"/>
      <c r="E79" s="904"/>
      <c r="F79" s="904"/>
      <c r="G79" s="904"/>
      <c r="H79" s="904"/>
      <c r="I79" s="904"/>
    </row>
    <row r="80" spans="1:10" ht="56.25" customHeight="1">
      <c r="A80" s="688" t="s">
        <v>491</v>
      </c>
      <c r="B80" s="904" t="s">
        <v>901</v>
      </c>
      <c r="C80" s="904"/>
      <c r="D80" s="904"/>
      <c r="E80" s="904"/>
      <c r="F80" s="904"/>
      <c r="G80" s="904"/>
      <c r="H80" s="904"/>
      <c r="I80" s="904"/>
    </row>
    <row r="81" spans="1:10" ht="70.5" customHeight="1">
      <c r="A81" s="688" t="s">
        <v>884</v>
      </c>
      <c r="B81" s="904" t="s">
        <v>902</v>
      </c>
      <c r="C81" s="904"/>
      <c r="D81" s="904"/>
      <c r="E81" s="904"/>
      <c r="F81" s="904"/>
      <c r="G81" s="904"/>
      <c r="H81" s="904"/>
      <c r="I81" s="904"/>
    </row>
    <row r="82" spans="1:10" ht="86.25" customHeight="1">
      <c r="A82" s="688" t="s">
        <v>886</v>
      </c>
      <c r="B82" s="904" t="s">
        <v>903</v>
      </c>
      <c r="C82" s="904"/>
      <c r="D82" s="904"/>
      <c r="E82" s="904"/>
      <c r="F82" s="904"/>
      <c r="G82" s="904"/>
      <c r="H82" s="904"/>
      <c r="I82" s="904"/>
    </row>
    <row r="83" spans="1:10" ht="72" customHeight="1">
      <c r="A83" s="688" t="s">
        <v>888</v>
      </c>
      <c r="B83" s="904" t="s">
        <v>904</v>
      </c>
      <c r="C83" s="904"/>
      <c r="D83" s="904"/>
      <c r="E83" s="904"/>
      <c r="F83" s="904"/>
      <c r="G83" s="904"/>
      <c r="H83" s="904"/>
      <c r="I83" s="904"/>
    </row>
    <row r="84" spans="1:10" ht="21" customHeight="1">
      <c r="A84" s="904" t="s">
        <v>407</v>
      </c>
      <c r="B84" s="904"/>
      <c r="C84" s="904"/>
      <c r="D84" s="904"/>
      <c r="E84" s="1490" t="s">
        <v>407</v>
      </c>
      <c r="F84" s="1490"/>
      <c r="G84" s="1490"/>
      <c r="H84" s="1490"/>
      <c r="I84" s="1490"/>
      <c r="J84" s="681"/>
    </row>
    <row r="85" spans="1:10" ht="33" customHeight="1">
      <c r="A85" s="1274" t="s">
        <v>408</v>
      </c>
      <c r="B85" s="1274"/>
      <c r="C85" s="1274"/>
      <c r="D85" s="1274"/>
      <c r="E85" s="1491" t="s">
        <v>874</v>
      </c>
      <c r="F85" s="1491"/>
      <c r="G85" s="1491"/>
      <c r="H85" s="1491"/>
      <c r="I85" s="1491"/>
      <c r="J85" s="681"/>
    </row>
    <row r="86" spans="1:10" ht="20.25" customHeight="1">
      <c r="A86" s="329" t="s">
        <v>506</v>
      </c>
      <c r="B86" s="330"/>
      <c r="C86" s="330"/>
      <c r="D86" s="330"/>
      <c r="E86" s="330"/>
      <c r="F86" s="330"/>
      <c r="G86" s="330"/>
      <c r="H86" s="330"/>
      <c r="I86" s="685" t="s">
        <v>905</v>
      </c>
      <c r="J86" s="681"/>
    </row>
    <row r="87" spans="1:10" ht="7.5" customHeight="1">
      <c r="A87" s="1489"/>
      <c r="B87" s="1489"/>
      <c r="C87" s="1489"/>
      <c r="D87" s="1489"/>
      <c r="E87" s="1489"/>
      <c r="F87" s="1489"/>
      <c r="G87" s="1489"/>
      <c r="H87" s="1489"/>
      <c r="I87" s="1489"/>
    </row>
    <row r="88" spans="1:10" ht="89.25" customHeight="1">
      <c r="A88" s="688" t="s">
        <v>890</v>
      </c>
      <c r="B88" s="904" t="s">
        <v>906</v>
      </c>
      <c r="C88" s="904"/>
      <c r="D88" s="904"/>
      <c r="E88" s="904"/>
      <c r="F88" s="904"/>
      <c r="G88" s="904"/>
      <c r="H88" s="904"/>
      <c r="I88" s="904"/>
    </row>
    <row r="89" spans="1:10" ht="75" customHeight="1">
      <c r="A89" s="688" t="s">
        <v>893</v>
      </c>
      <c r="B89" s="904" t="s">
        <v>907</v>
      </c>
      <c r="C89" s="904"/>
      <c r="D89" s="904"/>
      <c r="E89" s="904"/>
      <c r="F89" s="904"/>
      <c r="G89" s="904"/>
      <c r="H89" s="904"/>
      <c r="I89" s="904"/>
    </row>
    <row r="90" spans="1:10" ht="64.5" customHeight="1">
      <c r="A90" s="688" t="s">
        <v>908</v>
      </c>
      <c r="B90" s="904" t="s">
        <v>909</v>
      </c>
      <c r="C90" s="904"/>
      <c r="D90" s="904"/>
      <c r="E90" s="904"/>
      <c r="F90" s="904"/>
      <c r="G90" s="904"/>
      <c r="H90" s="904"/>
      <c r="I90" s="904"/>
    </row>
    <row r="91" spans="1:10" ht="95.25" customHeight="1">
      <c r="A91" s="688" t="s">
        <v>910</v>
      </c>
      <c r="B91" s="904" t="s">
        <v>911</v>
      </c>
      <c r="C91" s="904"/>
      <c r="D91" s="904"/>
      <c r="E91" s="904"/>
      <c r="F91" s="904"/>
      <c r="G91" s="904"/>
      <c r="H91" s="904"/>
      <c r="I91" s="904"/>
    </row>
    <row r="92" spans="1:10" ht="73.5" customHeight="1">
      <c r="A92" s="688" t="s">
        <v>912</v>
      </c>
      <c r="B92" s="904" t="s">
        <v>913</v>
      </c>
      <c r="C92" s="904"/>
      <c r="D92" s="904"/>
      <c r="E92" s="904"/>
      <c r="F92" s="904"/>
      <c r="G92" s="904"/>
      <c r="H92" s="904"/>
      <c r="I92" s="904"/>
    </row>
    <row r="93" spans="1:10" ht="58.5" customHeight="1">
      <c r="A93" s="688" t="s">
        <v>914</v>
      </c>
      <c r="B93" s="904" t="s">
        <v>915</v>
      </c>
      <c r="C93" s="904"/>
      <c r="D93" s="904"/>
      <c r="E93" s="904"/>
      <c r="F93" s="904"/>
      <c r="G93" s="904"/>
      <c r="H93" s="904"/>
      <c r="I93" s="904"/>
    </row>
    <row r="94" spans="1:10" ht="111.75" customHeight="1">
      <c r="A94" s="688" t="s">
        <v>916</v>
      </c>
      <c r="B94" s="904" t="s">
        <v>917</v>
      </c>
      <c r="C94" s="904"/>
      <c r="D94" s="904"/>
      <c r="E94" s="904"/>
      <c r="F94" s="904"/>
      <c r="G94" s="904"/>
      <c r="H94" s="904"/>
      <c r="I94" s="904"/>
    </row>
    <row r="95" spans="1:10" ht="84.75" customHeight="1">
      <c r="A95" s="688" t="s">
        <v>918</v>
      </c>
      <c r="B95" s="904" t="s">
        <v>919</v>
      </c>
      <c r="C95" s="904"/>
      <c r="D95" s="904"/>
      <c r="E95" s="904"/>
      <c r="F95" s="904"/>
      <c r="G95" s="904"/>
      <c r="H95" s="904"/>
      <c r="I95" s="904"/>
    </row>
    <row r="96" spans="1:10" ht="84.75" customHeight="1">
      <c r="A96" s="688" t="s">
        <v>920</v>
      </c>
      <c r="B96" s="904" t="s">
        <v>921</v>
      </c>
      <c r="C96" s="904"/>
      <c r="D96" s="904"/>
      <c r="E96" s="904"/>
      <c r="F96" s="904"/>
      <c r="G96" s="904"/>
      <c r="H96" s="904"/>
      <c r="I96" s="904"/>
    </row>
    <row r="97" spans="1:10" ht="21" customHeight="1">
      <c r="A97" s="904" t="s">
        <v>407</v>
      </c>
      <c r="B97" s="904"/>
      <c r="C97" s="904"/>
      <c r="D97" s="904"/>
      <c r="E97" s="1490" t="s">
        <v>407</v>
      </c>
      <c r="F97" s="1490"/>
      <c r="G97" s="1490"/>
      <c r="H97" s="1490"/>
      <c r="I97" s="1490"/>
      <c r="J97" s="681"/>
    </row>
    <row r="98" spans="1:10" ht="33" customHeight="1">
      <c r="A98" s="1274" t="s">
        <v>408</v>
      </c>
      <c r="B98" s="1274"/>
      <c r="C98" s="1274"/>
      <c r="D98" s="1274"/>
      <c r="E98" s="1491" t="s">
        <v>874</v>
      </c>
      <c r="F98" s="1491"/>
      <c r="G98" s="1491"/>
      <c r="H98" s="1491"/>
      <c r="I98" s="1491"/>
      <c r="J98" s="681"/>
    </row>
    <row r="99" spans="1:10" ht="19.5" customHeight="1">
      <c r="A99" s="329" t="s">
        <v>506</v>
      </c>
      <c r="B99" s="330"/>
      <c r="C99" s="330"/>
      <c r="D99" s="330"/>
      <c r="E99" s="330"/>
      <c r="F99" s="330"/>
      <c r="G99" s="330"/>
      <c r="H99" s="330"/>
      <c r="I99" s="685" t="s">
        <v>922</v>
      </c>
    </row>
    <row r="100" spans="1:10" ht="10.5" customHeight="1">
      <c r="A100" s="691"/>
      <c r="B100" s="692"/>
      <c r="C100" s="692"/>
      <c r="D100" s="692"/>
      <c r="E100" s="692"/>
      <c r="F100" s="692"/>
      <c r="G100" s="692"/>
      <c r="H100" s="692"/>
      <c r="I100" s="692"/>
    </row>
    <row r="101" spans="1:10" ht="79.5" customHeight="1">
      <c r="A101" s="688" t="s">
        <v>923</v>
      </c>
      <c r="B101" s="904" t="s">
        <v>924</v>
      </c>
      <c r="C101" s="904"/>
      <c r="D101" s="904"/>
      <c r="E101" s="904"/>
      <c r="F101" s="904"/>
      <c r="G101" s="904"/>
      <c r="H101" s="904"/>
      <c r="I101" s="904"/>
    </row>
    <row r="102" spans="1:10" ht="72" customHeight="1">
      <c r="A102" s="688" t="s">
        <v>925</v>
      </c>
      <c r="B102" s="904" t="s">
        <v>926</v>
      </c>
      <c r="C102" s="904"/>
      <c r="D102" s="904"/>
      <c r="E102" s="904"/>
      <c r="F102" s="904"/>
      <c r="G102" s="904"/>
      <c r="H102" s="904"/>
      <c r="I102" s="904"/>
    </row>
    <row r="103" spans="1:10" ht="72.75" customHeight="1">
      <c r="A103" s="688" t="s">
        <v>927</v>
      </c>
      <c r="B103" s="904" t="s">
        <v>928</v>
      </c>
      <c r="C103" s="904"/>
      <c r="D103" s="904"/>
      <c r="E103" s="904"/>
      <c r="F103" s="904"/>
      <c r="G103" s="904"/>
      <c r="H103" s="904"/>
      <c r="I103" s="904"/>
    </row>
    <row r="104" spans="1:10" ht="30" customHeight="1">
      <c r="A104" s="689" t="s">
        <v>929</v>
      </c>
      <c r="B104" s="690"/>
      <c r="C104" s="690"/>
      <c r="D104" s="690"/>
      <c r="E104" s="690"/>
      <c r="F104" s="690"/>
      <c r="G104" s="690"/>
      <c r="H104" s="690"/>
      <c r="I104" s="690"/>
    </row>
    <row r="105" spans="1:10" ht="32.25" customHeight="1">
      <c r="A105" s="688" t="s">
        <v>483</v>
      </c>
      <c r="B105" s="904" t="s">
        <v>437</v>
      </c>
      <c r="C105" s="904"/>
      <c r="D105" s="904"/>
      <c r="E105" s="904"/>
      <c r="F105" s="904"/>
      <c r="G105" s="904"/>
      <c r="H105" s="904"/>
      <c r="I105" s="904"/>
    </row>
    <row r="106" spans="1:10" ht="44.25" customHeight="1">
      <c r="A106" s="688" t="s">
        <v>485</v>
      </c>
      <c r="B106" s="904" t="s">
        <v>930</v>
      </c>
      <c r="C106" s="904"/>
      <c r="D106" s="904"/>
      <c r="E106" s="904"/>
      <c r="F106" s="904"/>
      <c r="G106" s="904"/>
      <c r="H106" s="904"/>
      <c r="I106" s="904"/>
    </row>
    <row r="107" spans="1:10" ht="12" customHeight="1">
      <c r="A107" s="688"/>
      <c r="B107" s="693"/>
      <c r="C107" s="693"/>
      <c r="D107" s="693"/>
      <c r="E107" s="693"/>
      <c r="F107" s="693"/>
      <c r="G107" s="693"/>
      <c r="H107" s="693"/>
      <c r="I107" s="693"/>
    </row>
    <row r="108" spans="1:10" ht="30" customHeight="1">
      <c r="A108" s="689" t="s">
        <v>931</v>
      </c>
      <c r="B108" s="690"/>
      <c r="C108" s="690"/>
      <c r="D108" s="690"/>
      <c r="E108" s="690"/>
      <c r="F108" s="690"/>
      <c r="G108" s="690"/>
      <c r="H108" s="690"/>
      <c r="I108" s="690"/>
    </row>
    <row r="109" spans="1:10" ht="40.5" customHeight="1">
      <c r="A109" s="1493" t="s">
        <v>932</v>
      </c>
      <c r="B109" s="1493"/>
      <c r="C109" s="1493"/>
      <c r="D109" s="1493"/>
      <c r="E109" s="1493"/>
      <c r="F109" s="1493"/>
      <c r="G109" s="1493"/>
      <c r="H109" s="1493"/>
      <c r="I109" s="1493"/>
    </row>
    <row r="110" spans="1:10" ht="30" customHeight="1">
      <c r="A110" s="689" t="s">
        <v>933</v>
      </c>
      <c r="B110" s="690"/>
      <c r="C110" s="690"/>
      <c r="D110" s="690"/>
      <c r="E110" s="690"/>
      <c r="F110" s="690"/>
      <c r="G110" s="690"/>
      <c r="H110" s="690"/>
      <c r="I110" s="690"/>
    </row>
    <row r="111" spans="1:10" ht="62.25" customHeight="1">
      <c r="A111" s="688" t="s">
        <v>483</v>
      </c>
      <c r="B111" s="904" t="s">
        <v>934</v>
      </c>
      <c r="C111" s="904"/>
      <c r="D111" s="904"/>
      <c r="E111" s="904"/>
      <c r="F111" s="904"/>
      <c r="G111" s="904"/>
      <c r="H111" s="904"/>
      <c r="I111" s="904"/>
    </row>
    <row r="112" spans="1:10" ht="45" customHeight="1">
      <c r="A112" s="688" t="s">
        <v>485</v>
      </c>
      <c r="B112" s="904" t="s">
        <v>935</v>
      </c>
      <c r="C112" s="904"/>
      <c r="D112" s="904"/>
      <c r="E112" s="904"/>
      <c r="F112" s="904"/>
      <c r="G112" s="904"/>
      <c r="H112" s="904"/>
      <c r="I112" s="904"/>
    </row>
    <row r="113" spans="1:10" ht="55.5" customHeight="1">
      <c r="A113" s="688" t="s">
        <v>487</v>
      </c>
      <c r="B113" s="904" t="s">
        <v>936</v>
      </c>
      <c r="C113" s="904"/>
      <c r="D113" s="904"/>
      <c r="E113" s="904"/>
      <c r="F113" s="904"/>
      <c r="G113" s="904"/>
      <c r="H113" s="904"/>
      <c r="I113" s="904"/>
    </row>
    <row r="114" spans="1:10" ht="58.5" customHeight="1">
      <c r="A114" s="688" t="s">
        <v>489</v>
      </c>
      <c r="B114" s="904" t="s">
        <v>937</v>
      </c>
      <c r="C114" s="904"/>
      <c r="D114" s="904"/>
      <c r="E114" s="904"/>
      <c r="F114" s="904"/>
      <c r="G114" s="904"/>
      <c r="H114" s="904"/>
      <c r="I114" s="904"/>
    </row>
    <row r="115" spans="1:10" ht="54" customHeight="1">
      <c r="A115" s="688" t="s">
        <v>491</v>
      </c>
      <c r="B115" s="904" t="s">
        <v>938</v>
      </c>
      <c r="C115" s="904"/>
      <c r="D115" s="904"/>
      <c r="E115" s="904"/>
      <c r="F115" s="904"/>
      <c r="G115" s="904"/>
      <c r="H115" s="904"/>
      <c r="I115" s="904"/>
    </row>
    <row r="116" spans="1:10" ht="17.45" customHeight="1">
      <c r="A116" s="691"/>
      <c r="B116" s="692"/>
      <c r="C116" s="692"/>
      <c r="D116" s="692"/>
      <c r="E116" s="692"/>
      <c r="F116" s="692"/>
      <c r="G116" s="692"/>
      <c r="H116" s="692"/>
      <c r="I116" s="692"/>
    </row>
    <row r="117" spans="1:10" ht="21" customHeight="1">
      <c r="A117" s="904" t="s">
        <v>407</v>
      </c>
      <c r="B117" s="904"/>
      <c r="C117" s="904"/>
      <c r="D117" s="904"/>
      <c r="E117" s="1490" t="s">
        <v>407</v>
      </c>
      <c r="F117" s="1490"/>
      <c r="G117" s="1490"/>
      <c r="H117" s="1490"/>
      <c r="I117" s="1490"/>
      <c r="J117" s="681"/>
    </row>
    <row r="118" spans="1:10" ht="33" customHeight="1">
      <c r="A118" s="1274" t="s">
        <v>408</v>
      </c>
      <c r="B118" s="1274"/>
      <c r="C118" s="1274"/>
      <c r="D118" s="1274"/>
      <c r="E118" s="1491" t="s">
        <v>874</v>
      </c>
      <c r="F118" s="1491"/>
      <c r="G118" s="1491"/>
      <c r="H118" s="1491"/>
      <c r="I118" s="1491"/>
      <c r="J118" s="681"/>
    </row>
    <row r="119" spans="1:10" ht="22.5" customHeight="1">
      <c r="A119" s="329" t="s">
        <v>506</v>
      </c>
      <c r="B119" s="330"/>
      <c r="C119" s="330"/>
      <c r="D119" s="330"/>
      <c r="E119" s="330"/>
      <c r="F119" s="330"/>
      <c r="G119" s="330"/>
      <c r="H119" s="330"/>
      <c r="I119" s="685" t="s">
        <v>939</v>
      </c>
      <c r="J119" s="681"/>
    </row>
    <row r="120" spans="1:10" ht="30.75" customHeight="1">
      <c r="A120" s="691"/>
      <c r="B120" s="1487"/>
      <c r="C120" s="1487"/>
      <c r="D120" s="1487"/>
      <c r="E120" s="1487"/>
      <c r="F120" s="1487"/>
      <c r="G120" s="1487"/>
      <c r="H120" s="1487"/>
      <c r="I120" s="1487"/>
    </row>
    <row r="121" spans="1:10" ht="21.95" customHeight="1">
      <c r="A121" s="282"/>
      <c r="B121" s="328"/>
      <c r="C121" s="282"/>
      <c r="D121" s="282"/>
      <c r="E121" s="282"/>
      <c r="F121" s="328"/>
      <c r="G121" s="282"/>
      <c r="H121" s="282"/>
      <c r="I121" s="282"/>
    </row>
    <row r="122" spans="1:10" ht="21.95" customHeight="1">
      <c r="A122" s="282"/>
      <c r="B122" s="897" t="s">
        <v>464</v>
      </c>
      <c r="C122" s="897"/>
      <c r="D122" s="304"/>
      <c r="E122" s="304"/>
      <c r="F122" s="897" t="s">
        <v>464</v>
      </c>
      <c r="G122" s="897"/>
      <c r="H122" s="304"/>
      <c r="I122" s="304"/>
    </row>
    <row r="123" spans="1:10" ht="35.25" customHeight="1">
      <c r="A123" s="282"/>
      <c r="B123" s="1494" t="s">
        <v>408</v>
      </c>
      <c r="C123" s="1494"/>
      <c r="D123" s="1494"/>
      <c r="E123" s="1494"/>
      <c r="F123" s="1494" t="s">
        <v>874</v>
      </c>
      <c r="G123" s="1494"/>
      <c r="H123" s="1494"/>
      <c r="I123" s="1494"/>
    </row>
    <row r="124" spans="1:10" ht="21.95" customHeight="1">
      <c r="A124" s="282"/>
      <c r="B124" s="694"/>
      <c r="C124" s="686"/>
      <c r="D124" s="686"/>
      <c r="E124" s="686"/>
      <c r="F124" s="695"/>
      <c r="G124" s="695"/>
      <c r="H124" s="695"/>
      <c r="I124" s="695"/>
    </row>
    <row r="125" spans="1:10" ht="21.95" customHeight="1">
      <c r="A125" s="282"/>
      <c r="B125" s="904" t="s">
        <v>465</v>
      </c>
      <c r="C125" s="904"/>
      <c r="D125" s="904"/>
      <c r="E125" s="904"/>
      <c r="F125" s="904" t="s">
        <v>465</v>
      </c>
      <c r="G125" s="904"/>
      <c r="H125" s="904"/>
      <c r="I125" s="904"/>
    </row>
    <row r="126" spans="1:10" ht="21.95" customHeight="1">
      <c r="A126" s="282"/>
      <c r="B126" s="328"/>
      <c r="C126" s="686"/>
      <c r="D126" s="686"/>
      <c r="E126" s="686"/>
      <c r="F126" s="328"/>
      <c r="G126" s="686"/>
      <c r="H126" s="686"/>
      <c r="I126" s="686"/>
    </row>
    <row r="127" spans="1:10" ht="21.95" customHeight="1">
      <c r="A127" s="282"/>
      <c r="B127" s="328"/>
      <c r="C127" s="686"/>
      <c r="D127" s="686"/>
      <c r="E127" s="686"/>
      <c r="F127" s="328"/>
      <c r="G127" s="686"/>
      <c r="H127" s="686"/>
      <c r="I127" s="686"/>
    </row>
    <row r="128" spans="1:10" ht="21.95" customHeight="1">
      <c r="A128" s="282"/>
      <c r="B128" s="330" t="s">
        <v>466</v>
      </c>
      <c r="C128" s="696"/>
      <c r="D128" s="330"/>
      <c r="E128" s="330"/>
      <c r="F128" s="1492" t="s">
        <v>466</v>
      </c>
      <c r="G128" s="1492"/>
      <c r="H128" s="1492"/>
      <c r="I128" s="1492"/>
    </row>
    <row r="129" spans="1:9" ht="21.95" customHeight="1">
      <c r="A129" s="282"/>
      <c r="B129" s="330" t="s">
        <v>5</v>
      </c>
      <c r="C129" s="696"/>
      <c r="D129" s="330"/>
      <c r="E129" s="330"/>
      <c r="F129" s="330" t="s">
        <v>940</v>
      </c>
      <c r="G129" s="304"/>
      <c r="H129" s="304"/>
      <c r="I129" s="304"/>
    </row>
    <row r="130" spans="1:9" ht="21.95" customHeight="1">
      <c r="A130" s="282"/>
      <c r="B130" s="304"/>
      <c r="C130" s="686"/>
      <c r="D130" s="686"/>
      <c r="E130" s="686"/>
      <c r="F130" s="304"/>
      <c r="G130" s="686"/>
      <c r="H130" s="686"/>
      <c r="I130" s="686"/>
    </row>
    <row r="131" spans="1:9" ht="21.95" customHeight="1">
      <c r="A131" s="282"/>
      <c r="B131" s="904" t="s">
        <v>467</v>
      </c>
      <c r="C131" s="904"/>
      <c r="D131" s="904"/>
      <c r="E131" s="904"/>
      <c r="F131" s="904" t="s">
        <v>467</v>
      </c>
      <c r="G131" s="904"/>
      <c r="H131" s="904"/>
      <c r="I131" s="904"/>
    </row>
    <row r="132" spans="1:9" ht="21.95" customHeight="1">
      <c r="A132" s="282"/>
      <c r="B132" s="330" t="s">
        <v>466</v>
      </c>
      <c r="C132" s="330"/>
      <c r="D132" s="330"/>
      <c r="E132" s="330"/>
      <c r="F132" s="330" t="s">
        <v>466</v>
      </c>
      <c r="G132" s="304"/>
      <c r="H132" s="304"/>
      <c r="I132" s="304"/>
    </row>
    <row r="133" spans="1:9" ht="21.95" customHeight="1">
      <c r="A133" s="282"/>
      <c r="B133" s="330" t="s">
        <v>5</v>
      </c>
      <c r="C133" s="330"/>
      <c r="D133" s="330"/>
      <c r="E133" s="330"/>
      <c r="F133" s="330" t="s">
        <v>5</v>
      </c>
      <c r="G133" s="282"/>
      <c r="H133" s="282"/>
      <c r="I133" s="282"/>
    </row>
    <row r="134" spans="1:9" ht="21.95" customHeight="1">
      <c r="A134" s="282"/>
      <c r="B134" s="282"/>
      <c r="C134" s="282"/>
      <c r="D134" s="282"/>
      <c r="E134" s="282"/>
      <c r="F134" s="282"/>
      <c r="G134" s="282"/>
      <c r="H134" s="282"/>
      <c r="I134" s="282"/>
    </row>
    <row r="135" spans="1:9" ht="21.95" customHeight="1">
      <c r="A135" s="282"/>
      <c r="B135" s="904" t="s">
        <v>534</v>
      </c>
      <c r="C135" s="904"/>
      <c r="D135" s="904"/>
      <c r="E135" s="904"/>
      <c r="F135" s="904" t="s">
        <v>534</v>
      </c>
      <c r="G135" s="904"/>
      <c r="H135" s="904"/>
      <c r="I135" s="904"/>
    </row>
    <row r="136" spans="1:9" ht="21.95" customHeight="1">
      <c r="A136" s="282"/>
      <c r="B136" s="330" t="s">
        <v>466</v>
      </c>
      <c r="C136" s="330"/>
      <c r="D136" s="330"/>
      <c r="E136" s="330"/>
      <c r="F136" s="330" t="s">
        <v>466</v>
      </c>
      <c r="G136" s="304"/>
      <c r="H136" s="304"/>
      <c r="I136" s="304"/>
    </row>
    <row r="137" spans="1:9" ht="21.95" customHeight="1">
      <c r="A137" s="282"/>
      <c r="B137" s="330" t="s">
        <v>5</v>
      </c>
      <c r="C137" s="330"/>
      <c r="D137" s="330"/>
      <c r="E137" s="330"/>
      <c r="F137" s="330" t="s">
        <v>5</v>
      </c>
      <c r="G137" s="282"/>
      <c r="H137" s="282"/>
      <c r="I137" s="282"/>
    </row>
    <row r="138" spans="1:9" ht="21.95" customHeight="1">
      <c r="A138" s="282"/>
      <c r="B138" s="330"/>
      <c r="C138" s="330"/>
      <c r="D138" s="330"/>
      <c r="E138" s="330"/>
      <c r="F138" s="330"/>
      <c r="G138" s="282"/>
      <c r="H138" s="282"/>
      <c r="I138" s="282"/>
    </row>
    <row r="139" spans="1:9" ht="21.95" customHeight="1">
      <c r="A139" s="282"/>
      <c r="B139" s="330"/>
      <c r="C139" s="330"/>
      <c r="D139" s="330"/>
      <c r="E139" s="330"/>
      <c r="F139" s="330"/>
      <c r="G139" s="282"/>
      <c r="H139" s="282"/>
      <c r="I139" s="282"/>
    </row>
    <row r="140" spans="1:9" ht="21.95" customHeight="1">
      <c r="A140" s="282"/>
      <c r="B140" s="330"/>
      <c r="C140" s="330"/>
      <c r="D140" s="330"/>
      <c r="E140" s="330"/>
      <c r="F140" s="330"/>
      <c r="G140" s="282"/>
      <c r="H140" s="282"/>
      <c r="I140" s="282"/>
    </row>
    <row r="141" spans="1:9" ht="21.95" customHeight="1">
      <c r="A141" s="282"/>
      <c r="B141" s="330"/>
      <c r="C141" s="330"/>
      <c r="D141" s="330"/>
      <c r="E141" s="330"/>
      <c r="F141" s="330"/>
      <c r="G141" s="282"/>
      <c r="H141" s="282"/>
      <c r="I141" s="282"/>
    </row>
    <row r="142" spans="1:9" ht="21.95" customHeight="1">
      <c r="A142" s="282"/>
      <c r="B142" s="330"/>
      <c r="C142" s="330"/>
      <c r="D142" s="330"/>
      <c r="E142" s="330"/>
      <c r="F142" s="330"/>
      <c r="G142" s="282"/>
      <c r="H142" s="282"/>
      <c r="I142" s="282"/>
    </row>
    <row r="143" spans="1:9" ht="21.95" customHeight="1">
      <c r="A143" s="282"/>
      <c r="B143" s="330"/>
      <c r="C143" s="330"/>
      <c r="D143" s="330"/>
      <c r="E143" s="330"/>
      <c r="F143" s="330"/>
      <c r="G143" s="282"/>
      <c r="H143" s="282"/>
      <c r="I143" s="282"/>
    </row>
    <row r="144" spans="1:9" ht="21.95" customHeight="1">
      <c r="A144" s="282"/>
      <c r="B144" s="330"/>
      <c r="C144" s="330"/>
      <c r="D144" s="330"/>
      <c r="E144" s="330"/>
      <c r="F144" s="330"/>
      <c r="G144" s="282"/>
      <c r="H144" s="282"/>
      <c r="I144" s="282"/>
    </row>
    <row r="145" spans="1:9" ht="21.95" customHeight="1">
      <c r="A145" s="282"/>
      <c r="B145" s="330"/>
      <c r="C145" s="330"/>
      <c r="D145" s="330"/>
      <c r="E145" s="330"/>
      <c r="F145" s="330"/>
      <c r="G145" s="282"/>
      <c r="H145" s="282"/>
      <c r="I145" s="282"/>
    </row>
    <row r="146" spans="1:9" ht="21.95" customHeight="1">
      <c r="A146" s="282"/>
      <c r="B146" s="330"/>
      <c r="C146" s="330"/>
      <c r="D146" s="330"/>
      <c r="E146" s="330"/>
      <c r="F146" s="330"/>
      <c r="G146" s="282"/>
      <c r="H146" s="282"/>
      <c r="I146" s="282"/>
    </row>
    <row r="147" spans="1:9" ht="21.95" customHeight="1">
      <c r="A147" s="282"/>
      <c r="B147" s="330"/>
      <c r="C147" s="330"/>
      <c r="D147" s="330"/>
      <c r="E147" s="330"/>
      <c r="F147" s="330"/>
      <c r="G147" s="282"/>
      <c r="H147" s="282"/>
      <c r="I147" s="282"/>
    </row>
    <row r="148" spans="1:9" ht="21.6" customHeight="1">
      <c r="A148" s="282"/>
      <c r="B148" s="330"/>
      <c r="C148" s="330"/>
      <c r="D148" s="330"/>
      <c r="E148" s="330"/>
      <c r="F148" s="330"/>
      <c r="G148" s="282"/>
      <c r="H148" s="282"/>
      <c r="I148" s="282"/>
    </row>
    <row r="149" spans="1:9" ht="21.6" hidden="1" customHeight="1">
      <c r="A149" s="282"/>
      <c r="B149" s="330"/>
      <c r="C149" s="330"/>
      <c r="D149" s="330"/>
      <c r="E149" s="330"/>
      <c r="F149" s="330"/>
      <c r="G149" s="282"/>
      <c r="H149" s="282"/>
      <c r="I149" s="282"/>
    </row>
    <row r="150" spans="1:9" ht="21.6" hidden="1" customHeight="1">
      <c r="A150" s="282"/>
      <c r="B150" s="330"/>
      <c r="C150" s="330"/>
      <c r="D150" s="330"/>
      <c r="E150" s="330"/>
      <c r="F150" s="330"/>
      <c r="G150" s="282"/>
      <c r="H150" s="282"/>
      <c r="I150" s="282"/>
    </row>
    <row r="151" spans="1:9" ht="18.600000000000001" hidden="1" customHeight="1">
      <c r="A151" s="282"/>
      <c r="B151" s="330"/>
      <c r="C151" s="330"/>
      <c r="D151" s="330"/>
      <c r="E151" s="330"/>
      <c r="F151" s="330"/>
      <c r="G151" s="282"/>
      <c r="H151" s="282"/>
      <c r="I151" s="282"/>
    </row>
    <row r="152" spans="1:9" ht="21.6" hidden="1" customHeight="1">
      <c r="A152" s="282"/>
      <c r="B152" s="330"/>
      <c r="C152" s="330"/>
      <c r="D152" s="330"/>
      <c r="E152" s="330"/>
      <c r="F152" s="330"/>
      <c r="G152" s="282"/>
      <c r="H152" s="282"/>
      <c r="I152" s="282"/>
    </row>
    <row r="153" spans="1:9" ht="21.6" hidden="1" customHeight="1">
      <c r="A153" s="282"/>
      <c r="B153" s="330"/>
      <c r="C153" s="330"/>
      <c r="D153" s="330"/>
      <c r="E153" s="330"/>
      <c r="F153" s="330"/>
      <c r="G153" s="282"/>
      <c r="H153" s="282"/>
      <c r="I153" s="282"/>
    </row>
    <row r="154" spans="1:9" ht="21.95" customHeight="1">
      <c r="A154" s="282"/>
      <c r="B154" s="330"/>
      <c r="C154" s="330"/>
      <c r="D154" s="330"/>
      <c r="E154" s="330"/>
      <c r="F154" s="330"/>
      <c r="G154" s="282"/>
      <c r="H154" s="282"/>
      <c r="I154" s="282"/>
    </row>
    <row r="155" spans="1:9" ht="21.95" customHeight="1">
      <c r="A155" s="282"/>
      <c r="B155" s="330"/>
      <c r="C155" s="330"/>
      <c r="D155" s="330"/>
      <c r="E155" s="330"/>
      <c r="F155" s="330"/>
      <c r="G155" s="282"/>
      <c r="H155" s="282"/>
      <c r="I155" s="282"/>
    </row>
    <row r="156" spans="1:9" ht="21.95" customHeight="1">
      <c r="A156" s="331"/>
      <c r="B156" s="279"/>
      <c r="C156" s="279"/>
      <c r="D156" s="279"/>
      <c r="E156" s="279"/>
      <c r="F156" s="279"/>
      <c r="G156" s="331"/>
      <c r="H156" s="331"/>
      <c r="I156" s="331"/>
    </row>
    <row r="157" spans="1:9" ht="21.95" customHeight="1">
      <c r="A157" s="329" t="s">
        <v>506</v>
      </c>
      <c r="B157" s="330"/>
      <c r="C157" s="330"/>
      <c r="D157" s="330"/>
      <c r="E157" s="330"/>
      <c r="F157" s="330"/>
      <c r="G157" s="330"/>
      <c r="H157" s="330"/>
      <c r="I157" s="685" t="s">
        <v>941</v>
      </c>
    </row>
    <row r="158" spans="1:9" ht="21.95" customHeight="1">
      <c r="A158" s="282"/>
      <c r="B158" s="330"/>
      <c r="C158" s="330"/>
      <c r="D158" s="330"/>
      <c r="E158" s="330"/>
      <c r="F158" s="330"/>
      <c r="G158" s="282"/>
      <c r="H158" s="282"/>
      <c r="I158" s="282"/>
    </row>
    <row r="159" spans="1:9" ht="21.95" customHeight="1">
      <c r="A159" s="282"/>
      <c r="B159" s="330"/>
      <c r="C159" s="330"/>
      <c r="D159" s="330"/>
      <c r="E159" s="330"/>
      <c r="F159" s="330"/>
      <c r="G159" s="282"/>
      <c r="H159" s="282"/>
      <c r="I159" s="282"/>
    </row>
    <row r="160" spans="1:9" ht="21.95" customHeight="1">
      <c r="A160" s="282"/>
      <c r="B160" s="330"/>
      <c r="C160" s="330"/>
      <c r="D160" s="330"/>
      <c r="E160" s="330"/>
      <c r="F160" s="330"/>
      <c r="G160" s="282"/>
      <c r="H160" s="282"/>
      <c r="I160" s="282"/>
    </row>
    <row r="161" spans="1:10" ht="21.95" customHeight="1">
      <c r="A161" s="282"/>
      <c r="B161" s="330"/>
      <c r="C161" s="330"/>
      <c r="D161" s="330"/>
      <c r="E161" s="330"/>
      <c r="F161" s="330"/>
      <c r="G161" s="282"/>
      <c r="H161" s="282"/>
      <c r="I161" s="282"/>
    </row>
    <row r="162" spans="1:10" ht="21.95" customHeight="1">
      <c r="A162" s="282"/>
      <c r="B162" s="330"/>
      <c r="C162" s="330"/>
      <c r="D162" s="330"/>
      <c r="E162" s="330"/>
      <c r="F162" s="330"/>
      <c r="G162" s="282"/>
      <c r="H162" s="282"/>
      <c r="I162" s="282"/>
    </row>
    <row r="163" spans="1:10" ht="21.95" customHeight="1">
      <c r="A163" s="282"/>
      <c r="B163" s="330"/>
      <c r="C163" s="330"/>
      <c r="D163" s="330"/>
      <c r="E163" s="330"/>
      <c r="F163" s="330"/>
      <c r="G163" s="282"/>
      <c r="H163" s="282"/>
      <c r="I163" s="282"/>
    </row>
    <row r="164" spans="1:10" ht="21.95" customHeight="1">
      <c r="A164" s="282"/>
      <c r="B164" s="330"/>
      <c r="C164" s="330"/>
      <c r="D164" s="330"/>
      <c r="E164" s="330"/>
      <c r="F164" s="330"/>
      <c r="G164" s="282"/>
      <c r="H164" s="282"/>
      <c r="I164" s="282"/>
    </row>
    <row r="165" spans="1:10" ht="21.95" customHeight="1">
      <c r="A165" s="282"/>
      <c r="B165" s="330"/>
      <c r="C165" s="330"/>
      <c r="D165" s="330"/>
      <c r="E165" s="330"/>
      <c r="F165" s="330"/>
      <c r="G165" s="282"/>
      <c r="H165" s="282"/>
      <c r="I165" s="282"/>
    </row>
    <row r="166" spans="1:10" ht="21.95" customHeight="1">
      <c r="A166" s="282"/>
      <c r="B166" s="330"/>
      <c r="C166" s="330"/>
      <c r="D166" s="330"/>
      <c r="E166" s="330"/>
      <c r="F166" s="330"/>
      <c r="G166" s="282"/>
      <c r="H166" s="282"/>
      <c r="I166" s="282"/>
    </row>
    <row r="167" spans="1:10" ht="21.95" customHeight="1">
      <c r="A167" s="282"/>
      <c r="B167" s="330"/>
      <c r="C167" s="330"/>
      <c r="D167" s="330"/>
      <c r="E167" s="330"/>
      <c r="F167" s="330"/>
      <c r="G167" s="282"/>
      <c r="H167" s="282"/>
      <c r="I167" s="282"/>
    </row>
    <row r="168" spans="1:10" ht="21.95" customHeight="1">
      <c r="A168" s="282"/>
      <c r="B168" s="330"/>
      <c r="C168" s="330"/>
      <c r="D168" s="330"/>
      <c r="E168" s="330"/>
      <c r="F168" s="330"/>
      <c r="G168" s="282"/>
      <c r="H168" s="282"/>
      <c r="I168" s="282"/>
    </row>
    <row r="169" spans="1:10" ht="21.95" customHeight="1">
      <c r="A169" s="282"/>
      <c r="B169" s="330"/>
      <c r="C169" s="330"/>
      <c r="D169" s="330"/>
      <c r="E169" s="330"/>
      <c r="F169" s="330"/>
      <c r="G169" s="282"/>
      <c r="H169" s="282"/>
      <c r="I169" s="282"/>
    </row>
    <row r="170" spans="1:10" ht="15.75">
      <c r="A170" s="282"/>
      <c r="B170" s="282"/>
      <c r="C170" s="282"/>
      <c r="D170" s="282"/>
      <c r="E170" s="282"/>
      <c r="F170" s="282"/>
      <c r="G170" s="282"/>
      <c r="H170" s="282"/>
      <c r="I170" s="282"/>
    </row>
    <row r="171" spans="1:10">
      <c r="J171" s="681"/>
    </row>
    <row r="172" spans="1:10" ht="15.75">
      <c r="A172" s="282"/>
      <c r="B172" s="282"/>
      <c r="C172" s="282"/>
      <c r="D172" s="282"/>
      <c r="E172" s="282"/>
      <c r="F172" s="282"/>
      <c r="G172" s="282"/>
      <c r="H172" s="282"/>
      <c r="I172" s="282"/>
    </row>
    <row r="173" spans="1:10" ht="15.75">
      <c r="A173" s="282"/>
      <c r="B173" s="282"/>
      <c r="C173" s="282"/>
      <c r="D173" s="282"/>
      <c r="E173" s="282"/>
      <c r="F173" s="282"/>
      <c r="G173" s="282"/>
      <c r="H173" s="282"/>
      <c r="I173" s="282"/>
    </row>
    <row r="174" spans="1:10" ht="15.75">
      <c r="A174" s="282"/>
      <c r="B174" s="282"/>
      <c r="C174" s="282"/>
      <c r="D174" s="282"/>
      <c r="E174" s="282"/>
      <c r="F174" s="282"/>
      <c r="G174" s="282"/>
      <c r="H174" s="282"/>
      <c r="I174" s="282"/>
    </row>
    <row r="175" spans="1:10" ht="15.75">
      <c r="A175" s="282"/>
      <c r="B175" s="282"/>
      <c r="C175" s="282"/>
      <c r="D175" s="282"/>
      <c r="E175" s="282"/>
      <c r="F175" s="282"/>
      <c r="G175" s="282"/>
      <c r="H175" s="282"/>
      <c r="I175" s="282"/>
    </row>
    <row r="176" spans="1:10" ht="15.75">
      <c r="A176" s="282"/>
      <c r="B176" s="282"/>
      <c r="C176" s="282"/>
      <c r="D176" s="282"/>
      <c r="E176" s="282"/>
      <c r="F176" s="282"/>
      <c r="G176" s="282"/>
      <c r="H176" s="282"/>
      <c r="I176" s="282"/>
    </row>
    <row r="177" spans="1:9" ht="15.75">
      <c r="A177" s="282"/>
      <c r="B177" s="282"/>
      <c r="C177" s="282"/>
      <c r="D177" s="282"/>
      <c r="E177" s="282"/>
      <c r="F177" s="282"/>
      <c r="G177" s="282"/>
      <c r="H177" s="282"/>
      <c r="I177" s="282"/>
    </row>
    <row r="178" spans="1:9" ht="15.75">
      <c r="A178" s="282"/>
      <c r="B178" s="282"/>
      <c r="C178" s="282"/>
      <c r="D178" s="282"/>
      <c r="E178" s="282"/>
      <c r="F178" s="282"/>
      <c r="G178" s="282"/>
      <c r="H178" s="282"/>
      <c r="I178" s="282"/>
    </row>
    <row r="179" spans="1:9" ht="15.75">
      <c r="A179" s="282"/>
      <c r="B179" s="282"/>
      <c r="C179" s="282"/>
      <c r="D179" s="282"/>
      <c r="E179" s="282"/>
      <c r="F179" s="282"/>
      <c r="G179" s="282"/>
      <c r="H179" s="282"/>
      <c r="I179" s="282"/>
    </row>
    <row r="180" spans="1:9" ht="15.75">
      <c r="A180" s="282"/>
      <c r="B180" s="282"/>
      <c r="C180" s="282"/>
      <c r="D180" s="282"/>
      <c r="E180" s="282"/>
      <c r="F180" s="282"/>
      <c r="G180" s="282"/>
      <c r="H180" s="282"/>
      <c r="I180" s="282"/>
    </row>
    <row r="181" spans="1:9" ht="15.75">
      <c r="A181" s="282"/>
      <c r="B181" s="282"/>
      <c r="C181" s="282"/>
      <c r="D181" s="282"/>
      <c r="E181" s="282"/>
      <c r="F181" s="282"/>
      <c r="G181" s="282"/>
      <c r="H181" s="282"/>
      <c r="I181" s="282"/>
    </row>
    <row r="182" spans="1:9" ht="15.75">
      <c r="A182" s="282"/>
      <c r="B182" s="282"/>
      <c r="C182" s="282"/>
      <c r="D182" s="282"/>
      <c r="E182" s="282"/>
      <c r="F182" s="282"/>
      <c r="G182" s="282"/>
      <c r="H182" s="282"/>
      <c r="I182" s="282"/>
    </row>
    <row r="183" spans="1:9" ht="15.75">
      <c r="A183" s="282"/>
      <c r="B183" s="282"/>
      <c r="C183" s="282"/>
      <c r="D183" s="282"/>
      <c r="E183" s="282"/>
      <c r="F183" s="282"/>
      <c r="G183" s="282"/>
      <c r="H183" s="282"/>
      <c r="I183" s="282"/>
    </row>
    <row r="184" spans="1:9" ht="15.75">
      <c r="A184" s="282"/>
      <c r="B184" s="282"/>
      <c r="C184" s="282"/>
      <c r="D184" s="282"/>
      <c r="E184" s="282"/>
      <c r="F184" s="282"/>
      <c r="G184" s="282"/>
      <c r="H184" s="282"/>
      <c r="I184" s="282"/>
    </row>
  </sheetData>
  <sheetProtection password="CBD2" sheet="1" formatColumns="0" formatRows="0" selectLockedCells="1"/>
  <customSheetViews>
    <customSheetView guid="{E6182FFC-6E06-43C3-947C-9DE51F5E5E19}" showPageBreaks="1" printArea="1" hiddenRows="1" hiddenColumns="1" view="pageBreakPreview" topLeftCell="A61">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07FE71BF-EC61-4A26-9671-4F02FF98E5A5}" showPageBreaks="1" printArea="1" hiddenRows="1" hiddenColumns="1" view="pageBreakPreview" topLeftCell="A22">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1" zoomScaleSheetLayoutView="100" workbookViewId="0">
      <selection activeCell="E1" sqref="E1"/>
    </sheetView>
  </sheetViews>
  <sheetFormatPr defaultColWidth="9.140625" defaultRowHeight="16.5"/>
  <cols>
    <col min="1" max="1" width="12.140625" style="16" customWidth="1"/>
    <col min="2" max="2" width="36.85546875" style="16" customWidth="1"/>
    <col min="3" max="3" width="11.42578125" style="16" customWidth="1"/>
    <col min="4" max="4" width="27.140625" style="16" customWidth="1"/>
    <col min="5" max="5" width="39.28515625" style="16" customWidth="1"/>
    <col min="6" max="8" width="9.140625" style="11"/>
    <col min="9" max="16384" width="9.140625" style="12"/>
  </cols>
  <sheetData>
    <row r="1" spans="1:9" s="65" customFormat="1" ht="24.75" customHeight="1">
      <c r="A1" s="1496" t="str">
        <f>'Attach 3(JV)'!A1</f>
        <v>Specification No. :CC/NT/W-RT/DOM/A00/23/09260</v>
      </c>
      <c r="B1" s="1496"/>
      <c r="C1" s="1496"/>
      <c r="D1" s="1496"/>
      <c r="E1" s="525" t="str">
        <f>"Attachment-19 " &amp; 'Attach 3(JV)'!AT1</f>
        <v xml:space="preserve">Attachment-19 </v>
      </c>
      <c r="F1" s="66"/>
      <c r="G1" s="66"/>
      <c r="H1" s="66"/>
    </row>
    <row r="2" spans="1:9" ht="7.5" customHeight="1"/>
    <row r="3" spans="1:9" ht="91.5" customHeight="1">
      <c r="A3" s="1325"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326"/>
      <c r="C3" s="1326"/>
      <c r="D3" s="1326"/>
      <c r="E3" s="1326"/>
      <c r="F3" s="13"/>
      <c r="G3" s="14"/>
      <c r="H3" s="13"/>
    </row>
    <row r="4" spans="1:9" ht="20.100000000000001" customHeight="1">
      <c r="A4" s="15"/>
      <c r="H4" s="17"/>
      <c r="I4" s="2"/>
    </row>
    <row r="5" spans="1:9" ht="20.100000000000001" customHeight="1">
      <c r="A5" s="1074" t="s">
        <v>2</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495" t="str">
        <f>'Attach 3(JV)'!A8</f>
        <v/>
      </c>
      <c r="B8" s="1495"/>
      <c r="C8" s="1495"/>
      <c r="D8" s="1495"/>
      <c r="E8" s="95" t="str">
        <f>'Attach 3(JV)'!E8</f>
        <v>Contract Services</v>
      </c>
      <c r="H8" s="17"/>
      <c r="I8" s="2"/>
    </row>
    <row r="9" spans="1:9" ht="20.100000000000001" customHeight="1">
      <c r="A9" s="4" t="s">
        <v>344</v>
      </c>
      <c r="B9" s="1075">
        <f>'Attach 3(JV)'!B9</f>
        <v>0</v>
      </c>
      <c r="C9" s="1075"/>
      <c r="D9" s="1075"/>
      <c r="E9" s="95" t="str">
        <f>'Attach 3(JV)'!E9</f>
        <v>Power Grid Corporation of India Ltd.,</v>
      </c>
      <c r="H9" s="17"/>
      <c r="I9" s="2"/>
    </row>
    <row r="10" spans="1:9" ht="20.100000000000001" customHeight="1">
      <c r="A10" s="4" t="s">
        <v>346</v>
      </c>
      <c r="B10" s="1075">
        <f>'Attach 3(JV)'!B10</f>
        <v>0</v>
      </c>
      <c r="C10" s="1075"/>
      <c r="D10" s="1075"/>
      <c r="E10" s="95" t="str">
        <f>'Attach 3(JV)'!E10</f>
        <v>"Saudamini", Plot No. 2, Sector 29</v>
      </c>
      <c r="H10" s="17"/>
      <c r="I10" s="2"/>
    </row>
    <row r="11" spans="1:9" ht="20.100000000000001" customHeight="1">
      <c r="B11" s="1075">
        <f>'Attach 3(JV)'!B11</f>
        <v>0</v>
      </c>
      <c r="C11" s="1075"/>
      <c r="D11" s="1075"/>
      <c r="E11" s="95" t="str">
        <f>'Attach 3(JV)'!E11</f>
        <v>Gurgaon (Haryana) - 122001</v>
      </c>
    </row>
    <row r="12" spans="1:9" ht="18" customHeight="1">
      <c r="A12" s="19"/>
      <c r="B12" s="1075">
        <f>'Attach 3(JV)'!B12</f>
        <v>0</v>
      </c>
      <c r="C12" s="1075"/>
      <c r="D12" s="1075"/>
      <c r="E12" s="5"/>
    </row>
    <row r="13" spans="1:9" ht="19.5" hidden="1" customHeight="1">
      <c r="A13" s="19"/>
      <c r="B13" s="90"/>
      <c r="C13" s="90"/>
      <c r="D13" s="90"/>
      <c r="E13" s="5"/>
    </row>
    <row r="14" spans="1:9" ht="20.100000000000001" customHeight="1">
      <c r="A14" s="19"/>
      <c r="B14" s="90"/>
      <c r="C14" s="90"/>
      <c r="D14" s="90"/>
      <c r="G14" s="3"/>
    </row>
    <row r="15" spans="1:9" ht="20.100000000000001" customHeight="1">
      <c r="A15" s="16" t="s">
        <v>339</v>
      </c>
    </row>
    <row r="16" spans="1:9" ht="6" customHeight="1">
      <c r="A16" s="19"/>
    </row>
    <row r="17" spans="1:8" ht="78.75" customHeight="1">
      <c r="A17" s="1184" t="s">
        <v>3</v>
      </c>
      <c r="B17" s="1184"/>
      <c r="C17" s="1184"/>
      <c r="D17" s="1184"/>
      <c r="E17" s="1184"/>
    </row>
    <row r="18" spans="1:8" ht="56.25" customHeight="1">
      <c r="A18" s="1172" t="s">
        <v>502</v>
      </c>
      <c r="B18" s="1172"/>
      <c r="C18" s="1172"/>
      <c r="D18" s="1172"/>
      <c r="E18" s="1172"/>
    </row>
    <row r="19" spans="1:8" ht="184.5" customHeight="1">
      <c r="A19" s="1172" t="s">
        <v>501</v>
      </c>
      <c r="B19" s="1172"/>
      <c r="C19" s="1172"/>
      <c r="D19" s="1172"/>
      <c r="E19" s="1172"/>
    </row>
    <row r="20" spans="1:8" ht="8.25" hidden="1" customHeight="1">
      <c r="A20" s="19"/>
    </row>
    <row r="21" spans="1:8" ht="20.100000000000001" hidden="1" customHeight="1">
      <c r="A21" s="19"/>
    </row>
    <row r="22" spans="1:8" ht="20.100000000000001" hidden="1" customHeight="1">
      <c r="A22" s="19"/>
    </row>
    <row r="23" spans="1:8" ht="57.75" hidden="1" customHeight="1">
      <c r="A23" s="1184"/>
      <c r="B23" s="1184"/>
      <c r="C23" s="1184"/>
      <c r="D23" s="1184"/>
      <c r="E23" s="1184"/>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0" t="str">
        <f>'Attach 3(JV)'!B24</f>
        <v>--</v>
      </c>
      <c r="C30" s="27"/>
      <c r="D30" s="24" t="s">
        <v>4</v>
      </c>
      <c r="E30" s="201" t="str">
        <f>'Attach 3(JV)'!E24</f>
        <v/>
      </c>
    </row>
    <row r="31" spans="1:8" ht="33" customHeight="1">
      <c r="A31" s="23" t="s">
        <v>7</v>
      </c>
      <c r="B31" s="201" t="str">
        <f>'Attach 3(JV)'!B25</f>
        <v/>
      </c>
      <c r="C31" s="27"/>
      <c r="D31" s="24" t="s">
        <v>5</v>
      </c>
      <c r="E31" s="201"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hiddenRows="1" view="pageBreakPreview" topLeftCell="A1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7"/>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3"/>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7"/>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07FE71BF-EC61-4A26-9671-4F02FF98E5A5}"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8"/>
  <sheetViews>
    <sheetView showGridLines="0" tabSelected="1" view="pageBreakPreview" topLeftCell="A35" zoomScaleSheetLayoutView="100" workbookViewId="0">
      <selection activeCell="L54" sqref="L54"/>
    </sheetView>
  </sheetViews>
  <sheetFormatPr defaultColWidth="9.140625" defaultRowHeight="16.5"/>
  <cols>
    <col min="1" max="1" width="13.85546875" style="16" customWidth="1"/>
    <col min="2" max="2" width="11.28515625" style="16" customWidth="1"/>
    <col min="3"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0" style="40" hidden="1" customWidth="1"/>
    <col min="28" max="28" width="0" style="43" hidden="1" customWidth="1"/>
    <col min="29" max="29" width="22.42578125" style="44" hidden="1" customWidth="1"/>
    <col min="30" max="31" width="0" style="174" hidden="1" customWidth="1"/>
    <col min="32" max="32" width="0" style="150" hidden="1" customWidth="1"/>
    <col min="33" max="33" width="10" style="150" hidden="1" customWidth="1"/>
    <col min="34" max="34" width="14.85546875" style="150" hidden="1" customWidth="1"/>
    <col min="35" max="35" width="0" style="150" hidden="1" customWidth="1"/>
    <col min="36" max="42" width="9.140625" style="150"/>
    <col min="43" max="16384" width="9.140625" style="12"/>
  </cols>
  <sheetData>
    <row r="1" spans="1:52" ht="27.75" customHeight="1">
      <c r="A1" s="1102" t="str">
        <f>'Attach 3(JV)'!A1</f>
        <v>Specification No. :CC/NT/W-RT/DOM/A00/23/09260</v>
      </c>
      <c r="B1" s="1102"/>
      <c r="C1" s="1102"/>
      <c r="D1" s="1102"/>
      <c r="E1" s="1102"/>
      <c r="F1" s="273" t="s">
        <v>397</v>
      </c>
      <c r="G1" s="39"/>
      <c r="H1" s="39"/>
      <c r="AE1" s="175">
        <v>1</v>
      </c>
      <c r="AF1" s="150" t="s">
        <v>307</v>
      </c>
      <c r="AG1" s="176">
        <v>1</v>
      </c>
      <c r="AH1" s="176" t="s">
        <v>109</v>
      </c>
      <c r="AI1" s="177"/>
      <c r="AJ1" s="177"/>
      <c r="AK1" s="176">
        <v>1</v>
      </c>
      <c r="AL1" s="177" t="s">
        <v>110</v>
      </c>
      <c r="AQ1" s="104"/>
      <c r="AR1" s="104"/>
      <c r="AS1" s="104"/>
      <c r="AT1" s="104"/>
      <c r="AU1" s="104"/>
      <c r="AV1" s="104"/>
      <c r="AW1" s="104"/>
      <c r="AX1" s="104"/>
      <c r="AY1" s="104"/>
      <c r="AZ1" s="104"/>
    </row>
    <row r="2" spans="1:52">
      <c r="AE2" s="175">
        <v>2</v>
      </c>
      <c r="AF2" s="150" t="s">
        <v>308</v>
      </c>
      <c r="AG2" s="176">
        <v>2</v>
      </c>
      <c r="AH2" s="176" t="s">
        <v>285</v>
      </c>
      <c r="AI2" s="177"/>
      <c r="AJ2" s="177"/>
      <c r="AK2" s="176">
        <v>2</v>
      </c>
      <c r="AL2" s="177" t="s">
        <v>286</v>
      </c>
      <c r="AQ2" s="104"/>
      <c r="AR2" s="104"/>
      <c r="AS2" s="104"/>
      <c r="AT2" s="104"/>
      <c r="AU2" s="104"/>
      <c r="AV2" s="104"/>
      <c r="AW2" s="104"/>
      <c r="AX2" s="104"/>
      <c r="AY2" s="104"/>
      <c r="AZ2" s="104"/>
    </row>
    <row r="3" spans="1:52" ht="20.100000000000001" customHeight="1">
      <c r="A3" s="1074" t="s">
        <v>50</v>
      </c>
      <c r="B3" s="1074"/>
      <c r="C3" s="1074"/>
      <c r="D3" s="1074"/>
      <c r="E3" s="1074"/>
      <c r="F3" s="1074"/>
      <c r="G3" s="15"/>
      <c r="H3" s="15"/>
      <c r="I3" s="36"/>
      <c r="AB3" s="178"/>
      <c r="AC3" s="179"/>
      <c r="AE3" s="175">
        <v>3</v>
      </c>
      <c r="AF3" s="150" t="s">
        <v>309</v>
      </c>
      <c r="AG3" s="176">
        <v>3</v>
      </c>
      <c r="AH3" s="176" t="s">
        <v>287</v>
      </c>
      <c r="AI3" s="177"/>
      <c r="AJ3" s="177"/>
      <c r="AK3" s="176">
        <v>3</v>
      </c>
      <c r="AL3" s="177" t="s">
        <v>288</v>
      </c>
      <c r="AQ3" s="104"/>
      <c r="AR3" s="104"/>
      <c r="AS3" s="104"/>
      <c r="AT3" s="104"/>
      <c r="AU3" s="104"/>
      <c r="AV3" s="104"/>
      <c r="AW3" s="104"/>
      <c r="AX3" s="104"/>
      <c r="AY3" s="104"/>
      <c r="AZ3" s="104"/>
    </row>
    <row r="4" spans="1:52" ht="12" customHeight="1">
      <c r="A4" s="15"/>
      <c r="B4" s="15"/>
      <c r="C4" s="15"/>
      <c r="D4" s="15"/>
      <c r="E4" s="15"/>
      <c r="F4" s="15"/>
      <c r="G4" s="15"/>
      <c r="H4" s="15"/>
      <c r="I4" s="36"/>
      <c r="AB4" s="178"/>
      <c r="AC4" s="179"/>
      <c r="AE4" s="175">
        <v>4</v>
      </c>
      <c r="AF4" s="150" t="s">
        <v>310</v>
      </c>
      <c r="AG4" s="176">
        <v>4</v>
      </c>
      <c r="AH4" s="176" t="s">
        <v>289</v>
      </c>
      <c r="AI4" s="177"/>
      <c r="AJ4" s="177"/>
      <c r="AK4" s="176">
        <v>4</v>
      </c>
      <c r="AL4" s="177" t="s">
        <v>290</v>
      </c>
      <c r="AQ4" s="104"/>
      <c r="AR4" s="104"/>
      <c r="AS4" s="104"/>
      <c r="AT4" s="104"/>
      <c r="AU4" s="104"/>
      <c r="AV4" s="104"/>
      <c r="AW4" s="104"/>
      <c r="AX4" s="104"/>
      <c r="AY4" s="104"/>
      <c r="AZ4" s="104"/>
    </row>
    <row r="5" spans="1:52" ht="20.100000000000001" customHeight="1">
      <c r="A5" s="25" t="s">
        <v>306</v>
      </c>
      <c r="B5" s="25"/>
      <c r="C5" s="1499"/>
      <c r="D5" s="1499"/>
      <c r="E5" s="1499"/>
      <c r="F5" s="1499"/>
      <c r="G5" s="25"/>
      <c r="H5" s="25"/>
      <c r="AB5" s="178"/>
      <c r="AC5" s="179"/>
      <c r="AE5" s="175">
        <v>5</v>
      </c>
      <c r="AF5" s="150" t="s">
        <v>311</v>
      </c>
      <c r="AG5" s="176">
        <v>5</v>
      </c>
      <c r="AH5" s="176" t="s">
        <v>289</v>
      </c>
      <c r="AI5" s="177"/>
      <c r="AJ5" s="177"/>
      <c r="AK5" s="176">
        <v>5</v>
      </c>
      <c r="AL5" s="177" t="s">
        <v>291</v>
      </c>
      <c r="AQ5" s="104"/>
      <c r="AR5" s="104"/>
      <c r="AS5" s="104"/>
      <c r="AT5" s="104"/>
      <c r="AU5" s="104"/>
      <c r="AV5" s="104"/>
      <c r="AW5" s="104"/>
      <c r="AX5" s="104"/>
      <c r="AY5" s="104"/>
      <c r="AZ5" s="104"/>
    </row>
    <row r="6" spans="1:52" ht="20.100000000000001" customHeight="1">
      <c r="A6" s="25" t="s">
        <v>6</v>
      </c>
      <c r="B6" s="1499" t="str">
        <f>'Attach 3(JV)'!B24</f>
        <v>--</v>
      </c>
      <c r="C6" s="1499"/>
      <c r="AB6" s="178"/>
      <c r="AC6" s="179"/>
      <c r="AE6" s="175">
        <v>6</v>
      </c>
      <c r="AF6" s="150" t="s">
        <v>312</v>
      </c>
      <c r="AG6" s="176">
        <v>6</v>
      </c>
      <c r="AH6" s="176" t="s">
        <v>289</v>
      </c>
      <c r="AI6" s="180" t="e">
        <f>DAY(B6)</f>
        <v>#VALUE!</v>
      </c>
      <c r="AJ6" s="177"/>
      <c r="AK6" s="176">
        <v>6</v>
      </c>
      <c r="AL6" s="177" t="s">
        <v>292</v>
      </c>
      <c r="AQ6" s="104"/>
      <c r="AR6" s="104"/>
      <c r="AS6" s="104"/>
      <c r="AT6" s="104"/>
      <c r="AU6" s="104"/>
      <c r="AV6" s="104"/>
      <c r="AW6" s="104"/>
      <c r="AX6" s="104"/>
      <c r="AY6" s="104"/>
      <c r="AZ6" s="104"/>
    </row>
    <row r="7" spans="1:52" ht="20.100000000000001" customHeight="1">
      <c r="A7" s="25"/>
      <c r="B7" s="53"/>
      <c r="C7" s="53"/>
      <c r="AB7" s="178"/>
      <c r="AC7" s="179"/>
      <c r="AE7" s="175">
        <v>7</v>
      </c>
      <c r="AF7" s="150" t="s">
        <v>313</v>
      </c>
      <c r="AG7" s="176">
        <v>7</v>
      </c>
      <c r="AH7" s="176" t="s">
        <v>289</v>
      </c>
      <c r="AI7" s="180" t="e">
        <f>MONTH(B6)</f>
        <v>#VALUE!</v>
      </c>
      <c r="AJ7" s="177"/>
      <c r="AK7" s="176">
        <v>7</v>
      </c>
      <c r="AL7" s="177" t="s">
        <v>293</v>
      </c>
      <c r="AQ7" s="104"/>
      <c r="AR7" s="104"/>
      <c r="AS7" s="104"/>
      <c r="AT7" s="104"/>
      <c r="AU7" s="104"/>
      <c r="AV7" s="104"/>
      <c r="AW7" s="104"/>
      <c r="AX7" s="104"/>
      <c r="AY7" s="104"/>
      <c r="AZ7" s="104"/>
    </row>
    <row r="8" spans="1:52" ht="20.100000000000001" customHeight="1">
      <c r="A8" s="42" t="str">
        <f>'Attach 3(JV)'!E7</f>
        <v>To:</v>
      </c>
      <c r="B8" s="6"/>
      <c r="F8" s="19"/>
      <c r="G8" s="19"/>
      <c r="H8" s="19"/>
      <c r="AB8" s="178"/>
      <c r="AC8" s="179"/>
      <c r="AE8" s="175">
        <v>8</v>
      </c>
      <c r="AF8" s="150" t="s">
        <v>314</v>
      </c>
      <c r="AG8" s="176">
        <v>8</v>
      </c>
      <c r="AH8" s="176" t="s">
        <v>289</v>
      </c>
      <c r="AI8" s="180" t="e">
        <f>LOOKUP(AI7,AK1:AK12,AL1:AL12)</f>
        <v>#VALUE!</v>
      </c>
      <c r="AJ8" s="177"/>
      <c r="AK8" s="176">
        <v>8</v>
      </c>
      <c r="AL8" s="177" t="s">
        <v>294</v>
      </c>
      <c r="AQ8" s="104"/>
      <c r="AR8" s="104"/>
      <c r="AS8" s="104"/>
      <c r="AT8" s="104"/>
      <c r="AU8" s="104"/>
      <c r="AV8" s="104"/>
      <c r="AW8" s="104"/>
      <c r="AX8" s="104"/>
      <c r="AY8" s="104"/>
      <c r="AZ8" s="104"/>
    </row>
    <row r="9" spans="1:52" ht="20.100000000000001" customHeight="1">
      <c r="A9" s="42" t="str">
        <f>'Attach 3(JV)'!E8</f>
        <v>Contract Services</v>
      </c>
      <c r="B9" s="7"/>
      <c r="F9" s="19"/>
      <c r="G9" s="19"/>
      <c r="H9" s="19"/>
      <c r="AB9" s="178"/>
      <c r="AC9" s="179"/>
      <c r="AE9" s="175">
        <v>9</v>
      </c>
      <c r="AF9" s="150" t="s">
        <v>315</v>
      </c>
      <c r="AG9" s="176">
        <v>9</v>
      </c>
      <c r="AH9" s="176" t="s">
        <v>289</v>
      </c>
      <c r="AI9" s="180" t="e">
        <f>YEAR(B6)</f>
        <v>#VALUE!</v>
      </c>
      <c r="AJ9" s="177"/>
      <c r="AK9" s="176">
        <v>9</v>
      </c>
      <c r="AL9" s="177" t="s">
        <v>295</v>
      </c>
      <c r="AQ9" s="104"/>
      <c r="AR9" s="104"/>
      <c r="AS9" s="104"/>
      <c r="AT9" s="104"/>
      <c r="AU9" s="104"/>
      <c r="AV9" s="104"/>
      <c r="AW9" s="104"/>
      <c r="AX9" s="104"/>
      <c r="AY9" s="104"/>
      <c r="AZ9" s="104"/>
    </row>
    <row r="10" spans="1:52" ht="20.100000000000001" customHeight="1">
      <c r="A10" s="42" t="str">
        <f>'Attach 3(JV)'!E9</f>
        <v>Power Grid Corporation of India Ltd.,</v>
      </c>
      <c r="B10" s="7"/>
      <c r="F10" s="19"/>
      <c r="G10" s="19"/>
      <c r="H10" s="19"/>
      <c r="AB10" s="178"/>
      <c r="AC10" s="179"/>
      <c r="AE10" s="175">
        <v>10</v>
      </c>
      <c r="AF10" s="150" t="s">
        <v>316</v>
      </c>
      <c r="AG10" s="176">
        <v>10</v>
      </c>
      <c r="AH10" s="176" t="s">
        <v>289</v>
      </c>
      <c r="AI10" s="177"/>
      <c r="AJ10" s="177"/>
      <c r="AK10" s="176">
        <v>10</v>
      </c>
      <c r="AL10" s="177" t="s">
        <v>296</v>
      </c>
      <c r="AQ10" s="104"/>
      <c r="AR10" s="104"/>
      <c r="AS10" s="104"/>
      <c r="AT10" s="104"/>
      <c r="AU10" s="104"/>
      <c r="AV10" s="104"/>
      <c r="AW10" s="104"/>
      <c r="AX10" s="104"/>
      <c r="AY10" s="104"/>
      <c r="AZ10" s="104"/>
    </row>
    <row r="11" spans="1:52" ht="20.100000000000001" customHeight="1">
      <c r="A11" s="42" t="str">
        <f>'Attach 3(JV)'!E10</f>
        <v>"Saudamini", Plot No. 2, Sector 29</v>
      </c>
      <c r="B11" s="7"/>
      <c r="F11" s="19"/>
      <c r="G11" s="19"/>
      <c r="H11" s="19"/>
      <c r="AB11" s="178"/>
      <c r="AC11" s="179"/>
      <c r="AE11" s="175">
        <v>11</v>
      </c>
      <c r="AF11" s="150" t="s">
        <v>317</v>
      </c>
      <c r="AG11" s="176">
        <v>11</v>
      </c>
      <c r="AH11" s="176" t="s">
        <v>289</v>
      </c>
      <c r="AI11" s="177"/>
      <c r="AJ11" s="177"/>
      <c r="AK11" s="176">
        <v>11</v>
      </c>
      <c r="AL11" s="177" t="s">
        <v>297</v>
      </c>
      <c r="AQ11" s="104"/>
      <c r="AR11" s="104"/>
      <c r="AS11" s="104"/>
      <c r="AT11" s="104"/>
      <c r="AU11" s="104"/>
      <c r="AV11" s="104"/>
      <c r="AW11" s="104"/>
      <c r="AX11" s="104"/>
      <c r="AY11" s="104"/>
      <c r="AZ11" s="104"/>
    </row>
    <row r="12" spans="1:52" ht="20.100000000000001" customHeight="1">
      <c r="A12" s="42" t="str">
        <f>'Attach 3(JV)'!E11</f>
        <v>Gurgaon (Haryana) - 122001</v>
      </c>
      <c r="B12" s="7"/>
      <c r="F12" s="19"/>
      <c r="G12" s="19"/>
      <c r="H12" s="19"/>
      <c r="AB12" s="178"/>
      <c r="AC12" s="179"/>
      <c r="AE12" s="175">
        <v>12</v>
      </c>
      <c r="AF12" s="150" t="s">
        <v>318</v>
      </c>
      <c r="AG12" s="176">
        <v>12</v>
      </c>
      <c r="AH12" s="176" t="s">
        <v>289</v>
      </c>
      <c r="AI12" s="177"/>
      <c r="AJ12" s="177"/>
      <c r="AK12" s="176">
        <v>12</v>
      </c>
      <c r="AL12" s="177" t="s">
        <v>298</v>
      </c>
      <c r="AQ12" s="104"/>
      <c r="AR12" s="104"/>
      <c r="AS12" s="104"/>
      <c r="AT12" s="104"/>
      <c r="AU12" s="104"/>
      <c r="AV12" s="104"/>
      <c r="AW12" s="104"/>
      <c r="AX12" s="104"/>
      <c r="AY12" s="104"/>
      <c r="AZ12" s="104"/>
    </row>
    <row r="13" spans="1:52" ht="20.100000000000001" customHeight="1">
      <c r="A13" s="42"/>
      <c r="B13" s="7"/>
      <c r="F13" s="19"/>
      <c r="G13" s="19"/>
      <c r="H13" s="19"/>
      <c r="AB13" s="178"/>
      <c r="AC13" s="179"/>
      <c r="AE13" s="175">
        <v>13</v>
      </c>
      <c r="AF13" s="150" t="s">
        <v>319</v>
      </c>
      <c r="AG13" s="176">
        <v>13</v>
      </c>
      <c r="AH13" s="176" t="s">
        <v>289</v>
      </c>
      <c r="AI13" s="177"/>
      <c r="AJ13" s="177"/>
      <c r="AK13" s="177"/>
      <c r="AL13" s="177"/>
      <c r="AQ13" s="104"/>
      <c r="AR13" s="104"/>
      <c r="AS13" s="104"/>
      <c r="AT13" s="104"/>
      <c r="AU13" s="104"/>
      <c r="AV13" s="104"/>
      <c r="AW13" s="104"/>
      <c r="AX13" s="104"/>
      <c r="AY13" s="104"/>
      <c r="AZ13" s="104"/>
    </row>
    <row r="14" spans="1:52" ht="12" customHeight="1">
      <c r="A14" s="25"/>
      <c r="B14" s="25"/>
      <c r="F14" s="19"/>
      <c r="G14" s="19"/>
      <c r="H14" s="19"/>
      <c r="AB14" s="178"/>
      <c r="AC14" s="179"/>
      <c r="AE14" s="175">
        <v>14</v>
      </c>
      <c r="AF14" s="150" t="s">
        <v>320</v>
      </c>
      <c r="AG14" s="176">
        <v>14</v>
      </c>
      <c r="AH14" s="176" t="s">
        <v>289</v>
      </c>
      <c r="AI14" s="177"/>
      <c r="AJ14" s="177"/>
      <c r="AK14" s="177"/>
      <c r="AL14" s="177"/>
      <c r="AQ14" s="104"/>
      <c r="AR14" s="104"/>
      <c r="AS14" s="104"/>
      <c r="AT14" s="104"/>
      <c r="AU14" s="104"/>
      <c r="AV14" s="104"/>
      <c r="AW14" s="104"/>
      <c r="AX14" s="104"/>
      <c r="AY14" s="104"/>
      <c r="AZ14" s="104"/>
    </row>
    <row r="15" spans="1:52" ht="77.25" customHeight="1">
      <c r="A15" s="269" t="s">
        <v>330</v>
      </c>
      <c r="B15" s="1502"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C15" s="1502"/>
      <c r="D15" s="1502"/>
      <c r="E15" s="1502"/>
      <c r="F15" s="1502"/>
      <c r="G15" s="19"/>
      <c r="H15" s="19"/>
      <c r="AB15" s="178"/>
      <c r="AC15" s="179"/>
      <c r="AE15" s="175">
        <v>15</v>
      </c>
      <c r="AF15" s="150" t="s">
        <v>321</v>
      </c>
      <c r="AG15" s="176">
        <v>15</v>
      </c>
      <c r="AH15" s="176" t="s">
        <v>289</v>
      </c>
      <c r="AI15" s="177"/>
      <c r="AJ15" s="177"/>
      <c r="AK15" s="177"/>
      <c r="AL15" s="177"/>
      <c r="AQ15" s="104"/>
      <c r="AR15" s="104"/>
      <c r="AS15" s="104"/>
      <c r="AT15" s="104"/>
      <c r="AU15" s="104"/>
      <c r="AV15" s="104"/>
      <c r="AW15" s="104"/>
      <c r="AX15" s="104"/>
      <c r="AY15" s="104"/>
      <c r="AZ15" s="104"/>
    </row>
    <row r="16" spans="1:52" ht="30.75" customHeight="1">
      <c r="A16" s="16" t="s">
        <v>51</v>
      </c>
      <c r="C16" s="19"/>
      <c r="D16" s="19"/>
      <c r="E16" s="19"/>
      <c r="F16" s="19"/>
      <c r="G16" s="1504" t="s">
        <v>164</v>
      </c>
      <c r="H16" s="1504"/>
      <c r="AB16" s="178"/>
      <c r="AC16" s="179"/>
      <c r="AE16" s="175">
        <v>16</v>
      </c>
      <c r="AF16" s="150" t="s">
        <v>322</v>
      </c>
      <c r="AG16" s="176">
        <v>16</v>
      </c>
      <c r="AH16" s="176" t="s">
        <v>289</v>
      </c>
      <c r="AI16" s="177"/>
      <c r="AJ16" s="177"/>
      <c r="AK16" s="177"/>
      <c r="AL16" s="177"/>
      <c r="AQ16" s="104"/>
      <c r="AR16" s="104"/>
      <c r="AS16" s="104"/>
      <c r="AT16" s="104"/>
      <c r="AU16" s="104"/>
      <c r="AV16" s="104"/>
      <c r="AW16" s="104"/>
      <c r="AX16" s="104"/>
      <c r="AY16" s="104"/>
      <c r="AZ16" s="104"/>
    </row>
    <row r="17" spans="1:52" s="11" customFormat="1" ht="145.5" customHeight="1">
      <c r="A17" s="57">
        <v>1</v>
      </c>
      <c r="B17" s="149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97"/>
      <c r="D17" s="1497"/>
      <c r="E17" s="1497"/>
      <c r="F17" s="1497"/>
      <c r="G17" s="270"/>
      <c r="H17" s="271" t="s">
        <v>476</v>
      </c>
      <c r="I17" s="147"/>
      <c r="J17" s="40"/>
      <c r="K17" s="40"/>
      <c r="L17" s="40"/>
      <c r="M17" s="40"/>
      <c r="N17" s="40"/>
      <c r="O17" s="40"/>
      <c r="P17" s="40"/>
      <c r="Q17" s="40"/>
      <c r="R17" s="40"/>
      <c r="S17" s="40"/>
      <c r="T17" s="40"/>
      <c r="U17" s="40"/>
      <c r="V17" s="40"/>
      <c r="W17" s="40"/>
      <c r="X17" s="40"/>
      <c r="Y17" s="40"/>
      <c r="Z17" s="45"/>
      <c r="AA17" s="45"/>
      <c r="AB17" s="181" t="s">
        <v>331</v>
      </c>
      <c r="AC17" s="43"/>
      <c r="AD17" s="182"/>
      <c r="AE17" s="175">
        <v>17</v>
      </c>
      <c r="AF17" s="40" t="s">
        <v>323</v>
      </c>
      <c r="AG17" s="176">
        <v>17</v>
      </c>
      <c r="AH17" s="176" t="s">
        <v>289</v>
      </c>
      <c r="AI17" s="177"/>
      <c r="AJ17" s="177"/>
      <c r="AK17" s="177"/>
      <c r="AL17" s="177"/>
      <c r="AM17" s="40"/>
      <c r="AN17" s="40"/>
      <c r="AO17" s="40"/>
      <c r="AP17" s="40"/>
      <c r="AQ17" s="102"/>
      <c r="AR17" s="102"/>
      <c r="AS17" s="102"/>
      <c r="AT17" s="102"/>
      <c r="AU17" s="102"/>
      <c r="AV17" s="102"/>
      <c r="AW17" s="102"/>
      <c r="AX17" s="102"/>
      <c r="AY17" s="102"/>
      <c r="AZ17" s="102"/>
    </row>
    <row r="18" spans="1:52" s="11" customFormat="1" ht="35.25" customHeight="1">
      <c r="A18" s="57">
        <v>1.1000000000000001</v>
      </c>
      <c r="B18" s="1514" t="s">
        <v>564</v>
      </c>
      <c r="C18" s="1514"/>
      <c r="D18" s="1514"/>
      <c r="E18" s="1514"/>
      <c r="F18" s="1514"/>
      <c r="G18" s="40"/>
      <c r="H18" s="40"/>
      <c r="I18" s="147"/>
      <c r="J18" s="40"/>
      <c r="K18" s="40"/>
      <c r="L18" s="40"/>
      <c r="M18" s="40"/>
      <c r="N18" s="40"/>
      <c r="O18" s="40"/>
      <c r="P18" s="40"/>
      <c r="Q18" s="40"/>
      <c r="R18" s="40"/>
      <c r="S18" s="40"/>
      <c r="T18" s="40"/>
      <c r="U18" s="40"/>
      <c r="V18" s="40"/>
      <c r="W18" s="40"/>
      <c r="X18" s="40"/>
      <c r="Y18" s="40"/>
      <c r="Z18" s="45"/>
      <c r="AA18" s="45"/>
      <c r="AB18" s="181"/>
      <c r="AC18" s="43"/>
      <c r="AD18" s="182"/>
      <c r="AE18" s="175"/>
      <c r="AF18" s="40"/>
      <c r="AG18" s="176"/>
      <c r="AH18" s="176"/>
      <c r="AI18" s="177"/>
      <c r="AJ18" s="177"/>
      <c r="AK18" s="177"/>
      <c r="AL18" s="177"/>
      <c r="AM18" s="40"/>
      <c r="AN18" s="40"/>
      <c r="AO18" s="40"/>
      <c r="AP18" s="40"/>
      <c r="AQ18" s="102"/>
      <c r="AR18" s="102"/>
      <c r="AS18" s="102"/>
      <c r="AT18" s="102"/>
      <c r="AU18" s="102"/>
      <c r="AV18" s="102"/>
      <c r="AW18" s="102"/>
      <c r="AX18" s="102"/>
      <c r="AY18" s="102"/>
      <c r="AZ18" s="102"/>
    </row>
    <row r="19" spans="1:52" ht="21" customHeight="1">
      <c r="A19" s="57">
        <v>2</v>
      </c>
      <c r="B19" s="58" t="s">
        <v>52</v>
      </c>
      <c r="C19" s="19"/>
      <c r="D19" s="19"/>
      <c r="E19" s="19"/>
      <c r="F19" s="19"/>
      <c r="G19" s="19"/>
      <c r="H19" s="19"/>
      <c r="AB19" s="178"/>
      <c r="AC19" s="179" t="s">
        <v>332</v>
      </c>
      <c r="AE19" s="175">
        <v>18</v>
      </c>
      <c r="AF19" s="150" t="s">
        <v>324</v>
      </c>
      <c r="AG19" s="176">
        <v>18</v>
      </c>
      <c r="AH19" s="176" t="s">
        <v>289</v>
      </c>
      <c r="AI19" s="177"/>
      <c r="AJ19" s="177"/>
      <c r="AK19" s="177"/>
      <c r="AL19" s="177"/>
      <c r="AQ19" s="104"/>
      <c r="AR19" s="104"/>
      <c r="AS19" s="104"/>
      <c r="AT19" s="104"/>
      <c r="AU19" s="104"/>
      <c r="AV19" s="104"/>
      <c r="AW19" s="104"/>
      <c r="AX19" s="104"/>
      <c r="AY19" s="104"/>
      <c r="AZ19" s="104"/>
    </row>
    <row r="20" spans="1:52" s="11" customFormat="1" ht="41.25" customHeight="1">
      <c r="A20" s="16"/>
      <c r="B20" s="1184" t="s">
        <v>54</v>
      </c>
      <c r="C20" s="1184"/>
      <c r="D20" s="1184"/>
      <c r="E20" s="1184"/>
      <c r="F20" s="1184"/>
      <c r="G20" s="1506"/>
      <c r="H20" s="1506"/>
      <c r="I20" s="1506"/>
      <c r="J20" s="1506"/>
      <c r="K20" s="40"/>
      <c r="L20" s="40"/>
      <c r="M20" s="40"/>
      <c r="N20" s="40"/>
      <c r="O20" s="40"/>
      <c r="P20" s="40"/>
      <c r="Q20" s="40"/>
      <c r="R20" s="40"/>
      <c r="S20" s="40"/>
      <c r="T20" s="40"/>
      <c r="U20" s="40"/>
      <c r="V20" s="40"/>
      <c r="W20" s="40"/>
      <c r="X20" s="40"/>
      <c r="Y20" s="40"/>
      <c r="Z20" s="40"/>
      <c r="AA20" s="40"/>
      <c r="AB20" s="178"/>
      <c r="AC20" s="179" t="s">
        <v>333</v>
      </c>
      <c r="AD20" s="175"/>
      <c r="AE20" s="175">
        <v>19</v>
      </c>
      <c r="AF20" s="40" t="s">
        <v>325</v>
      </c>
      <c r="AG20" s="176">
        <v>19</v>
      </c>
      <c r="AH20" s="176" t="s">
        <v>289</v>
      </c>
      <c r="AI20" s="183"/>
      <c r="AJ20" s="183"/>
      <c r="AK20" s="183"/>
      <c r="AL20" s="183"/>
      <c r="AM20" s="40"/>
      <c r="AN20" s="40"/>
      <c r="AO20" s="40"/>
      <c r="AP20" s="40"/>
      <c r="AQ20" s="102"/>
      <c r="AR20" s="102"/>
      <c r="AS20" s="102"/>
      <c r="AT20" s="102"/>
      <c r="AU20" s="102"/>
      <c r="AV20" s="102"/>
      <c r="AW20" s="102"/>
      <c r="AX20" s="102"/>
      <c r="AY20" s="102"/>
      <c r="AZ20" s="102"/>
    </row>
    <row r="21" spans="1:52" s="11" customFormat="1" ht="27" customHeight="1">
      <c r="A21" s="16"/>
      <c r="B21" s="1125" t="str">
        <f>"(a) Attachment 1(" &amp; Basic!$B$2 &amp; ") :"</f>
        <v>(a) Attachment 1(RT21) :</v>
      </c>
      <c r="C21" s="1125"/>
      <c r="D21" s="1507" t="s">
        <v>1019</v>
      </c>
      <c r="E21" s="1508"/>
      <c r="F21" s="1508"/>
      <c r="G21" s="786"/>
      <c r="H21" s="787"/>
      <c r="I21" s="788"/>
      <c r="J21" s="787"/>
      <c r="K21" s="175"/>
      <c r="L21" s="175"/>
      <c r="M21" s="217"/>
      <c r="N21" s="175"/>
      <c r="O21" s="175"/>
      <c r="P21" s="175"/>
      <c r="Q21" s="175"/>
      <c r="R21" s="175"/>
      <c r="S21" s="175"/>
      <c r="T21" s="175"/>
      <c r="U21" s="175"/>
      <c r="V21" s="175"/>
      <c r="W21" s="175"/>
      <c r="X21" s="175"/>
      <c r="Y21" s="175"/>
      <c r="Z21" s="40"/>
      <c r="AA21" s="40"/>
      <c r="AB21" s="178"/>
      <c r="AC21" s="179" t="s">
        <v>334</v>
      </c>
      <c r="AD21" s="175" t="str">
        <f>IF(ISERROR(LOOKUP(J21,AE1:AE21,AF1:AF21)), "Zero", LOOKUP(J21,AE1:AE21,AF1:AF21))</f>
        <v>Zero</v>
      </c>
      <c r="AE21" s="175">
        <v>20</v>
      </c>
      <c r="AF21" s="40" t="s">
        <v>326</v>
      </c>
      <c r="AG21" s="176">
        <v>20</v>
      </c>
      <c r="AH21" s="176" t="s">
        <v>289</v>
      </c>
      <c r="AI21" s="177"/>
      <c r="AJ21" s="177"/>
      <c r="AK21" s="177"/>
      <c r="AL21" s="177"/>
      <c r="AM21" s="40"/>
      <c r="AN21" s="40"/>
      <c r="AO21" s="40"/>
      <c r="AP21" s="40"/>
      <c r="AQ21" s="102"/>
      <c r="AR21" s="102"/>
      <c r="AS21" s="102"/>
      <c r="AT21" s="102"/>
      <c r="AU21" s="102"/>
      <c r="AV21" s="102"/>
      <c r="AW21" s="102"/>
      <c r="AX21" s="102"/>
      <c r="AY21" s="102"/>
      <c r="AZ21" s="102"/>
    </row>
    <row r="22" spans="1:52" s="11" customFormat="1" ht="99" hidden="1" customHeight="1">
      <c r="A22" s="16"/>
      <c r="B22" s="510"/>
      <c r="C22" s="510"/>
      <c r="D22" s="1510"/>
      <c r="E22" s="1510"/>
      <c r="F22" s="1511"/>
      <c r="G22" s="510"/>
      <c r="H22" s="510"/>
      <c r="I22" s="510"/>
      <c r="J22" s="510"/>
      <c r="K22" s="175"/>
      <c r="L22" s="175"/>
      <c r="M22" s="217"/>
      <c r="N22" s="175"/>
      <c r="O22" s="175"/>
      <c r="P22" s="175"/>
      <c r="Q22" s="175"/>
      <c r="R22" s="175"/>
      <c r="S22" s="175"/>
      <c r="T22" s="175"/>
      <c r="U22" s="175"/>
      <c r="V22" s="175"/>
      <c r="W22" s="175"/>
      <c r="X22" s="175"/>
      <c r="Y22" s="175"/>
      <c r="Z22" s="40"/>
      <c r="AA22" s="40"/>
      <c r="AB22" s="178"/>
      <c r="AC22" s="179"/>
      <c r="AD22" s="175"/>
      <c r="AE22" s="175"/>
      <c r="AF22" s="40"/>
      <c r="AG22" s="176"/>
      <c r="AH22" s="176"/>
      <c r="AI22" s="177"/>
      <c r="AJ22" s="177"/>
      <c r="AK22" s="177"/>
      <c r="AL22" s="177"/>
      <c r="AM22" s="40"/>
      <c r="AN22" s="40"/>
      <c r="AO22" s="40"/>
      <c r="AP22" s="40"/>
      <c r="AQ22" s="102"/>
      <c r="AR22" s="102"/>
      <c r="AS22" s="102"/>
      <c r="AT22" s="102"/>
      <c r="AU22" s="102"/>
      <c r="AV22" s="102"/>
      <c r="AW22" s="102"/>
      <c r="AX22" s="102"/>
      <c r="AY22" s="102"/>
      <c r="AZ22" s="102"/>
    </row>
    <row r="23" spans="1:52" s="11" customFormat="1" ht="61.5" hidden="1" customHeight="1">
      <c r="A23" s="16"/>
      <c r="B23" s="510"/>
      <c r="C23" s="510"/>
      <c r="D23" s="1509" t="s">
        <v>708</v>
      </c>
      <c r="E23" s="1509"/>
      <c r="F23" s="1509"/>
      <c r="G23" s="1505" t="str">
        <f>IF(J21 &lt; 250, "Please note that if bid validity is less than 250 days, your bid may be rejected", "")</f>
        <v>Please note that if bid validity is less than 250 days, your bid may be rejected</v>
      </c>
      <c r="H23" s="1505"/>
      <c r="I23" s="1505"/>
      <c r="J23" s="1505"/>
      <c r="K23" s="175"/>
      <c r="L23" s="175"/>
      <c r="M23" s="217"/>
      <c r="N23" s="175"/>
      <c r="O23" s="175"/>
      <c r="P23" s="175"/>
      <c r="Q23" s="175"/>
      <c r="R23" s="175"/>
      <c r="S23" s="175"/>
      <c r="T23" s="175"/>
      <c r="U23" s="175"/>
      <c r="V23" s="175"/>
      <c r="W23" s="175"/>
      <c r="X23" s="175"/>
      <c r="Y23" s="175"/>
      <c r="Z23" s="40"/>
      <c r="AA23" s="40"/>
      <c r="AB23" s="178"/>
      <c r="AC23" s="179"/>
      <c r="AD23" s="175"/>
      <c r="AE23" s="175"/>
      <c r="AF23" s="40"/>
      <c r="AG23" s="176"/>
      <c r="AH23" s="176"/>
      <c r="AI23" s="177"/>
      <c r="AJ23" s="177"/>
      <c r="AK23" s="177"/>
      <c r="AL23" s="177"/>
      <c r="AM23" s="40"/>
      <c r="AN23" s="40"/>
      <c r="AO23" s="40"/>
      <c r="AP23" s="40"/>
      <c r="AQ23" s="102"/>
      <c r="AR23" s="102"/>
      <c r="AS23" s="102"/>
      <c r="AT23" s="102"/>
      <c r="AU23" s="102"/>
      <c r="AV23" s="102"/>
      <c r="AW23" s="102"/>
      <c r="AX23" s="102"/>
      <c r="AY23" s="102"/>
      <c r="AZ23" s="102"/>
    </row>
    <row r="24" spans="1:52" s="11" customFormat="1" ht="10.5" customHeight="1">
      <c r="A24" s="16"/>
      <c r="B24" s="510"/>
      <c r="C24" s="510"/>
      <c r="D24" s="1512"/>
      <c r="E24" s="1512"/>
      <c r="F24" s="1512"/>
      <c r="G24" s="713"/>
      <c r="H24" s="713"/>
      <c r="I24" s="713"/>
      <c r="J24" s="713"/>
      <c r="K24" s="175"/>
      <c r="L24" s="175"/>
      <c r="M24" s="217"/>
      <c r="N24" s="175"/>
      <c r="O24" s="175"/>
      <c r="P24" s="175"/>
      <c r="Q24" s="175"/>
      <c r="R24" s="175"/>
      <c r="S24" s="175"/>
      <c r="T24" s="175"/>
      <c r="U24" s="175"/>
      <c r="V24" s="175"/>
      <c r="W24" s="175"/>
      <c r="X24" s="175"/>
      <c r="Y24" s="175"/>
      <c r="Z24" s="40"/>
      <c r="AA24" s="40"/>
      <c r="AB24" s="178"/>
      <c r="AC24" s="179"/>
      <c r="AD24" s="175"/>
      <c r="AE24" s="175"/>
      <c r="AF24" s="40"/>
      <c r="AG24" s="176"/>
      <c r="AH24" s="176"/>
      <c r="AI24" s="177"/>
      <c r="AJ24" s="177"/>
      <c r="AK24" s="177"/>
      <c r="AL24" s="177"/>
      <c r="AM24" s="40"/>
      <c r="AN24" s="40"/>
      <c r="AO24" s="40"/>
      <c r="AP24" s="40"/>
      <c r="AQ24" s="102"/>
      <c r="AR24" s="102"/>
      <c r="AS24" s="102"/>
      <c r="AT24" s="102"/>
      <c r="AU24" s="102"/>
      <c r="AV24" s="102"/>
      <c r="AW24" s="102"/>
      <c r="AX24" s="102"/>
      <c r="AY24" s="102"/>
      <c r="AZ24" s="102"/>
    </row>
    <row r="25" spans="1:52" s="11" customFormat="1" hidden="1">
      <c r="A25" s="16"/>
      <c r="B25" s="510"/>
      <c r="C25" s="510"/>
      <c r="D25" s="1513"/>
      <c r="E25" s="1513"/>
      <c r="F25" s="1513"/>
      <c r="G25" s="713"/>
      <c r="H25" s="713"/>
      <c r="I25" s="713"/>
      <c r="J25" s="713"/>
      <c r="K25" s="175"/>
      <c r="L25" s="175"/>
      <c r="M25" s="217"/>
      <c r="N25" s="175"/>
      <c r="O25" s="175"/>
      <c r="P25" s="175"/>
      <c r="Q25" s="175"/>
      <c r="R25" s="175"/>
      <c r="S25" s="175"/>
      <c r="T25" s="175"/>
      <c r="U25" s="175"/>
      <c r="V25" s="175"/>
      <c r="W25" s="175"/>
      <c r="X25" s="175"/>
      <c r="Y25" s="175"/>
      <c r="Z25" s="40"/>
      <c r="AA25" s="40"/>
      <c r="AB25" s="178"/>
      <c r="AC25" s="179"/>
      <c r="AD25" s="175"/>
      <c r="AE25" s="175"/>
      <c r="AF25" s="40"/>
      <c r="AG25" s="176"/>
      <c r="AH25" s="176"/>
      <c r="AI25" s="177"/>
      <c r="AJ25" s="177"/>
      <c r="AK25" s="177"/>
      <c r="AL25" s="177"/>
      <c r="AM25" s="40"/>
      <c r="AN25" s="40"/>
      <c r="AO25" s="40"/>
      <c r="AP25" s="40"/>
      <c r="AQ25" s="102"/>
      <c r="AR25" s="102"/>
      <c r="AS25" s="102"/>
      <c r="AT25" s="102"/>
      <c r="AU25" s="102"/>
      <c r="AV25" s="102"/>
      <c r="AW25" s="102"/>
      <c r="AX25" s="102"/>
      <c r="AY25" s="102"/>
      <c r="AZ25" s="102"/>
    </row>
    <row r="26" spans="1:52" s="11" customFormat="1" ht="74.25" customHeight="1">
      <c r="A26" s="16"/>
      <c r="B26" s="1125" t="str">
        <f>"(b) Attachment 2(" &amp; Basic!$B$2 &amp; ") :"</f>
        <v>(b) Attachment 2(RT21) :</v>
      </c>
      <c r="C26" s="1125"/>
      <c r="D26" s="1498" t="s">
        <v>55</v>
      </c>
      <c r="E26" s="1498"/>
      <c r="F26" s="1498"/>
      <c r="K26" s="40"/>
      <c r="L26" s="40"/>
      <c r="M26" s="40"/>
      <c r="N26" s="40"/>
      <c r="O26" s="40"/>
      <c r="P26" s="40"/>
      <c r="Q26" s="40"/>
      <c r="R26" s="40"/>
      <c r="S26" s="40"/>
      <c r="T26" s="40"/>
      <c r="U26" s="40"/>
      <c r="V26" s="40"/>
      <c r="W26" s="40"/>
      <c r="X26" s="40"/>
      <c r="Y26" s="40"/>
      <c r="Z26" s="40"/>
      <c r="AA26" s="40"/>
      <c r="AB26" s="178"/>
      <c r="AC26" s="179" t="s">
        <v>335</v>
      </c>
      <c r="AD26" s="175" t="str">
        <f>IF(J21 &gt; 9, "("&amp;J21&amp;")", "(0"&amp;J21&amp;")")</f>
        <v>(0)</v>
      </c>
      <c r="AE26" s="175"/>
      <c r="AF26" s="40"/>
      <c r="AG26" s="176">
        <v>21</v>
      </c>
      <c r="AH26" s="176" t="s">
        <v>109</v>
      </c>
      <c r="AI26" s="177"/>
      <c r="AJ26" s="177"/>
      <c r="AK26" s="177"/>
      <c r="AL26" s="177"/>
      <c r="AM26" s="40"/>
      <c r="AN26" s="40"/>
      <c r="AO26" s="40"/>
      <c r="AP26" s="40"/>
      <c r="AQ26" s="102"/>
      <c r="AR26" s="102"/>
      <c r="AS26" s="102"/>
      <c r="AT26" s="102"/>
      <c r="AU26" s="102"/>
      <c r="AV26" s="102"/>
      <c r="AW26" s="102"/>
      <c r="AX26" s="102"/>
      <c r="AY26" s="102"/>
      <c r="AZ26" s="102"/>
    </row>
    <row r="27" spans="1:52" s="11" customFormat="1" ht="60" customHeight="1">
      <c r="A27" s="16"/>
      <c r="B27" s="510"/>
      <c r="C27" s="510"/>
      <c r="D27" s="1500" t="s">
        <v>709</v>
      </c>
      <c r="E27" s="1500"/>
      <c r="F27" s="1500"/>
      <c r="K27" s="40"/>
      <c r="L27" s="40"/>
      <c r="M27" s="40"/>
      <c r="N27" s="40"/>
      <c r="O27" s="40"/>
      <c r="P27" s="40"/>
      <c r="Q27" s="40"/>
      <c r="R27" s="40"/>
      <c r="S27" s="40"/>
      <c r="T27" s="40"/>
      <c r="U27" s="40"/>
      <c r="V27" s="40"/>
      <c r="W27" s="40"/>
      <c r="X27" s="40"/>
      <c r="Y27" s="40"/>
      <c r="Z27" s="40"/>
      <c r="AA27" s="40"/>
      <c r="AB27" s="178"/>
      <c r="AC27" s="179"/>
      <c r="AD27" s="175"/>
      <c r="AE27" s="175"/>
      <c r="AF27" s="40"/>
      <c r="AG27" s="176"/>
      <c r="AH27" s="176"/>
      <c r="AI27" s="177"/>
      <c r="AJ27" s="177"/>
      <c r="AK27" s="177"/>
      <c r="AL27" s="177"/>
      <c r="AM27" s="40"/>
      <c r="AN27" s="40"/>
      <c r="AO27" s="40"/>
      <c r="AP27" s="40"/>
      <c r="AQ27" s="102"/>
      <c r="AR27" s="102"/>
      <c r="AS27" s="102"/>
      <c r="AT27" s="102"/>
      <c r="AU27" s="102"/>
      <c r="AV27" s="102"/>
      <c r="AW27" s="102"/>
      <c r="AX27" s="102"/>
      <c r="AY27" s="102"/>
      <c r="AZ27" s="102"/>
    </row>
    <row r="28" spans="1:52" s="11" customFormat="1" ht="24" customHeight="1">
      <c r="A28" s="16"/>
      <c r="B28" s="510"/>
      <c r="C28" s="510"/>
      <c r="D28" s="1501" t="s">
        <v>710</v>
      </c>
      <c r="E28" s="1501"/>
      <c r="F28" s="1501"/>
      <c r="K28" s="40"/>
      <c r="L28" s="40"/>
      <c r="M28" s="40"/>
      <c r="N28" s="40"/>
      <c r="O28" s="40"/>
      <c r="P28" s="40"/>
      <c r="Q28" s="40"/>
      <c r="R28" s="40"/>
      <c r="S28" s="40"/>
      <c r="T28" s="40"/>
      <c r="U28" s="40"/>
      <c r="V28" s="40"/>
      <c r="W28" s="40"/>
      <c r="X28" s="40"/>
      <c r="Y28" s="40"/>
      <c r="Z28" s="40"/>
      <c r="AA28" s="40"/>
      <c r="AB28" s="178"/>
      <c r="AC28" s="179"/>
      <c r="AD28" s="175"/>
      <c r="AE28" s="175"/>
      <c r="AF28" s="40"/>
      <c r="AG28" s="176"/>
      <c r="AH28" s="176"/>
      <c r="AI28" s="177"/>
      <c r="AJ28" s="177"/>
      <c r="AK28" s="177"/>
      <c r="AL28" s="177"/>
      <c r="AM28" s="40"/>
      <c r="AN28" s="40"/>
      <c r="AO28" s="40"/>
      <c r="AP28" s="40"/>
      <c r="AQ28" s="102"/>
      <c r="AR28" s="102"/>
      <c r="AS28" s="102"/>
      <c r="AT28" s="102"/>
      <c r="AU28" s="102"/>
      <c r="AV28" s="102"/>
      <c r="AW28" s="102"/>
      <c r="AX28" s="102"/>
      <c r="AY28" s="102"/>
      <c r="AZ28" s="102"/>
    </row>
    <row r="29" spans="1:52" s="11" customFormat="1" ht="80.25" customHeight="1">
      <c r="A29" s="16"/>
      <c r="B29" s="1125" t="str">
        <f>"(c) Attachment 3(" &amp; Basic!$B$2 &amp; ") :"</f>
        <v>(c) Attachment 3(RT21) :</v>
      </c>
      <c r="C29" s="1125"/>
      <c r="D29" s="1498" t="s">
        <v>711</v>
      </c>
      <c r="E29" s="1498"/>
      <c r="F29" s="1498"/>
      <c r="G29" s="59"/>
      <c r="H29" s="59"/>
      <c r="I29" s="40"/>
      <c r="J29" s="40"/>
      <c r="K29" s="40"/>
      <c r="L29" s="40"/>
      <c r="M29" s="40"/>
      <c r="N29" s="40"/>
      <c r="O29" s="40"/>
      <c r="P29" s="40"/>
      <c r="Q29" s="40"/>
      <c r="R29" s="40"/>
      <c r="S29" s="40"/>
      <c r="T29" s="40"/>
      <c r="U29" s="40"/>
      <c r="V29" s="40"/>
      <c r="W29" s="40"/>
      <c r="X29" s="40"/>
      <c r="Y29" s="40"/>
      <c r="Z29" s="40"/>
      <c r="AA29" s="21"/>
      <c r="AB29" s="178"/>
      <c r="AC29" s="179"/>
      <c r="AD29" s="175"/>
      <c r="AE29" s="175"/>
      <c r="AF29" s="40"/>
      <c r="AG29" s="176">
        <v>22</v>
      </c>
      <c r="AH29" s="176" t="s">
        <v>289</v>
      </c>
      <c r="AI29" s="177"/>
      <c r="AJ29" s="177"/>
      <c r="AK29" s="177"/>
      <c r="AL29" s="177"/>
      <c r="AM29" s="40"/>
      <c r="AN29" s="40"/>
      <c r="AO29" s="40"/>
      <c r="AP29" s="40"/>
      <c r="AQ29" s="102"/>
      <c r="AR29" s="102"/>
      <c r="AS29" s="102"/>
      <c r="AT29" s="102"/>
      <c r="AU29" s="102"/>
      <c r="AV29" s="102"/>
      <c r="AW29" s="102"/>
      <c r="AX29" s="102"/>
      <c r="AY29" s="102"/>
      <c r="AZ29" s="102"/>
    </row>
    <row r="30" spans="1:52" s="11" customFormat="1" ht="49.5" hidden="1" customHeight="1">
      <c r="A30" s="16"/>
      <c r="B30" s="274"/>
      <c r="C30" s="274"/>
      <c r="D30" s="1503" t="s">
        <v>162</v>
      </c>
      <c r="E30" s="1503"/>
      <c r="F30" s="1503"/>
      <c r="G30" s="139"/>
      <c r="H30" s="218" t="e">
        <f>#REF!</f>
        <v>#REF!</v>
      </c>
      <c r="I30" s="40"/>
      <c r="J30" s="48"/>
      <c r="K30" s="48"/>
      <c r="L30" s="48"/>
      <c r="M30" s="48"/>
      <c r="N30" s="48"/>
      <c r="O30" s="48"/>
      <c r="P30" s="48"/>
      <c r="Q30" s="48"/>
      <c r="R30" s="48"/>
      <c r="S30" s="48"/>
      <c r="T30" s="48"/>
      <c r="U30" s="48"/>
      <c r="V30" s="48"/>
      <c r="W30" s="48"/>
      <c r="X30" s="48"/>
      <c r="Y30" s="48"/>
      <c r="Z30" s="40"/>
      <c r="AA30" s="40"/>
      <c r="AB30" s="178"/>
      <c r="AC30" s="179" t="s">
        <v>336</v>
      </c>
      <c r="AD30" s="175"/>
      <c r="AE30" s="175"/>
      <c r="AF30" s="40"/>
      <c r="AG30" s="176">
        <v>23</v>
      </c>
      <c r="AH30" s="176" t="s">
        <v>289</v>
      </c>
      <c r="AI30" s="177"/>
      <c r="AJ30" s="177"/>
      <c r="AK30" s="177"/>
      <c r="AL30" s="177"/>
      <c r="AM30" s="40"/>
      <c r="AN30" s="40"/>
      <c r="AO30" s="40"/>
      <c r="AP30" s="40"/>
      <c r="AQ30" s="102"/>
      <c r="AR30" s="102"/>
      <c r="AS30" s="102"/>
      <c r="AT30" s="102"/>
      <c r="AU30" s="102"/>
      <c r="AV30" s="102"/>
      <c r="AW30" s="102"/>
      <c r="AX30" s="102"/>
      <c r="AY30" s="102"/>
      <c r="AZ30" s="102"/>
    </row>
    <row r="31" spans="1:52" s="11" customFormat="1" ht="48" hidden="1" customHeight="1">
      <c r="A31" s="16"/>
      <c r="B31" s="274"/>
      <c r="C31" s="274"/>
      <c r="D31" s="1503" t="s">
        <v>163</v>
      </c>
      <c r="E31" s="1503"/>
      <c r="F31" s="1503"/>
      <c r="G31" s="139">
        <v>0</v>
      </c>
      <c r="H31" s="218" t="e">
        <f>#REF!</f>
        <v>#REF!</v>
      </c>
      <c r="I31" s="40"/>
      <c r="J31" s="148"/>
      <c r="K31" s="148"/>
      <c r="L31" s="148"/>
      <c r="M31" s="148"/>
      <c r="N31" s="148"/>
      <c r="O31" s="148"/>
      <c r="P31" s="148"/>
      <c r="Q31" s="148"/>
      <c r="R31" s="148"/>
      <c r="S31" s="148"/>
      <c r="T31" s="148"/>
      <c r="U31" s="148"/>
      <c r="V31" s="148"/>
      <c r="W31" s="148"/>
      <c r="X31" s="148"/>
      <c r="Y31" s="148"/>
      <c r="Z31" s="148"/>
      <c r="AA31" s="148"/>
      <c r="AB31" s="178"/>
      <c r="AC31" s="179" t="s">
        <v>337</v>
      </c>
      <c r="AD31" s="175"/>
      <c r="AE31" s="175"/>
      <c r="AF31" s="40"/>
      <c r="AG31" s="176">
        <v>24</v>
      </c>
      <c r="AH31" s="176" t="s">
        <v>289</v>
      </c>
      <c r="AI31" s="177"/>
      <c r="AJ31" s="177"/>
      <c r="AK31" s="177"/>
      <c r="AL31" s="177"/>
      <c r="AM31" s="40"/>
      <c r="AN31" s="40"/>
      <c r="AO31" s="40"/>
      <c r="AP31" s="40"/>
      <c r="AQ31" s="102"/>
      <c r="AR31" s="102"/>
      <c r="AS31" s="102"/>
      <c r="AT31" s="102"/>
      <c r="AU31" s="102"/>
      <c r="AV31" s="102"/>
      <c r="AW31" s="102"/>
      <c r="AX31" s="102"/>
      <c r="AY31" s="102"/>
      <c r="AZ31" s="102"/>
    </row>
    <row r="32" spans="1:52" ht="186.75" customHeight="1">
      <c r="B32" s="1125" t="str">
        <f>"(d) Attachment 4(" &amp; Basic!$B$2 &amp; ") :"</f>
        <v>(d) Attachment 4(RT21) :</v>
      </c>
      <c r="C32" s="1125"/>
      <c r="D32" s="1498" t="s">
        <v>302</v>
      </c>
      <c r="E32" s="1498"/>
      <c r="F32" s="1498"/>
      <c r="G32" s="124"/>
      <c r="H32" s="59"/>
      <c r="AB32" s="178"/>
      <c r="AC32" s="179"/>
      <c r="AG32" s="176">
        <v>25</v>
      </c>
      <c r="AH32" s="176" t="s">
        <v>289</v>
      </c>
      <c r="AI32" s="177"/>
      <c r="AJ32" s="177"/>
      <c r="AK32" s="177"/>
      <c r="AL32" s="177"/>
      <c r="AQ32" s="104"/>
      <c r="AR32" s="104"/>
      <c r="AS32" s="104"/>
      <c r="AT32" s="104"/>
      <c r="AU32" s="104"/>
      <c r="AV32" s="104"/>
      <c r="AW32" s="104"/>
      <c r="AX32" s="104"/>
      <c r="AY32" s="104"/>
      <c r="AZ32" s="104"/>
    </row>
    <row r="33" spans="1:52" ht="69" customHeight="1">
      <c r="B33" s="1125" t="str">
        <f>"(e) Attachment 5(" &amp; Basic!$B$2 &amp; ") :"</f>
        <v>(e) Attachment 5(RT21) :</v>
      </c>
      <c r="C33" s="1125"/>
      <c r="D33" s="1498" t="s">
        <v>56</v>
      </c>
      <c r="E33" s="1498"/>
      <c r="F33" s="1498"/>
      <c r="G33" s="59"/>
      <c r="H33" s="59"/>
      <c r="AB33" s="178"/>
      <c r="AC33" s="179"/>
      <c r="AG33" s="176">
        <v>26</v>
      </c>
      <c r="AH33" s="176" t="s">
        <v>289</v>
      </c>
      <c r="AI33" s="177"/>
      <c r="AJ33" s="177"/>
      <c r="AK33" s="177"/>
      <c r="AL33" s="177"/>
      <c r="AQ33" s="104"/>
      <c r="AR33" s="104"/>
      <c r="AS33" s="104"/>
      <c r="AT33" s="104"/>
      <c r="AU33" s="104"/>
      <c r="AV33" s="104"/>
      <c r="AW33" s="104"/>
      <c r="AX33" s="104"/>
      <c r="AY33" s="104"/>
      <c r="AZ33" s="104"/>
    </row>
    <row r="34" spans="1:52" ht="42" customHeight="1">
      <c r="B34" s="1125" t="str">
        <f>"(f) Attachment 5A(" &amp; Basic!$B$2 &amp; ") :"</f>
        <v>(f) Attachment 5A(RT21) :</v>
      </c>
      <c r="C34" s="1125"/>
      <c r="D34" s="1498" t="s">
        <v>694</v>
      </c>
      <c r="E34" s="1498"/>
      <c r="F34" s="1498"/>
      <c r="G34" s="59"/>
      <c r="H34" s="59"/>
      <c r="AB34" s="178"/>
      <c r="AC34" s="179"/>
      <c r="AG34" s="176">
        <v>26</v>
      </c>
      <c r="AH34" s="176" t="s">
        <v>289</v>
      </c>
      <c r="AI34" s="177"/>
      <c r="AJ34" s="177"/>
      <c r="AK34" s="177"/>
      <c r="AL34" s="177"/>
      <c r="AQ34" s="104"/>
      <c r="AR34" s="104"/>
      <c r="AS34" s="104"/>
      <c r="AT34" s="104"/>
      <c r="AU34" s="104"/>
      <c r="AV34" s="104"/>
      <c r="AW34" s="104"/>
      <c r="AX34" s="104"/>
      <c r="AY34" s="104"/>
      <c r="AZ34" s="104"/>
    </row>
    <row r="35" spans="1:52" s="11" customFormat="1" ht="97.5" customHeight="1">
      <c r="A35" s="16"/>
      <c r="B35" s="1125" t="str">
        <f>"(g) Attachment 6(" &amp; Basic!$B$2 &amp; ") :"</f>
        <v>(g) Attachment 6(RT21) :</v>
      </c>
      <c r="C35" s="1125"/>
      <c r="D35" s="1498" t="s">
        <v>57</v>
      </c>
      <c r="E35" s="1498"/>
      <c r="F35" s="1498"/>
      <c r="G35" s="59"/>
      <c r="H35" s="59"/>
      <c r="I35" s="40"/>
      <c r="J35" s="40"/>
      <c r="K35" s="40"/>
      <c r="L35" s="40"/>
      <c r="M35" s="40"/>
      <c r="N35" s="40"/>
      <c r="O35" s="40"/>
      <c r="P35" s="40"/>
      <c r="Q35" s="40"/>
      <c r="R35" s="40"/>
      <c r="S35" s="40"/>
      <c r="T35" s="40"/>
      <c r="U35" s="40"/>
      <c r="V35" s="40"/>
      <c r="W35" s="40"/>
      <c r="X35" s="40"/>
      <c r="Y35" s="40"/>
      <c r="Z35" s="40"/>
      <c r="AA35" s="40"/>
      <c r="AB35" s="178"/>
      <c r="AC35" s="179"/>
      <c r="AD35" s="175"/>
      <c r="AE35" s="175"/>
      <c r="AF35" s="40"/>
      <c r="AG35" s="176">
        <v>27</v>
      </c>
      <c r="AH35" s="176" t="s">
        <v>289</v>
      </c>
      <c r="AI35" s="177"/>
      <c r="AJ35" s="177"/>
      <c r="AK35" s="177"/>
      <c r="AL35" s="177"/>
      <c r="AM35" s="40"/>
      <c r="AN35" s="40"/>
      <c r="AO35" s="40"/>
      <c r="AP35" s="40"/>
      <c r="AQ35" s="102"/>
      <c r="AR35" s="102"/>
      <c r="AS35" s="102"/>
      <c r="AT35" s="102"/>
      <c r="AU35" s="102"/>
      <c r="AV35" s="102"/>
      <c r="AW35" s="102"/>
      <c r="AX35" s="102"/>
      <c r="AY35" s="102"/>
      <c r="AZ35" s="102"/>
    </row>
    <row r="36" spans="1:52" s="11" customFormat="1" ht="57" customHeight="1">
      <c r="A36" s="16"/>
      <c r="B36" s="1125" t="str">
        <f>"(h) Attachment 7(" &amp; Basic!$B$2 &amp; ") :"</f>
        <v>(h) Attachment 7(RT21) :</v>
      </c>
      <c r="C36" s="1125"/>
      <c r="D36" s="1498" t="s">
        <v>469</v>
      </c>
      <c r="E36" s="1498"/>
      <c r="F36" s="1498"/>
      <c r="G36" s="60"/>
      <c r="H36" s="60"/>
      <c r="I36" s="40"/>
      <c r="J36" s="40"/>
      <c r="K36" s="40"/>
      <c r="L36" s="40"/>
      <c r="M36" s="40"/>
      <c r="N36" s="40"/>
      <c r="O36" s="40"/>
      <c r="P36" s="40"/>
      <c r="Q36" s="40"/>
      <c r="R36" s="40"/>
      <c r="S36" s="40"/>
      <c r="T36" s="40"/>
      <c r="U36" s="40"/>
      <c r="V36" s="40"/>
      <c r="W36" s="40"/>
      <c r="X36" s="40"/>
      <c r="Y36" s="40"/>
      <c r="Z36" s="40"/>
      <c r="AA36" s="40"/>
      <c r="AB36" s="178"/>
      <c r="AC36" s="179"/>
      <c r="AD36" s="175"/>
      <c r="AE36" s="175"/>
      <c r="AF36" s="40"/>
      <c r="AG36" s="176">
        <v>28</v>
      </c>
      <c r="AH36" s="176" t="s">
        <v>289</v>
      </c>
      <c r="AI36" s="177"/>
      <c r="AJ36" s="177"/>
      <c r="AK36" s="177"/>
      <c r="AL36" s="177"/>
      <c r="AM36" s="40"/>
      <c r="AN36" s="40"/>
      <c r="AO36" s="40"/>
      <c r="AP36" s="40"/>
      <c r="AQ36" s="102"/>
      <c r="AR36" s="102"/>
      <c r="AS36" s="102"/>
      <c r="AT36" s="102"/>
      <c r="AU36" s="102"/>
      <c r="AV36" s="102"/>
      <c r="AW36" s="102"/>
      <c r="AX36" s="102"/>
      <c r="AY36" s="102"/>
      <c r="AZ36" s="102"/>
    </row>
    <row r="37" spans="1:52" s="11" customFormat="1" ht="31.5" customHeight="1">
      <c r="A37" s="16"/>
      <c r="B37" s="1125" t="str">
        <f>"(i) Attachment 8(" &amp; Basic!$B$2 &amp; ") :"</f>
        <v>(i) Attachment 8(RT21) :</v>
      </c>
      <c r="C37" s="1125"/>
      <c r="D37" s="1498" t="s">
        <v>303</v>
      </c>
      <c r="E37" s="1498"/>
      <c r="F37" s="1498"/>
      <c r="G37" s="59"/>
      <c r="H37" s="59"/>
      <c r="I37" s="40"/>
      <c r="J37" s="40"/>
      <c r="K37" s="40"/>
      <c r="L37" s="40"/>
      <c r="M37" s="40"/>
      <c r="N37" s="40"/>
      <c r="O37" s="40"/>
      <c r="P37" s="40"/>
      <c r="Q37" s="40"/>
      <c r="R37" s="40"/>
      <c r="S37" s="40"/>
      <c r="T37" s="40"/>
      <c r="U37" s="40"/>
      <c r="V37" s="40"/>
      <c r="W37" s="40"/>
      <c r="X37" s="40"/>
      <c r="Y37" s="40"/>
      <c r="Z37" s="40"/>
      <c r="AA37" s="40"/>
      <c r="AB37" s="178"/>
      <c r="AC37" s="179"/>
      <c r="AD37" s="175"/>
      <c r="AE37" s="175"/>
      <c r="AF37" s="40"/>
      <c r="AG37" s="176">
        <v>29</v>
      </c>
      <c r="AH37" s="176" t="s">
        <v>289</v>
      </c>
      <c r="AI37" s="177"/>
      <c r="AJ37" s="177"/>
      <c r="AK37" s="177"/>
      <c r="AL37" s="177"/>
      <c r="AM37" s="40"/>
      <c r="AN37" s="40"/>
      <c r="AO37" s="40"/>
      <c r="AP37" s="40"/>
      <c r="AQ37" s="102"/>
      <c r="AR37" s="102"/>
      <c r="AS37" s="102"/>
      <c r="AT37" s="102"/>
      <c r="AU37" s="102"/>
      <c r="AV37" s="102"/>
      <c r="AW37" s="102"/>
      <c r="AX37" s="102"/>
      <c r="AY37" s="102"/>
      <c r="AZ37" s="102"/>
    </row>
    <row r="38" spans="1:52" s="11" customFormat="1" ht="31.5" customHeight="1">
      <c r="A38" s="16"/>
      <c r="B38" s="1125" t="str">
        <f>"(j) Attachment 9(" &amp; Basic!$B$2 &amp; ") :"</f>
        <v>(j) Attachment 9(RT21) :</v>
      </c>
      <c r="C38" s="1125"/>
      <c r="D38" s="1498" t="s">
        <v>58</v>
      </c>
      <c r="E38" s="1498"/>
      <c r="F38" s="1498"/>
      <c r="G38" s="59"/>
      <c r="H38" s="59"/>
      <c r="I38" s="40"/>
      <c r="J38" s="40"/>
      <c r="K38" s="40"/>
      <c r="L38" s="40"/>
      <c r="M38" s="40"/>
      <c r="N38" s="40"/>
      <c r="O38" s="40"/>
      <c r="P38" s="40"/>
      <c r="Q38" s="40"/>
      <c r="R38" s="40"/>
      <c r="S38" s="40"/>
      <c r="T38" s="40"/>
      <c r="U38" s="40"/>
      <c r="V38" s="40"/>
      <c r="W38" s="40"/>
      <c r="X38" s="40"/>
      <c r="Y38" s="40"/>
      <c r="Z38" s="40"/>
      <c r="AA38" s="40"/>
      <c r="AB38" s="178"/>
      <c r="AC38" s="179"/>
      <c r="AD38" s="175"/>
      <c r="AE38" s="175"/>
      <c r="AF38" s="40"/>
      <c r="AG38" s="176">
        <v>30</v>
      </c>
      <c r="AH38" s="176" t="s">
        <v>289</v>
      </c>
      <c r="AI38" s="177"/>
      <c r="AJ38" s="177"/>
      <c r="AK38" s="177"/>
      <c r="AL38" s="177"/>
      <c r="AM38" s="40"/>
      <c r="AN38" s="40"/>
      <c r="AO38" s="40"/>
      <c r="AP38" s="40"/>
      <c r="AQ38" s="102"/>
      <c r="AR38" s="102"/>
      <c r="AS38" s="102"/>
      <c r="AT38" s="102"/>
      <c r="AU38" s="102"/>
      <c r="AV38" s="102"/>
      <c r="AW38" s="102"/>
      <c r="AX38" s="102"/>
      <c r="AY38" s="102"/>
      <c r="AZ38" s="102"/>
    </row>
    <row r="39" spans="1:52" s="11" customFormat="1" ht="31.5" customHeight="1">
      <c r="A39" s="16"/>
      <c r="B39" s="1125" t="str">
        <f>"(k) Attachment 10(" &amp; Basic!$B$2 &amp; ") :"</f>
        <v>(k) Attachment 10(RT21) :</v>
      </c>
      <c r="C39" s="1125"/>
      <c r="D39" s="1498" t="s">
        <v>59</v>
      </c>
      <c r="E39" s="1498"/>
      <c r="F39" s="1498"/>
      <c r="G39" s="59"/>
      <c r="H39" s="59"/>
      <c r="I39" s="40"/>
      <c r="J39" s="40"/>
      <c r="K39" s="40"/>
      <c r="L39" s="40"/>
      <c r="M39" s="40"/>
      <c r="N39" s="40"/>
      <c r="O39" s="40"/>
      <c r="P39" s="40"/>
      <c r="Q39" s="40"/>
      <c r="R39" s="40"/>
      <c r="S39" s="40"/>
      <c r="T39" s="40"/>
      <c r="U39" s="40"/>
      <c r="V39" s="40"/>
      <c r="W39" s="40"/>
      <c r="X39" s="40"/>
      <c r="Y39" s="40"/>
      <c r="Z39" s="40"/>
      <c r="AA39" s="40"/>
      <c r="AB39" s="178"/>
      <c r="AC39" s="179"/>
      <c r="AD39" s="175"/>
      <c r="AE39" s="175"/>
      <c r="AF39" s="40"/>
      <c r="AG39" s="176">
        <v>31</v>
      </c>
      <c r="AH39" s="176" t="s">
        <v>109</v>
      </c>
      <c r="AI39" s="177"/>
      <c r="AJ39" s="177"/>
      <c r="AK39" s="177"/>
      <c r="AL39" s="177"/>
      <c r="AM39" s="40"/>
      <c r="AN39" s="40"/>
      <c r="AO39" s="40"/>
      <c r="AP39" s="40"/>
      <c r="AQ39" s="102"/>
      <c r="AR39" s="102"/>
      <c r="AS39" s="102"/>
      <c r="AT39" s="102"/>
      <c r="AU39" s="102"/>
      <c r="AV39" s="102"/>
      <c r="AW39" s="102"/>
      <c r="AX39" s="102"/>
      <c r="AY39" s="102"/>
      <c r="AZ39" s="102"/>
    </row>
    <row r="40" spans="1:52" s="11" customFormat="1" ht="31.5" customHeight="1">
      <c r="A40" s="16"/>
      <c r="B40" s="1125" t="str">
        <f>"(l) Attachment 11(" &amp; Basic!$B$2 &amp; ") :"</f>
        <v>(l) Attachment 11(RT21) :</v>
      </c>
      <c r="C40" s="1125"/>
      <c r="D40" s="1498" t="s">
        <v>60</v>
      </c>
      <c r="E40" s="1498"/>
      <c r="F40" s="1498"/>
      <c r="G40" s="59"/>
      <c r="H40" s="59"/>
      <c r="I40" s="40"/>
      <c r="J40" s="40"/>
      <c r="K40" s="40"/>
      <c r="L40" s="40"/>
      <c r="M40" s="40"/>
      <c r="N40" s="40"/>
      <c r="O40" s="40"/>
      <c r="P40" s="40"/>
      <c r="Q40" s="40"/>
      <c r="R40" s="40"/>
      <c r="S40" s="40"/>
      <c r="T40" s="40"/>
      <c r="U40" s="40"/>
      <c r="V40" s="40"/>
      <c r="W40" s="40"/>
      <c r="X40" s="40"/>
      <c r="Y40" s="40"/>
      <c r="Z40" s="40"/>
      <c r="AA40" s="40"/>
      <c r="AB40" s="178"/>
      <c r="AC40" s="179"/>
      <c r="AD40" s="175"/>
      <c r="AE40" s="175"/>
      <c r="AF40" s="40"/>
      <c r="AG40" s="40"/>
      <c r="AH40" s="40"/>
      <c r="AI40" s="40"/>
      <c r="AJ40" s="40"/>
      <c r="AK40" s="40"/>
      <c r="AL40" s="40"/>
      <c r="AM40" s="40"/>
      <c r="AN40" s="40"/>
      <c r="AO40" s="40"/>
      <c r="AP40" s="40"/>
      <c r="AQ40" s="102"/>
      <c r="AR40" s="102"/>
      <c r="AS40" s="102"/>
      <c r="AT40" s="102"/>
      <c r="AU40" s="102"/>
      <c r="AV40" s="102"/>
      <c r="AW40" s="102"/>
      <c r="AX40" s="102"/>
      <c r="AY40" s="102"/>
      <c r="AZ40" s="102"/>
    </row>
    <row r="41" spans="1:52" s="11" customFormat="1" ht="46.5" customHeight="1">
      <c r="A41" s="16"/>
      <c r="B41" s="1125" t="str">
        <f>"(m) Attachment 12(" &amp; Basic!$B$2 &amp; ") :"</f>
        <v>(m) Attachment 12(RT21) :</v>
      </c>
      <c r="C41" s="1125"/>
      <c r="D41" s="1498" t="s">
        <v>281</v>
      </c>
      <c r="E41" s="1498"/>
      <c r="F41" s="1498"/>
      <c r="G41" s="59"/>
      <c r="H41" s="59"/>
      <c r="I41" s="40"/>
      <c r="J41" s="40"/>
      <c r="K41" s="40"/>
      <c r="L41" s="40"/>
      <c r="M41" s="40"/>
      <c r="N41" s="40"/>
      <c r="O41" s="40"/>
      <c r="P41" s="40"/>
      <c r="Q41" s="40"/>
      <c r="R41" s="40"/>
      <c r="S41" s="40"/>
      <c r="T41" s="40"/>
      <c r="U41" s="40"/>
      <c r="V41" s="40"/>
      <c r="W41" s="40"/>
      <c r="X41" s="40"/>
      <c r="Y41" s="40"/>
      <c r="Z41" s="40"/>
      <c r="AA41" s="40"/>
      <c r="AB41" s="178"/>
      <c r="AC41" s="179"/>
      <c r="AD41" s="175"/>
      <c r="AE41" s="175"/>
      <c r="AF41" s="40"/>
      <c r="AG41" s="40"/>
      <c r="AH41" s="40"/>
      <c r="AI41" s="40"/>
      <c r="AJ41" s="40"/>
      <c r="AK41" s="40"/>
      <c r="AL41" s="40"/>
      <c r="AM41" s="40"/>
      <c r="AN41" s="40"/>
      <c r="AO41" s="40"/>
      <c r="AP41" s="40"/>
      <c r="AQ41" s="102"/>
      <c r="AR41" s="102"/>
      <c r="AS41" s="102"/>
      <c r="AT41" s="102"/>
      <c r="AU41" s="102"/>
      <c r="AV41" s="102"/>
      <c r="AW41" s="102"/>
      <c r="AX41" s="102"/>
      <c r="AY41" s="102"/>
      <c r="AZ41" s="102"/>
    </row>
    <row r="42" spans="1:52" s="11" customFormat="1" ht="30.75" customHeight="1">
      <c r="A42" s="16"/>
      <c r="B42" s="1125" t="str">
        <f>"(n) Attachment 13(" &amp; Basic!$B$2 &amp; ") :"</f>
        <v>(n) Attachment 13(RT21) :</v>
      </c>
      <c r="C42" s="1125"/>
      <c r="D42" s="1498" t="s">
        <v>282</v>
      </c>
      <c r="E42" s="1498"/>
      <c r="F42" s="1498"/>
      <c r="G42" s="59"/>
      <c r="H42" s="59"/>
      <c r="I42" s="40"/>
      <c r="J42" s="40"/>
      <c r="K42" s="40"/>
      <c r="L42" s="40"/>
      <c r="M42" s="40"/>
      <c r="N42" s="40"/>
      <c r="O42" s="40"/>
      <c r="P42" s="40"/>
      <c r="Q42" s="40"/>
      <c r="R42" s="40"/>
      <c r="S42" s="40"/>
      <c r="T42" s="40"/>
      <c r="U42" s="40"/>
      <c r="V42" s="40"/>
      <c r="W42" s="40"/>
      <c r="X42" s="40"/>
      <c r="Y42" s="40"/>
      <c r="Z42" s="40"/>
      <c r="AA42" s="40"/>
      <c r="AB42" s="178"/>
      <c r="AC42" s="179"/>
      <c r="AD42" s="175"/>
      <c r="AE42" s="175"/>
      <c r="AF42" s="40"/>
      <c r="AG42" s="40"/>
      <c r="AH42" s="40"/>
      <c r="AI42" s="40"/>
      <c r="AJ42" s="40"/>
      <c r="AK42" s="40"/>
      <c r="AL42" s="40"/>
      <c r="AM42" s="40"/>
      <c r="AN42" s="40"/>
      <c r="AO42" s="40"/>
      <c r="AP42" s="40"/>
      <c r="AQ42" s="102"/>
      <c r="AR42" s="102"/>
      <c r="AS42" s="102"/>
      <c r="AT42" s="102"/>
      <c r="AU42" s="102"/>
      <c r="AV42" s="102"/>
      <c r="AW42" s="102"/>
      <c r="AX42" s="102"/>
      <c r="AY42" s="102"/>
      <c r="AZ42" s="102"/>
    </row>
    <row r="43" spans="1:52" s="11" customFormat="1" ht="46.5" customHeight="1">
      <c r="A43" s="16"/>
      <c r="B43" s="1125" t="str">
        <f>"(o) Attachment 14(" &amp; Basic!$B$2 &amp; ") :"</f>
        <v>(o) Attachment 14(RT21) :</v>
      </c>
      <c r="C43" s="1125"/>
      <c r="D43" s="1498" t="s">
        <v>61</v>
      </c>
      <c r="E43" s="1498"/>
      <c r="F43" s="1498"/>
      <c r="G43" s="59"/>
      <c r="H43" s="59"/>
      <c r="I43" s="40"/>
      <c r="J43" s="40"/>
      <c r="K43" s="40"/>
      <c r="L43" s="40"/>
      <c r="M43" s="40"/>
      <c r="N43" s="40"/>
      <c r="O43" s="40"/>
      <c r="P43" s="40"/>
      <c r="Q43" s="40"/>
      <c r="R43" s="40"/>
      <c r="S43" s="40"/>
      <c r="T43" s="40"/>
      <c r="U43" s="40"/>
      <c r="V43" s="40"/>
      <c r="W43" s="40"/>
      <c r="X43" s="40"/>
      <c r="Y43" s="40"/>
      <c r="Z43" s="40"/>
      <c r="AA43" s="40"/>
      <c r="AB43" s="178"/>
      <c r="AC43" s="179"/>
      <c r="AD43" s="175"/>
      <c r="AE43" s="175"/>
      <c r="AF43" s="40"/>
      <c r="AG43" s="40"/>
      <c r="AH43" s="40"/>
      <c r="AI43" s="40"/>
      <c r="AJ43" s="40"/>
      <c r="AK43" s="40"/>
      <c r="AL43" s="40"/>
      <c r="AM43" s="40"/>
      <c r="AN43" s="40"/>
      <c r="AO43" s="40"/>
      <c r="AP43" s="40"/>
      <c r="AQ43" s="102"/>
      <c r="AR43" s="102"/>
      <c r="AS43" s="102"/>
      <c r="AT43" s="102"/>
      <c r="AU43" s="102"/>
      <c r="AV43" s="102"/>
      <c r="AW43" s="102"/>
      <c r="AX43" s="102"/>
      <c r="AY43" s="102"/>
      <c r="AZ43" s="102"/>
    </row>
    <row r="44" spans="1:52" s="11" customFormat="1" ht="63" customHeight="1">
      <c r="A44" s="16"/>
      <c r="B44" s="1125" t="str">
        <f>"(p) Attachment 15(" &amp; Basic!$B$2 &amp; ") :"</f>
        <v>(p) Attachment 15(RT21) :</v>
      </c>
      <c r="C44" s="1125"/>
      <c r="D44" s="1498" t="s">
        <v>504</v>
      </c>
      <c r="E44" s="1498"/>
      <c r="F44" s="1498"/>
      <c r="G44" s="59"/>
      <c r="H44" s="59"/>
      <c r="I44" s="40"/>
      <c r="J44" s="40"/>
      <c r="K44" s="40"/>
      <c r="L44" s="40"/>
      <c r="M44" s="40"/>
      <c r="N44" s="40"/>
      <c r="O44" s="40"/>
      <c r="P44" s="40"/>
      <c r="Q44" s="40"/>
      <c r="R44" s="40"/>
      <c r="S44" s="40"/>
      <c r="T44" s="40"/>
      <c r="U44" s="40"/>
      <c r="V44" s="40"/>
      <c r="W44" s="40"/>
      <c r="X44" s="40"/>
      <c r="Y44" s="40"/>
      <c r="Z44" s="40"/>
      <c r="AA44" s="40"/>
      <c r="AB44" s="178"/>
      <c r="AC44" s="179"/>
      <c r="AD44" s="175"/>
      <c r="AE44" s="175"/>
      <c r="AF44" s="40"/>
      <c r="AG44" s="40"/>
      <c r="AH44" s="40"/>
      <c r="AI44" s="40"/>
      <c r="AJ44" s="40"/>
      <c r="AK44" s="40"/>
      <c r="AL44" s="40"/>
      <c r="AM44" s="40"/>
      <c r="AN44" s="40"/>
      <c r="AO44" s="40"/>
      <c r="AP44" s="40"/>
      <c r="AQ44" s="102"/>
      <c r="AR44" s="102"/>
      <c r="AS44" s="102"/>
      <c r="AT44" s="102"/>
      <c r="AU44" s="102"/>
      <c r="AV44" s="102"/>
      <c r="AW44" s="102"/>
      <c r="AX44" s="102"/>
      <c r="AY44" s="102"/>
      <c r="AZ44" s="102"/>
    </row>
    <row r="45" spans="1:52" s="11" customFormat="1" ht="28.5" customHeight="1">
      <c r="A45" s="16"/>
      <c r="B45" s="1125" t="str">
        <f>"(q) Attachment 16(" &amp; Basic!$B$2 &amp; ") :"</f>
        <v>(q) Attachment 16(RT21) :</v>
      </c>
      <c r="C45" s="1125"/>
      <c r="D45" s="1498" t="s">
        <v>283</v>
      </c>
      <c r="E45" s="1498"/>
      <c r="F45" s="1498"/>
      <c r="G45" s="59"/>
      <c r="H45" s="59"/>
      <c r="I45" s="40"/>
      <c r="J45" s="40"/>
      <c r="K45" s="40"/>
      <c r="L45" s="40"/>
      <c r="M45" s="40"/>
      <c r="N45" s="40"/>
      <c r="O45" s="40"/>
      <c r="P45" s="40"/>
      <c r="Q45" s="40"/>
      <c r="R45" s="40"/>
      <c r="S45" s="40"/>
      <c r="T45" s="40"/>
      <c r="U45" s="40"/>
      <c r="V45" s="40"/>
      <c r="W45" s="40"/>
      <c r="X45" s="40"/>
      <c r="Y45" s="40"/>
      <c r="Z45" s="40"/>
      <c r="AA45" s="40"/>
      <c r="AB45" s="178"/>
      <c r="AC45" s="179"/>
      <c r="AD45" s="175"/>
      <c r="AE45" s="175"/>
      <c r="AF45" s="40"/>
      <c r="AG45" s="40"/>
      <c r="AH45" s="40"/>
      <c r="AI45" s="40"/>
      <c r="AJ45" s="40"/>
      <c r="AK45" s="40"/>
      <c r="AL45" s="40"/>
      <c r="AM45" s="40"/>
      <c r="AN45" s="40"/>
      <c r="AO45" s="40"/>
      <c r="AP45" s="40"/>
      <c r="AQ45" s="102"/>
      <c r="AR45" s="102"/>
      <c r="AS45" s="102"/>
      <c r="AT45" s="102"/>
      <c r="AU45" s="102"/>
      <c r="AV45" s="102"/>
      <c r="AW45" s="102"/>
      <c r="AX45" s="102"/>
      <c r="AY45" s="102"/>
      <c r="AZ45" s="102"/>
    </row>
    <row r="46" spans="1:52" ht="28.5" customHeight="1">
      <c r="B46" s="1125" t="str">
        <f>"(r) Attachment 17(" &amp; Basic!$B$2 &amp; ") :"</f>
        <v>(r) Attachment 17(RT21) :</v>
      </c>
      <c r="C46" s="1125"/>
      <c r="D46" s="1498" t="s">
        <v>503</v>
      </c>
      <c r="E46" s="1498"/>
      <c r="F46" s="1498"/>
      <c r="G46" s="59"/>
      <c r="H46" s="59"/>
      <c r="AB46" s="178"/>
      <c r="AC46" s="179"/>
      <c r="AQ46" s="104"/>
      <c r="AR46" s="104"/>
      <c r="AS46" s="104"/>
      <c r="AT46" s="104"/>
      <c r="AU46" s="104"/>
      <c r="AV46" s="104"/>
      <c r="AW46" s="104"/>
      <c r="AX46" s="104"/>
      <c r="AY46" s="104"/>
      <c r="AZ46" s="104"/>
    </row>
    <row r="47" spans="1:52" ht="28.5" customHeight="1">
      <c r="B47" s="1125" t="str">
        <f>"(s) Attachment 18(" &amp; Basic!$B$2 &amp; ") :"</f>
        <v>(s) Attachment 18(RT21) :</v>
      </c>
      <c r="C47" s="1125"/>
      <c r="D47" s="59" t="s">
        <v>506</v>
      </c>
      <c r="E47" s="59"/>
      <c r="F47" s="59"/>
      <c r="G47" s="59"/>
      <c r="H47" s="59"/>
      <c r="AB47" s="178"/>
      <c r="AC47" s="179"/>
      <c r="AQ47" s="104"/>
      <c r="AR47" s="104"/>
      <c r="AS47" s="104"/>
      <c r="AT47" s="104"/>
      <c r="AU47" s="104"/>
      <c r="AV47" s="104"/>
      <c r="AW47" s="104"/>
      <c r="AX47" s="104"/>
      <c r="AY47" s="104"/>
      <c r="AZ47" s="104"/>
    </row>
    <row r="48" spans="1:52" ht="28.5" customHeight="1">
      <c r="B48" s="1125" t="str">
        <f>"(t) Attachment 19(" &amp; Basic!$B$2 &amp; ") :"</f>
        <v>(t) Attachment 19(RT21) :</v>
      </c>
      <c r="C48" s="1125"/>
      <c r="D48" s="1498" t="s">
        <v>284</v>
      </c>
      <c r="E48" s="1498"/>
      <c r="F48" s="1498"/>
      <c r="G48" s="59"/>
      <c r="H48" s="59"/>
      <c r="AB48" s="178"/>
      <c r="AC48" s="179"/>
      <c r="AQ48" s="104"/>
      <c r="AR48" s="104"/>
      <c r="AS48" s="104"/>
      <c r="AT48" s="104"/>
      <c r="AU48" s="104"/>
      <c r="AV48" s="104"/>
      <c r="AW48" s="104"/>
      <c r="AX48" s="104"/>
      <c r="AY48" s="104"/>
      <c r="AZ48" s="104"/>
    </row>
    <row r="49" spans="1:52" ht="43.5" customHeight="1">
      <c r="B49" s="1125" t="str">
        <f>"(u) Attachment 20(" &amp; Basic!$B$2 &amp; ") :"</f>
        <v>(u) Attachment 20(RT21) :</v>
      </c>
      <c r="C49" s="1125"/>
      <c r="D49" s="1125" t="s">
        <v>531</v>
      </c>
      <c r="E49" s="1125"/>
      <c r="F49" s="1125"/>
      <c r="G49" s="59"/>
      <c r="H49" s="59"/>
      <c r="AB49" s="178"/>
      <c r="AC49" s="179"/>
      <c r="AQ49" s="104"/>
      <c r="AR49" s="104"/>
      <c r="AS49" s="104"/>
      <c r="AT49" s="104"/>
      <c r="AU49" s="104"/>
      <c r="AV49" s="104"/>
      <c r="AW49" s="104"/>
      <c r="AX49" s="104"/>
      <c r="AY49" s="104"/>
      <c r="AZ49" s="104"/>
    </row>
    <row r="50" spans="1:52" ht="43.5" customHeight="1">
      <c r="B50" s="1125" t="str">
        <f>"(v) Attachment 21(" &amp; Basic!$B$2 &amp; ") :"</f>
        <v>(v) Attachment 21(RT21) :</v>
      </c>
      <c r="C50" s="1125"/>
      <c r="D50" s="1125" t="s">
        <v>857</v>
      </c>
      <c r="E50" s="1125"/>
      <c r="F50" s="1125"/>
      <c r="G50" s="59"/>
      <c r="H50" s="59"/>
      <c r="AB50" s="178"/>
      <c r="AC50" s="179"/>
      <c r="AQ50" s="104"/>
      <c r="AR50" s="104"/>
      <c r="AS50" s="104"/>
      <c r="AT50" s="104"/>
      <c r="AU50" s="104"/>
      <c r="AV50" s="104"/>
      <c r="AW50" s="104"/>
      <c r="AX50" s="104"/>
      <c r="AY50" s="104"/>
      <c r="AZ50" s="104"/>
    </row>
    <row r="51" spans="1:52" ht="96" customHeight="1">
      <c r="B51" s="1125" t="str">
        <f>"(w) Attachment 22(" &amp; Basic!$B$2 &amp; ") :"</f>
        <v>(w) Attachment 22(RT21) :</v>
      </c>
      <c r="C51" s="1125"/>
      <c r="D51" s="1125" t="s">
        <v>858</v>
      </c>
      <c r="E51" s="1125"/>
      <c r="F51" s="1125"/>
      <c r="G51" s="59"/>
      <c r="H51" s="59"/>
      <c r="AB51" s="178"/>
      <c r="AC51" s="179"/>
      <c r="AQ51" s="104"/>
      <c r="AR51" s="104"/>
      <c r="AS51" s="104"/>
      <c r="AT51" s="104"/>
      <c r="AU51" s="104"/>
      <c r="AV51" s="104"/>
      <c r="AW51" s="104"/>
      <c r="AX51" s="104"/>
      <c r="AY51" s="104"/>
      <c r="AZ51" s="104"/>
    </row>
    <row r="52" spans="1:52" ht="44.25" customHeight="1">
      <c r="B52" s="1125" t="str">
        <f>"(x) Attachment 23(" &amp; Basic!$B$2 &amp; ") :"</f>
        <v>(x) Attachment 23(RT21) :</v>
      </c>
      <c r="C52" s="1125"/>
      <c r="D52" s="1172" t="s">
        <v>1065</v>
      </c>
      <c r="E52" s="1172"/>
      <c r="F52" s="1172"/>
      <c r="G52" s="59"/>
      <c r="H52" s="59"/>
      <c r="AB52" s="178"/>
      <c r="AC52" s="179"/>
      <c r="AQ52" s="104"/>
      <c r="AR52" s="104"/>
      <c r="AS52" s="104"/>
      <c r="AT52" s="104"/>
      <c r="AU52" s="104"/>
      <c r="AV52" s="104"/>
      <c r="AW52" s="104"/>
      <c r="AX52" s="104"/>
      <c r="AY52" s="104"/>
      <c r="AZ52" s="104"/>
    </row>
    <row r="53" spans="1:52" ht="40.5" customHeight="1">
      <c r="B53" s="1125" t="str">
        <f>"(y) Attachment 24(" &amp; Basic!$B$2 &amp; ") :"</f>
        <v>(y) Attachment 24(RT21) :</v>
      </c>
      <c r="C53" s="1125"/>
      <c r="D53" s="1125" t="s">
        <v>695</v>
      </c>
      <c r="E53" s="1125"/>
      <c r="F53" s="1125"/>
      <c r="G53" s="59"/>
      <c r="H53" s="59"/>
      <c r="AB53" s="178"/>
      <c r="AC53" s="179"/>
      <c r="AQ53" s="104"/>
      <c r="AR53" s="104"/>
      <c r="AS53" s="104"/>
      <c r="AT53" s="104"/>
      <c r="AU53" s="104"/>
      <c r="AV53" s="104"/>
      <c r="AW53" s="104"/>
      <c r="AX53" s="104"/>
      <c r="AY53" s="104"/>
      <c r="AZ53" s="104"/>
    </row>
    <row r="54" spans="1:52" ht="40.5" customHeight="1">
      <c r="B54" s="1125" t="str">
        <f>"(z) Attachment 25(" &amp; Basic!$B$2 &amp; ") :"</f>
        <v>(z) Attachment 25(RT21) :</v>
      </c>
      <c r="C54" s="1125"/>
      <c r="D54" s="1125" t="s">
        <v>855</v>
      </c>
      <c r="E54" s="1125"/>
      <c r="F54" s="1125"/>
      <c r="G54" s="59"/>
      <c r="H54" s="59"/>
      <c r="AB54" s="178"/>
      <c r="AC54" s="179"/>
      <c r="AQ54" s="104"/>
      <c r="AR54" s="104"/>
      <c r="AS54" s="104"/>
      <c r="AT54" s="104"/>
      <c r="AU54" s="104"/>
      <c r="AV54" s="104"/>
      <c r="AW54" s="104"/>
      <c r="AX54" s="104"/>
      <c r="AY54" s="104"/>
      <c r="AZ54" s="104"/>
    </row>
    <row r="55" spans="1:52" ht="58.15" customHeight="1">
      <c r="B55" s="1125" t="str">
        <f>"(aa) Attachment 26(" &amp; Basic!$B$2 &amp; ") :"</f>
        <v>(aa) Attachment 26(RT21) :</v>
      </c>
      <c r="C55" s="1125"/>
      <c r="D55" s="1125" t="s">
        <v>859</v>
      </c>
      <c r="E55" s="1125"/>
      <c r="F55" s="1125"/>
      <c r="G55" s="59"/>
      <c r="H55" s="59"/>
      <c r="AB55" s="178"/>
      <c r="AC55" s="179"/>
      <c r="AQ55" s="104"/>
      <c r="AR55" s="104"/>
      <c r="AS55" s="104"/>
      <c r="AT55" s="104"/>
      <c r="AU55" s="104"/>
      <c r="AV55" s="104"/>
      <c r="AW55" s="104"/>
      <c r="AX55" s="104"/>
      <c r="AY55" s="104"/>
      <c r="AZ55" s="104"/>
    </row>
    <row r="56" spans="1:52" ht="27.75" customHeight="1">
      <c r="B56" s="1125" t="str">
        <f>"(bb) Attachment 27(" &amp; Basic!$B$2 &amp; ") :"</f>
        <v>(bb) Attachment 27(RT21) :</v>
      </c>
      <c r="C56" s="1125"/>
      <c r="D56" s="1125" t="s">
        <v>1052</v>
      </c>
      <c r="E56" s="1125"/>
      <c r="F56" s="1125"/>
      <c r="G56" s="59"/>
      <c r="H56" s="59"/>
      <c r="AB56" s="178"/>
      <c r="AC56" s="179"/>
      <c r="AQ56" s="104"/>
      <c r="AR56" s="104"/>
      <c r="AS56" s="104"/>
      <c r="AT56" s="104"/>
      <c r="AU56" s="104"/>
      <c r="AV56" s="104"/>
      <c r="AW56" s="104"/>
      <c r="AX56" s="104"/>
      <c r="AY56" s="104"/>
      <c r="AZ56" s="104"/>
    </row>
    <row r="57" spans="1:52" ht="63" customHeight="1">
      <c r="A57" s="57">
        <v>3</v>
      </c>
      <c r="B57" s="1497" t="s">
        <v>62</v>
      </c>
      <c r="C57" s="1497"/>
      <c r="D57" s="1497"/>
      <c r="E57" s="1497"/>
      <c r="F57" s="1497"/>
      <c r="G57" s="61"/>
      <c r="H57" s="61"/>
      <c r="AB57" s="178"/>
      <c r="AC57" s="179"/>
      <c r="AQ57" s="104"/>
      <c r="AR57" s="104"/>
      <c r="AS57" s="104"/>
      <c r="AT57" s="104"/>
      <c r="AU57" s="104"/>
      <c r="AV57" s="104"/>
      <c r="AW57" s="104"/>
      <c r="AX57" s="104"/>
      <c r="AY57" s="104"/>
      <c r="AZ57" s="104"/>
    </row>
    <row r="58" spans="1:52" ht="69" customHeight="1">
      <c r="A58" s="57">
        <v>3.1</v>
      </c>
      <c r="B58" s="1497" t="s">
        <v>327</v>
      </c>
      <c r="C58" s="1497"/>
      <c r="D58" s="1497"/>
      <c r="E58" s="1497"/>
      <c r="F58" s="1497"/>
      <c r="G58" s="61"/>
      <c r="H58" s="61"/>
      <c r="AB58" s="178"/>
      <c r="AC58" s="179"/>
      <c r="AQ58" s="104"/>
      <c r="AR58" s="104"/>
      <c r="AS58" s="104"/>
      <c r="AT58" s="104"/>
      <c r="AU58" s="104"/>
      <c r="AV58" s="104"/>
      <c r="AW58" s="104"/>
      <c r="AX58" s="104"/>
      <c r="AY58" s="104"/>
      <c r="AZ58" s="104"/>
    </row>
    <row r="59" spans="1:52" ht="64.5" customHeight="1">
      <c r="A59" s="57">
        <v>3.2</v>
      </c>
      <c r="B59" s="1497" t="s">
        <v>328</v>
      </c>
      <c r="C59" s="1497"/>
      <c r="D59" s="1497"/>
      <c r="E59" s="1497"/>
      <c r="F59" s="1497"/>
      <c r="G59" s="61"/>
      <c r="H59" s="61"/>
      <c r="AB59" s="178"/>
      <c r="AC59" s="179"/>
      <c r="AQ59" s="104"/>
      <c r="AR59" s="104"/>
      <c r="AS59" s="104"/>
      <c r="AT59" s="104"/>
      <c r="AU59" s="104"/>
      <c r="AV59" s="104"/>
      <c r="AW59" s="104"/>
      <c r="AX59" s="104"/>
      <c r="AY59" s="104"/>
      <c r="AZ59" s="104"/>
    </row>
    <row r="60" spans="1:52" s="11" customFormat="1" ht="70.5" customHeight="1">
      <c r="A60" s="57">
        <v>4</v>
      </c>
      <c r="B60" s="1497" t="s">
        <v>477</v>
      </c>
      <c r="C60" s="1497"/>
      <c r="D60" s="1497"/>
      <c r="E60" s="1497"/>
      <c r="F60" s="1497"/>
      <c r="G60" s="61"/>
      <c r="H60" s="61"/>
      <c r="I60" s="40"/>
      <c r="J60" s="40"/>
      <c r="K60" s="40"/>
      <c r="L60" s="40"/>
      <c r="M60" s="40"/>
      <c r="N60" s="40"/>
      <c r="O60" s="40"/>
      <c r="P60" s="40"/>
      <c r="Q60" s="40"/>
      <c r="R60" s="40"/>
      <c r="S60" s="40"/>
      <c r="T60" s="40"/>
      <c r="U60" s="40"/>
      <c r="V60" s="40"/>
      <c r="W60" s="40"/>
      <c r="X60" s="40"/>
      <c r="Y60" s="40"/>
      <c r="Z60" s="40"/>
      <c r="AA60" s="40"/>
      <c r="AB60" s="178"/>
      <c r="AC60" s="179"/>
      <c r="AD60" s="175"/>
      <c r="AE60" s="175"/>
      <c r="AF60" s="40"/>
      <c r="AG60" s="40"/>
      <c r="AH60" s="40"/>
      <c r="AI60" s="40"/>
      <c r="AJ60" s="40"/>
      <c r="AK60" s="40"/>
      <c r="AL60" s="40"/>
      <c r="AM60" s="40"/>
      <c r="AN60" s="40"/>
      <c r="AO60" s="40"/>
      <c r="AP60" s="40"/>
      <c r="AQ60" s="102"/>
      <c r="AR60" s="102"/>
      <c r="AS60" s="102"/>
      <c r="AT60" s="102"/>
      <c r="AU60" s="102"/>
      <c r="AV60" s="102"/>
      <c r="AW60" s="102"/>
      <c r="AX60" s="102"/>
      <c r="AY60" s="102"/>
      <c r="AZ60" s="102"/>
    </row>
    <row r="61" spans="1:52" ht="56.25" customHeight="1">
      <c r="A61" s="57">
        <v>4.0999999999999996</v>
      </c>
      <c r="B61" s="1497" t="s">
        <v>521</v>
      </c>
      <c r="C61" s="1497"/>
      <c r="D61" s="1497"/>
      <c r="E61" s="1497"/>
      <c r="F61" s="1497"/>
      <c r="G61" s="61"/>
      <c r="H61" s="61"/>
      <c r="AB61" s="178"/>
      <c r="AC61" s="179"/>
      <c r="AQ61" s="104"/>
      <c r="AR61" s="104"/>
      <c r="AS61" s="104"/>
      <c r="AT61" s="104"/>
      <c r="AU61" s="104"/>
      <c r="AV61" s="104"/>
      <c r="AW61" s="104"/>
      <c r="AX61" s="104"/>
      <c r="AY61" s="104"/>
      <c r="AZ61" s="104"/>
    </row>
    <row r="62" spans="1:52" ht="105.75" customHeight="1">
      <c r="A62" s="57">
        <v>4.2</v>
      </c>
      <c r="B62" s="1497" t="s">
        <v>522</v>
      </c>
      <c r="C62" s="1497"/>
      <c r="D62" s="1497"/>
      <c r="E62" s="1497"/>
      <c r="F62" s="1497"/>
      <c r="G62" s="61"/>
      <c r="H62" s="61"/>
      <c r="AB62" s="178"/>
      <c r="AC62" s="179"/>
      <c r="AQ62" s="104"/>
      <c r="AR62" s="104"/>
      <c r="AS62" s="104"/>
      <c r="AT62" s="104"/>
      <c r="AU62" s="104"/>
      <c r="AV62" s="104"/>
      <c r="AW62" s="104"/>
      <c r="AX62" s="104"/>
      <c r="AY62" s="104"/>
      <c r="AZ62" s="104"/>
    </row>
    <row r="63" spans="1:52" ht="11.25" customHeight="1">
      <c r="A63" s="57"/>
      <c r="B63" s="1497"/>
      <c r="C63" s="1497"/>
      <c r="D63" s="1497"/>
      <c r="E63" s="1497"/>
      <c r="F63" s="1497"/>
      <c r="G63" s="61"/>
      <c r="H63" s="61"/>
      <c r="AB63" s="178"/>
      <c r="AC63" s="179"/>
      <c r="AQ63" s="104"/>
      <c r="AR63" s="104"/>
      <c r="AS63" s="104"/>
      <c r="AT63" s="104"/>
      <c r="AU63" s="104"/>
      <c r="AV63" s="104"/>
      <c r="AW63" s="104"/>
      <c r="AX63" s="104"/>
      <c r="AY63" s="104"/>
      <c r="AZ63" s="104"/>
    </row>
    <row r="64" spans="1:52" ht="50.25" customHeight="1">
      <c r="A64" s="57">
        <v>4.3</v>
      </c>
      <c r="B64" s="1497" t="s">
        <v>523</v>
      </c>
      <c r="C64" s="1497"/>
      <c r="D64" s="1497"/>
      <c r="E64" s="1497"/>
      <c r="F64" s="1497"/>
      <c r="G64" s="61"/>
      <c r="H64" s="61"/>
      <c r="AB64" s="178"/>
      <c r="AC64" s="179"/>
      <c r="AQ64" s="104"/>
      <c r="AR64" s="104"/>
      <c r="AS64" s="104"/>
      <c r="AT64" s="104"/>
      <c r="AU64" s="104"/>
      <c r="AV64" s="104"/>
      <c r="AW64" s="104"/>
      <c r="AX64" s="104"/>
      <c r="AY64" s="104"/>
      <c r="AZ64" s="104"/>
    </row>
    <row r="65" spans="1:52" ht="14.25" customHeight="1">
      <c r="A65" s="57"/>
      <c r="B65" s="1497"/>
      <c r="C65" s="1497"/>
      <c r="D65" s="1497"/>
      <c r="E65" s="1497"/>
      <c r="F65" s="1497"/>
      <c r="G65" s="61"/>
      <c r="H65" s="61"/>
      <c r="AB65" s="178"/>
      <c r="AC65" s="179"/>
      <c r="AQ65" s="104"/>
      <c r="AR65" s="104"/>
      <c r="AS65" s="104"/>
      <c r="AT65" s="104"/>
      <c r="AU65" s="104"/>
      <c r="AV65" s="104"/>
      <c r="AW65" s="104"/>
      <c r="AX65" s="104"/>
      <c r="AY65" s="104"/>
      <c r="AZ65" s="104"/>
    </row>
    <row r="66" spans="1:52" ht="21" customHeight="1">
      <c r="A66" s="41">
        <v>5</v>
      </c>
      <c r="B66" s="1524" t="s">
        <v>63</v>
      </c>
      <c r="C66" s="1524"/>
      <c r="D66" s="1524"/>
      <c r="E66" s="1524"/>
      <c r="F66" s="1524"/>
      <c r="G66" s="23"/>
      <c r="H66" s="23"/>
      <c r="AB66" s="178"/>
      <c r="AC66" s="179"/>
      <c r="AQ66" s="104"/>
      <c r="AR66" s="104"/>
      <c r="AS66" s="104"/>
      <c r="AT66" s="104"/>
      <c r="AU66" s="104"/>
      <c r="AV66" s="104"/>
      <c r="AW66" s="104"/>
      <c r="AX66" s="104"/>
      <c r="AY66" s="104"/>
      <c r="AZ66" s="104"/>
    </row>
    <row r="67" spans="1:52" s="11" customFormat="1" ht="210" customHeight="1">
      <c r="A67" s="57">
        <v>5.0999999999999996</v>
      </c>
      <c r="B67" s="1497" t="s">
        <v>524</v>
      </c>
      <c r="C67" s="1497"/>
      <c r="D67" s="1497"/>
      <c r="E67" s="1497"/>
      <c r="F67" s="1497"/>
      <c r="G67" s="61"/>
      <c r="H67" s="61"/>
      <c r="I67" s="40"/>
      <c r="J67" s="40"/>
      <c r="K67" s="40"/>
      <c r="L67" s="40"/>
      <c r="M67" s="40"/>
      <c r="N67" s="40"/>
      <c r="O67" s="40"/>
      <c r="P67" s="40"/>
      <c r="Q67" s="40"/>
      <c r="R67" s="40"/>
      <c r="S67" s="40"/>
      <c r="T67" s="40"/>
      <c r="U67" s="40"/>
      <c r="V67" s="40"/>
      <c r="W67" s="40"/>
      <c r="X67" s="40"/>
      <c r="Y67" s="40"/>
      <c r="Z67" s="40"/>
      <c r="AA67" s="40"/>
      <c r="AB67" s="178"/>
      <c r="AC67" s="179"/>
      <c r="AD67" s="175"/>
      <c r="AE67" s="175"/>
      <c r="AF67" s="40"/>
      <c r="AG67" s="40"/>
      <c r="AH67" s="40"/>
      <c r="AI67" s="40"/>
      <c r="AJ67" s="40"/>
      <c r="AK67" s="40"/>
      <c r="AL67" s="40"/>
      <c r="AM67" s="40"/>
      <c r="AN67" s="40"/>
      <c r="AO67" s="40"/>
      <c r="AP67" s="40"/>
      <c r="AQ67" s="102"/>
      <c r="AR67" s="102"/>
      <c r="AS67" s="102"/>
      <c r="AT67" s="102"/>
      <c r="AU67" s="102"/>
      <c r="AV67" s="102"/>
      <c r="AW67" s="102"/>
      <c r="AX67" s="102"/>
      <c r="AY67" s="102"/>
      <c r="AZ67" s="102"/>
    </row>
    <row r="68" spans="1:52" s="11" customFormat="1" ht="33" customHeight="1">
      <c r="A68" s="57">
        <v>6</v>
      </c>
      <c r="B68" s="1497" t="s">
        <v>64</v>
      </c>
      <c r="C68" s="1497"/>
      <c r="D68" s="1497"/>
      <c r="E68" s="1497"/>
      <c r="F68" s="1497"/>
      <c r="G68" s="61"/>
      <c r="H68" s="61"/>
      <c r="I68" s="40"/>
      <c r="J68" s="40"/>
      <c r="K68" s="40"/>
      <c r="L68" s="40"/>
      <c r="M68" s="40"/>
      <c r="N68" s="40"/>
      <c r="O68" s="40"/>
      <c r="P68" s="40"/>
      <c r="Q68" s="40"/>
      <c r="R68" s="40"/>
      <c r="S68" s="40"/>
      <c r="T68" s="40"/>
      <c r="U68" s="40"/>
      <c r="V68" s="40"/>
      <c r="W68" s="40"/>
      <c r="X68" s="40"/>
      <c r="Y68" s="40"/>
      <c r="Z68" s="40"/>
      <c r="AA68" s="40"/>
      <c r="AB68" s="178"/>
      <c r="AC68" s="179"/>
      <c r="AD68" s="175"/>
      <c r="AE68" s="175"/>
      <c r="AF68" s="40"/>
      <c r="AG68" s="40"/>
      <c r="AH68" s="40"/>
      <c r="AI68" s="40"/>
      <c r="AJ68" s="40"/>
      <c r="AK68" s="40"/>
      <c r="AL68" s="40"/>
      <c r="AM68" s="40"/>
      <c r="AN68" s="40"/>
      <c r="AO68" s="40"/>
      <c r="AP68" s="40"/>
      <c r="AQ68" s="102"/>
      <c r="AR68" s="102"/>
      <c r="AS68" s="102"/>
      <c r="AT68" s="102"/>
      <c r="AU68" s="102"/>
      <c r="AV68" s="102"/>
      <c r="AW68" s="102"/>
      <c r="AX68" s="102"/>
      <c r="AY68" s="102"/>
      <c r="AZ68" s="102"/>
    </row>
    <row r="69" spans="1:52" s="11" customFormat="1" ht="26.1" customHeight="1">
      <c r="A69" s="41"/>
      <c r="B69" s="38" t="s">
        <v>355</v>
      </c>
      <c r="C69" s="19" t="s">
        <v>65</v>
      </c>
      <c r="D69" s="16"/>
      <c r="E69" s="55" t="s">
        <v>66</v>
      </c>
      <c r="G69" s="40"/>
      <c r="H69" s="40"/>
      <c r="I69" s="40"/>
      <c r="J69" s="150"/>
      <c r="K69" s="150"/>
      <c r="L69" s="150"/>
      <c r="M69" s="150"/>
      <c r="N69" s="150"/>
      <c r="O69" s="150"/>
      <c r="P69" s="150"/>
      <c r="Q69" s="150"/>
      <c r="R69" s="150"/>
      <c r="S69" s="150"/>
      <c r="T69" s="150"/>
      <c r="U69" s="150"/>
      <c r="V69" s="150"/>
      <c r="W69" s="150"/>
      <c r="X69" s="150"/>
      <c r="Y69" s="150"/>
      <c r="Z69" s="150"/>
      <c r="AA69" s="150"/>
      <c r="AB69" s="44"/>
      <c r="AC69" s="179"/>
      <c r="AD69" s="175"/>
      <c r="AE69" s="175"/>
      <c r="AF69" s="40"/>
      <c r="AG69" s="40"/>
      <c r="AH69" s="40"/>
      <c r="AI69" s="40"/>
      <c r="AJ69" s="40"/>
      <c r="AK69" s="40"/>
      <c r="AL69" s="40"/>
      <c r="AM69" s="40"/>
      <c r="AN69" s="40"/>
      <c r="AO69" s="40"/>
      <c r="AP69" s="40"/>
      <c r="AQ69" s="102"/>
      <c r="AR69" s="102"/>
      <c r="AS69" s="102"/>
      <c r="AT69" s="102"/>
      <c r="AU69" s="102"/>
      <c r="AV69" s="102"/>
      <c r="AW69" s="102"/>
      <c r="AX69" s="102"/>
      <c r="AY69" s="102"/>
      <c r="AZ69" s="102"/>
    </row>
    <row r="70" spans="1:52" s="11" customFormat="1" ht="26.1" customHeight="1">
      <c r="A70" s="41"/>
      <c r="B70" s="38" t="s">
        <v>356</v>
      </c>
      <c r="C70" s="19" t="s">
        <v>712</v>
      </c>
      <c r="D70" s="16"/>
      <c r="E70" s="55" t="s">
        <v>713</v>
      </c>
      <c r="G70" s="40"/>
      <c r="H70" s="40"/>
      <c r="I70" s="40"/>
      <c r="J70" s="40"/>
      <c r="K70" s="40"/>
      <c r="L70" s="40"/>
      <c r="M70" s="40"/>
      <c r="N70" s="40"/>
      <c r="O70" s="40"/>
      <c r="P70" s="40"/>
      <c r="Q70" s="40"/>
      <c r="R70" s="40"/>
      <c r="S70" s="40"/>
      <c r="T70" s="40"/>
      <c r="U70" s="40"/>
      <c r="V70" s="40"/>
      <c r="W70" s="40"/>
      <c r="X70" s="40"/>
      <c r="Y70" s="40"/>
      <c r="Z70" s="40"/>
      <c r="AA70" s="40"/>
      <c r="AB70" s="43"/>
      <c r="AC70" s="179"/>
      <c r="AD70" s="175"/>
      <c r="AE70" s="175"/>
      <c r="AF70" s="40"/>
      <c r="AG70" s="40"/>
      <c r="AH70" s="40"/>
      <c r="AI70" s="40"/>
      <c r="AJ70" s="40"/>
      <c r="AK70" s="40"/>
      <c r="AL70" s="40"/>
      <c r="AM70" s="40"/>
      <c r="AN70" s="40"/>
      <c r="AO70" s="40"/>
      <c r="AP70" s="40"/>
      <c r="AQ70" s="102"/>
      <c r="AR70" s="102"/>
      <c r="AS70" s="102"/>
      <c r="AT70" s="102"/>
      <c r="AU70" s="102"/>
      <c r="AV70" s="102"/>
      <c r="AW70" s="102"/>
      <c r="AX70" s="102"/>
      <c r="AY70" s="102"/>
      <c r="AZ70" s="102"/>
    </row>
    <row r="71" spans="1:52" s="11" customFormat="1" ht="26.1" customHeight="1">
      <c r="A71" s="41"/>
      <c r="B71" s="38" t="s">
        <v>357</v>
      </c>
      <c r="C71" s="19" t="s">
        <v>67</v>
      </c>
      <c r="D71" s="16"/>
      <c r="E71" s="55" t="s">
        <v>68</v>
      </c>
      <c r="G71" s="40"/>
      <c r="H71" s="40"/>
      <c r="I71" s="40"/>
      <c r="J71" s="40"/>
      <c r="K71" s="40"/>
      <c r="L71" s="40"/>
      <c r="M71" s="40"/>
      <c r="N71" s="40"/>
      <c r="O71" s="40"/>
      <c r="P71" s="40"/>
      <c r="Q71" s="40"/>
      <c r="R71" s="40"/>
      <c r="S71" s="40"/>
      <c r="T71" s="40"/>
      <c r="U71" s="40"/>
      <c r="V71" s="40"/>
      <c r="W71" s="40"/>
      <c r="X71" s="40"/>
      <c r="Y71" s="40"/>
      <c r="Z71" s="40"/>
      <c r="AA71" s="40"/>
      <c r="AB71" s="44"/>
      <c r="AC71" s="179"/>
      <c r="AD71" s="175"/>
      <c r="AE71" s="175"/>
      <c r="AF71" s="40"/>
      <c r="AG71" s="40"/>
      <c r="AH71" s="40"/>
      <c r="AI71" s="40"/>
      <c r="AJ71" s="40"/>
      <c r="AK71" s="40"/>
      <c r="AL71" s="40"/>
      <c r="AM71" s="40"/>
      <c r="AN71" s="40"/>
      <c r="AO71" s="40"/>
      <c r="AP71" s="40"/>
      <c r="AQ71" s="102"/>
      <c r="AR71" s="102"/>
      <c r="AS71" s="102"/>
      <c r="AT71" s="102"/>
      <c r="AU71" s="102"/>
      <c r="AV71" s="102"/>
      <c r="AW71" s="102"/>
      <c r="AX71" s="102"/>
      <c r="AY71" s="102"/>
      <c r="AZ71" s="102"/>
    </row>
    <row r="72" spans="1:52" s="11" customFormat="1" ht="26.1" customHeight="1">
      <c r="A72" s="41"/>
      <c r="B72" s="38" t="s">
        <v>69</v>
      </c>
      <c r="C72" s="19" t="s">
        <v>70</v>
      </c>
      <c r="D72" s="16"/>
      <c r="E72" s="55" t="s">
        <v>71</v>
      </c>
      <c r="G72" s="40"/>
      <c r="H72" s="40"/>
      <c r="I72" s="40"/>
      <c r="J72" s="150"/>
      <c r="K72" s="150"/>
      <c r="L72" s="150"/>
      <c r="M72" s="150"/>
      <c r="N72" s="150"/>
      <c r="O72" s="150"/>
      <c r="P72" s="150"/>
      <c r="Q72" s="150"/>
      <c r="R72" s="150"/>
      <c r="S72" s="150"/>
      <c r="T72" s="150"/>
      <c r="U72" s="150"/>
      <c r="V72" s="150"/>
      <c r="W72" s="150"/>
      <c r="X72" s="150"/>
      <c r="Y72" s="150"/>
      <c r="Z72" s="150"/>
      <c r="AA72" s="150"/>
      <c r="AB72" s="44"/>
      <c r="AC72" s="179"/>
      <c r="AD72" s="175"/>
      <c r="AE72" s="175"/>
      <c r="AF72" s="40"/>
      <c r="AG72" s="40"/>
      <c r="AH72" s="40"/>
      <c r="AI72" s="40"/>
      <c r="AJ72" s="40"/>
      <c r="AK72" s="40"/>
      <c r="AL72" s="40"/>
      <c r="AM72" s="40"/>
      <c r="AN72" s="40"/>
      <c r="AO72" s="40"/>
      <c r="AP72" s="40"/>
      <c r="AQ72" s="102"/>
      <c r="AR72" s="102"/>
      <c r="AS72" s="102"/>
      <c r="AT72" s="102"/>
      <c r="AU72" s="102"/>
      <c r="AV72" s="102"/>
      <c r="AW72" s="102"/>
      <c r="AX72" s="102"/>
      <c r="AY72" s="102"/>
      <c r="AZ72" s="102"/>
    </row>
    <row r="73" spans="1:52" s="11" customFormat="1" ht="26.1" customHeight="1">
      <c r="A73" s="41"/>
      <c r="B73" s="38" t="s">
        <v>72</v>
      </c>
      <c r="C73" s="19" t="s">
        <v>73</v>
      </c>
      <c r="D73" s="16"/>
      <c r="E73" s="55" t="s">
        <v>74</v>
      </c>
      <c r="G73" s="40"/>
      <c r="H73" s="40"/>
      <c r="I73" s="40"/>
      <c r="J73" s="40"/>
      <c r="K73" s="40"/>
      <c r="L73" s="40"/>
      <c r="M73" s="40"/>
      <c r="N73" s="40"/>
      <c r="O73" s="40"/>
      <c r="P73" s="40"/>
      <c r="Q73" s="40"/>
      <c r="R73" s="40"/>
      <c r="S73" s="40"/>
      <c r="T73" s="40"/>
      <c r="U73" s="40"/>
      <c r="V73" s="40"/>
      <c r="W73" s="40"/>
      <c r="X73" s="40"/>
      <c r="Y73" s="40"/>
      <c r="Z73" s="40"/>
      <c r="AA73" s="40"/>
      <c r="AB73" s="44"/>
      <c r="AC73" s="179"/>
      <c r="AD73" s="175"/>
      <c r="AE73" s="175"/>
      <c r="AF73" s="40"/>
      <c r="AG73" s="40"/>
      <c r="AH73" s="40"/>
      <c r="AI73" s="40"/>
      <c r="AJ73" s="40"/>
      <c r="AK73" s="40"/>
      <c r="AL73" s="40"/>
      <c r="AM73" s="40"/>
      <c r="AN73" s="40"/>
      <c r="AO73" s="40"/>
      <c r="AP73" s="40"/>
      <c r="AQ73" s="102"/>
      <c r="AR73" s="102"/>
      <c r="AS73" s="102"/>
      <c r="AT73" s="102"/>
      <c r="AU73" s="102"/>
      <c r="AV73" s="102"/>
      <c r="AW73" s="102"/>
      <c r="AX73" s="102"/>
      <c r="AY73" s="102"/>
      <c r="AZ73" s="102"/>
    </row>
    <row r="74" spans="1:52" s="11" customFormat="1" ht="26.1" customHeight="1">
      <c r="A74" s="41"/>
      <c r="B74" s="38" t="s">
        <v>75</v>
      </c>
      <c r="C74" s="19" t="s">
        <v>76</v>
      </c>
      <c r="D74" s="16"/>
      <c r="E74" s="55" t="s">
        <v>78</v>
      </c>
      <c r="G74" s="40"/>
      <c r="H74" s="40"/>
      <c r="I74" s="40"/>
      <c r="J74" s="40"/>
      <c r="K74" s="40"/>
      <c r="L74" s="40"/>
      <c r="M74" s="40"/>
      <c r="N74" s="40"/>
      <c r="O74" s="40"/>
      <c r="P74" s="40"/>
      <c r="Q74" s="40"/>
      <c r="R74" s="40"/>
      <c r="S74" s="40"/>
      <c r="T74" s="40"/>
      <c r="U74" s="40"/>
      <c r="V74" s="40"/>
      <c r="W74" s="40"/>
      <c r="X74" s="40"/>
      <c r="Y74" s="40"/>
      <c r="Z74" s="40"/>
      <c r="AA74" s="40"/>
      <c r="AB74" s="44"/>
      <c r="AC74" s="179"/>
      <c r="AD74" s="175"/>
      <c r="AE74" s="175"/>
      <c r="AF74" s="40"/>
      <c r="AG74" s="40"/>
      <c r="AH74" s="40"/>
      <c r="AI74" s="40"/>
      <c r="AJ74" s="40"/>
      <c r="AK74" s="40"/>
      <c r="AL74" s="40"/>
      <c r="AM74" s="40"/>
      <c r="AN74" s="40"/>
      <c r="AO74" s="40"/>
      <c r="AP74" s="40"/>
      <c r="AQ74" s="102"/>
      <c r="AR74" s="102"/>
      <c r="AS74" s="102"/>
      <c r="AT74" s="102"/>
      <c r="AU74" s="102"/>
      <c r="AV74" s="102"/>
      <c r="AW74" s="102"/>
      <c r="AX74" s="102"/>
      <c r="AY74" s="102"/>
      <c r="AZ74" s="102"/>
    </row>
    <row r="75" spans="1:52" ht="26.1" customHeight="1">
      <c r="A75" s="38"/>
      <c r="B75" s="38" t="s">
        <v>79</v>
      </c>
      <c r="C75" s="19" t="s">
        <v>80</v>
      </c>
      <c r="E75" s="55" t="s">
        <v>81</v>
      </c>
      <c r="F75" s="12"/>
      <c r="G75" s="150"/>
      <c r="H75" s="150"/>
      <c r="J75" s="150"/>
      <c r="K75" s="150"/>
      <c r="L75" s="150"/>
      <c r="M75" s="150"/>
      <c r="N75" s="150"/>
      <c r="O75" s="150"/>
      <c r="P75" s="150"/>
      <c r="Q75" s="150"/>
      <c r="R75" s="150"/>
      <c r="S75" s="150"/>
      <c r="T75" s="150"/>
      <c r="U75" s="150"/>
      <c r="V75" s="150"/>
      <c r="W75" s="150"/>
      <c r="X75" s="150"/>
      <c r="Y75" s="150"/>
      <c r="Z75" s="150"/>
      <c r="AA75" s="150"/>
      <c r="AB75" s="44"/>
      <c r="AC75" s="179"/>
      <c r="AQ75" s="104"/>
      <c r="AR75" s="104"/>
      <c r="AS75" s="104"/>
      <c r="AT75" s="104"/>
      <c r="AU75" s="104"/>
      <c r="AV75" s="104"/>
      <c r="AW75" s="104"/>
      <c r="AX75" s="104"/>
      <c r="AY75" s="104"/>
      <c r="AZ75" s="104"/>
    </row>
    <row r="76" spans="1:52" ht="26.1" customHeight="1">
      <c r="A76" s="38"/>
      <c r="B76" s="38" t="s">
        <v>82</v>
      </c>
      <c r="C76" s="19" t="s">
        <v>83</v>
      </c>
      <c r="E76" s="55" t="s">
        <v>84</v>
      </c>
      <c r="F76" s="12"/>
      <c r="G76" s="150"/>
      <c r="H76" s="150"/>
      <c r="J76" s="150"/>
      <c r="K76" s="150"/>
      <c r="L76" s="150"/>
      <c r="M76" s="150"/>
      <c r="N76" s="150"/>
      <c r="O76" s="150"/>
      <c r="P76" s="150"/>
      <c r="Q76" s="150"/>
      <c r="R76" s="150"/>
      <c r="S76" s="150"/>
      <c r="T76" s="150"/>
      <c r="U76" s="150"/>
      <c r="V76" s="150"/>
      <c r="W76" s="150"/>
      <c r="X76" s="150"/>
      <c r="Y76" s="150"/>
      <c r="Z76" s="150"/>
      <c r="AA76" s="150"/>
      <c r="AB76" s="44"/>
      <c r="AC76" s="179"/>
      <c r="AQ76" s="104"/>
      <c r="AR76" s="104"/>
      <c r="AS76" s="104"/>
      <c r="AT76" s="104"/>
      <c r="AU76" s="104"/>
      <c r="AV76" s="104"/>
      <c r="AW76" s="104"/>
      <c r="AX76" s="104"/>
      <c r="AY76" s="104"/>
      <c r="AZ76" s="104"/>
    </row>
    <row r="77" spans="1:52" ht="26.1" customHeight="1">
      <c r="A77" s="38"/>
      <c r="B77" s="38" t="s">
        <v>17</v>
      </c>
      <c r="C77" s="19" t="s">
        <v>85</v>
      </c>
      <c r="E77" s="55" t="s">
        <v>86</v>
      </c>
      <c r="F77" s="12"/>
      <c r="G77" s="150"/>
      <c r="H77" s="150"/>
      <c r="J77" s="150"/>
      <c r="K77" s="150"/>
      <c r="L77" s="150"/>
      <c r="M77" s="150"/>
      <c r="N77" s="150"/>
      <c r="O77" s="150"/>
      <c r="P77" s="150"/>
      <c r="Q77" s="150"/>
      <c r="R77" s="150"/>
      <c r="S77" s="150"/>
      <c r="T77" s="150"/>
      <c r="U77" s="150"/>
      <c r="V77" s="150"/>
      <c r="W77" s="150"/>
      <c r="X77" s="150"/>
      <c r="Y77" s="150"/>
      <c r="Z77" s="150"/>
      <c r="AA77" s="150"/>
      <c r="AB77" s="44"/>
      <c r="AC77" s="179"/>
      <c r="AQ77" s="104"/>
      <c r="AR77" s="104"/>
      <c r="AS77" s="104"/>
      <c r="AT77" s="104"/>
      <c r="AU77" s="104"/>
      <c r="AV77" s="104"/>
      <c r="AW77" s="104"/>
      <c r="AX77" s="104"/>
      <c r="AY77" s="104"/>
      <c r="AZ77" s="104"/>
    </row>
    <row r="78" spans="1:52" ht="26.1" customHeight="1">
      <c r="A78" s="38"/>
      <c r="B78" s="38" t="s">
        <v>87</v>
      </c>
      <c r="C78" s="19" t="s">
        <v>88</v>
      </c>
      <c r="E78" s="55" t="s">
        <v>89</v>
      </c>
      <c r="F78" s="12"/>
      <c r="G78" s="150"/>
      <c r="H78" s="150"/>
      <c r="J78" s="150"/>
      <c r="K78" s="150"/>
      <c r="L78" s="150"/>
      <c r="M78" s="150"/>
      <c r="N78" s="150"/>
      <c r="O78" s="150"/>
      <c r="P78" s="150"/>
      <c r="Q78" s="150"/>
      <c r="R78" s="150"/>
      <c r="S78" s="150"/>
      <c r="T78" s="150"/>
      <c r="U78" s="150"/>
      <c r="V78" s="150"/>
      <c r="W78" s="150"/>
      <c r="X78" s="150"/>
      <c r="Y78" s="150"/>
      <c r="Z78" s="150"/>
      <c r="AA78" s="150"/>
      <c r="AB78" s="44"/>
      <c r="AC78" s="179"/>
      <c r="AQ78" s="104"/>
      <c r="AR78" s="104"/>
      <c r="AS78" s="104"/>
      <c r="AT78" s="104"/>
      <c r="AU78" s="104"/>
      <c r="AV78" s="104"/>
      <c r="AW78" s="104"/>
      <c r="AX78" s="104"/>
      <c r="AY78" s="104"/>
      <c r="AZ78" s="104"/>
    </row>
    <row r="79" spans="1:52" ht="26.1" customHeight="1">
      <c r="A79" s="38"/>
      <c r="B79" s="38" t="s">
        <v>90</v>
      </c>
      <c r="C79" s="19" t="s">
        <v>91</v>
      </c>
      <c r="E79" s="55" t="s">
        <v>92</v>
      </c>
      <c r="F79" s="12"/>
      <c r="G79" s="150"/>
      <c r="H79" s="150"/>
      <c r="J79" s="150"/>
      <c r="K79" s="150"/>
      <c r="L79" s="150"/>
      <c r="M79" s="150"/>
      <c r="N79" s="150"/>
      <c r="O79" s="150"/>
      <c r="P79" s="150"/>
      <c r="Q79" s="150"/>
      <c r="R79" s="150"/>
      <c r="S79" s="150"/>
      <c r="T79" s="150"/>
      <c r="U79" s="150"/>
      <c r="V79" s="150"/>
      <c r="W79" s="150"/>
      <c r="X79" s="150"/>
      <c r="Y79" s="150"/>
      <c r="Z79" s="150"/>
      <c r="AA79" s="150"/>
      <c r="AB79" s="44"/>
      <c r="AC79" s="179"/>
      <c r="AQ79" s="104"/>
      <c r="AR79" s="104"/>
      <c r="AS79" s="104"/>
      <c r="AT79" s="104"/>
      <c r="AU79" s="104"/>
      <c r="AV79" s="104"/>
      <c r="AW79" s="104"/>
      <c r="AX79" s="104"/>
      <c r="AY79" s="104"/>
      <c r="AZ79" s="104"/>
    </row>
    <row r="80" spans="1:52" ht="41.25" customHeight="1">
      <c r="B80" s="38" t="s">
        <v>93</v>
      </c>
      <c r="C80" s="19" t="s">
        <v>94</v>
      </c>
      <c r="E80" s="55" t="s">
        <v>95</v>
      </c>
      <c r="F80" s="12"/>
      <c r="G80" s="150"/>
      <c r="H80" s="150"/>
      <c r="AB80" s="178"/>
      <c r="AC80" s="179"/>
      <c r="AQ80" s="104"/>
      <c r="AR80" s="104"/>
      <c r="AS80" s="104"/>
      <c r="AT80" s="104"/>
      <c r="AU80" s="104"/>
      <c r="AV80" s="104"/>
      <c r="AW80" s="104"/>
      <c r="AX80" s="104"/>
      <c r="AY80" s="104"/>
      <c r="AZ80" s="104"/>
    </row>
    <row r="81" spans="1:52" ht="41.25" customHeight="1">
      <c r="B81" s="57" t="s">
        <v>97</v>
      </c>
      <c r="C81" s="1125" t="s">
        <v>98</v>
      </c>
      <c r="D81" s="1125"/>
      <c r="E81" s="62" t="s">
        <v>96</v>
      </c>
      <c r="F81" s="12"/>
      <c r="G81" s="150"/>
      <c r="H81" s="150"/>
      <c r="AB81" s="178"/>
      <c r="AC81" s="179"/>
      <c r="AQ81" s="104"/>
      <c r="AR81" s="104"/>
      <c r="AS81" s="104"/>
      <c r="AT81" s="104"/>
      <c r="AU81" s="104"/>
      <c r="AV81" s="104"/>
      <c r="AW81" s="104"/>
      <c r="AX81" s="104"/>
      <c r="AY81" s="104"/>
      <c r="AZ81" s="104"/>
    </row>
    <row r="82" spans="1:52" ht="38.25" customHeight="1">
      <c r="B82" s="1497" t="s">
        <v>99</v>
      </c>
      <c r="C82" s="1497"/>
      <c r="D82" s="1497"/>
      <c r="E82" s="1497"/>
      <c r="F82" s="1497"/>
      <c r="G82" s="61"/>
      <c r="H82" s="61"/>
      <c r="AB82" s="178"/>
      <c r="AC82" s="179"/>
      <c r="AQ82" s="104"/>
      <c r="AR82" s="104"/>
      <c r="AS82" s="104"/>
      <c r="AT82" s="104"/>
      <c r="AU82" s="104"/>
      <c r="AV82" s="104"/>
      <c r="AW82" s="104"/>
      <c r="AX82" s="104"/>
      <c r="AY82" s="104"/>
      <c r="AZ82" s="104"/>
    </row>
    <row r="83" spans="1:52" ht="60.75" customHeight="1">
      <c r="A83" s="57">
        <v>7</v>
      </c>
      <c r="B83" s="1497" t="s">
        <v>104</v>
      </c>
      <c r="C83" s="1497"/>
      <c r="D83" s="1497"/>
      <c r="E83" s="1497"/>
      <c r="F83" s="1497"/>
      <c r="G83" s="61"/>
      <c r="H83" s="61"/>
      <c r="AB83" s="178"/>
      <c r="AC83" s="179"/>
      <c r="AQ83" s="104"/>
      <c r="AR83" s="104"/>
      <c r="AS83" s="104"/>
      <c r="AT83" s="104"/>
      <c r="AU83" s="104"/>
      <c r="AV83" s="104"/>
      <c r="AW83" s="104"/>
      <c r="AX83" s="104"/>
      <c r="AY83" s="104"/>
      <c r="AZ83" s="104"/>
    </row>
    <row r="84" spans="1:52" ht="46.5" customHeight="1">
      <c r="A84" s="57">
        <v>8</v>
      </c>
      <c r="B84" s="1497" t="s">
        <v>105</v>
      </c>
      <c r="C84" s="1497"/>
      <c r="D84" s="1497"/>
      <c r="E84" s="1497"/>
      <c r="F84" s="1497"/>
      <c r="G84" s="61"/>
      <c r="H84" s="61"/>
      <c r="AB84" s="178"/>
      <c r="AC84" s="179"/>
      <c r="AQ84" s="104"/>
      <c r="AR84" s="104"/>
      <c r="AS84" s="104"/>
      <c r="AT84" s="104"/>
      <c r="AU84" s="104"/>
      <c r="AV84" s="104"/>
      <c r="AW84" s="104"/>
      <c r="AX84" s="104"/>
      <c r="AY84" s="104"/>
      <c r="AZ84" s="104"/>
    </row>
    <row r="85" spans="1:52" ht="60" customHeight="1">
      <c r="A85" s="57">
        <v>9</v>
      </c>
      <c r="B85" s="1497" t="s">
        <v>106</v>
      </c>
      <c r="C85" s="1497"/>
      <c r="D85" s="1497"/>
      <c r="E85" s="1497"/>
      <c r="F85" s="1497"/>
      <c r="G85" s="61"/>
      <c r="H85" s="61"/>
      <c r="AB85" s="178"/>
      <c r="AC85" s="179"/>
      <c r="AQ85" s="104"/>
      <c r="AR85" s="104"/>
      <c r="AS85" s="104"/>
      <c r="AT85" s="104"/>
      <c r="AU85" s="104"/>
      <c r="AV85" s="104"/>
      <c r="AW85" s="104"/>
      <c r="AX85" s="104"/>
      <c r="AY85" s="104"/>
      <c r="AZ85" s="104"/>
    </row>
    <row r="86" spans="1:52" ht="57" customHeight="1">
      <c r="A86" s="57">
        <v>10</v>
      </c>
      <c r="B86" s="1497" t="s">
        <v>107</v>
      </c>
      <c r="C86" s="1497"/>
      <c r="D86" s="1497"/>
      <c r="E86" s="1497"/>
      <c r="F86" s="1497"/>
      <c r="G86" s="61"/>
      <c r="H86" s="61"/>
      <c r="AB86" s="178"/>
      <c r="AC86" s="179"/>
      <c r="AQ86" s="104"/>
      <c r="AR86" s="104"/>
      <c r="AS86" s="104"/>
      <c r="AT86" s="104"/>
      <c r="AU86" s="104"/>
      <c r="AV86" s="104"/>
      <c r="AW86" s="104"/>
      <c r="AX86" s="104"/>
      <c r="AY86" s="104"/>
      <c r="AZ86" s="104"/>
    </row>
    <row r="87" spans="1:52" ht="26.25" customHeight="1">
      <c r="A87" s="57">
        <v>11</v>
      </c>
      <c r="B87" s="1497" t="s">
        <v>108</v>
      </c>
      <c r="C87" s="1497"/>
      <c r="D87" s="1497"/>
      <c r="E87" s="1497"/>
      <c r="F87" s="1497"/>
      <c r="G87" s="61"/>
      <c r="H87" s="61"/>
      <c r="AB87" s="178"/>
      <c r="AC87" s="179"/>
      <c r="AQ87" s="104"/>
      <c r="AR87" s="104"/>
      <c r="AS87" s="104"/>
      <c r="AT87" s="104"/>
      <c r="AU87" s="104"/>
      <c r="AV87" s="104"/>
      <c r="AW87" s="104"/>
      <c r="AX87" s="104"/>
      <c r="AY87" s="104"/>
      <c r="AZ87" s="104"/>
    </row>
    <row r="88" spans="1:52" ht="57.75" customHeight="1">
      <c r="A88" s="536">
        <v>12</v>
      </c>
      <c r="B88" s="1523" t="s">
        <v>329</v>
      </c>
      <c r="C88" s="1523"/>
      <c r="D88" s="1523"/>
      <c r="E88" s="1523"/>
      <c r="F88" s="1523"/>
      <c r="K88" s="393">
        <f>'Names of Bidder'!J6</f>
        <v>2</v>
      </c>
      <c r="AB88" s="178"/>
      <c r="AC88" s="179"/>
      <c r="AQ88" s="104"/>
      <c r="AR88" s="104"/>
      <c r="AS88" s="104"/>
      <c r="AT88" s="104"/>
      <c r="AU88" s="104"/>
      <c r="AV88" s="104"/>
      <c r="AW88" s="104"/>
      <c r="AX88" s="104"/>
      <c r="AY88" s="104"/>
      <c r="AZ88" s="104"/>
    </row>
    <row r="89" spans="1:52" ht="63.75" customHeight="1">
      <c r="A89" s="57">
        <v>13</v>
      </c>
      <c r="B89" s="149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497"/>
      <c r="D89" s="1497"/>
      <c r="E89" s="1497"/>
      <c r="F89" s="1497"/>
      <c r="H89" s="61"/>
      <c r="K89" s="70">
        <f>'Names of Bidder'!J15</f>
        <v>1</v>
      </c>
      <c r="AB89" s="178"/>
      <c r="AC89" s="179"/>
      <c r="AQ89" s="104"/>
      <c r="AR89" s="104"/>
      <c r="AS89" s="104"/>
      <c r="AT89" s="104"/>
      <c r="AU89" s="104"/>
      <c r="AV89" s="104"/>
      <c r="AW89" s="104"/>
      <c r="AX89" s="104"/>
      <c r="AY89" s="104"/>
      <c r="AZ89" s="104"/>
    </row>
    <row r="90" spans="1:52" ht="84" customHeight="1">
      <c r="A90" s="57">
        <v>14</v>
      </c>
      <c r="B90" s="1497" t="s">
        <v>299</v>
      </c>
      <c r="C90" s="1497"/>
      <c r="D90" s="1497"/>
      <c r="E90" s="1497"/>
      <c r="F90" s="1497"/>
      <c r="G90" s="61"/>
      <c r="H90" s="61"/>
      <c r="AB90" s="178"/>
      <c r="AC90" s="179"/>
      <c r="AQ90" s="104"/>
      <c r="AR90" s="104"/>
      <c r="AS90" s="104"/>
      <c r="AT90" s="104"/>
      <c r="AU90" s="104"/>
      <c r="AV90" s="104"/>
      <c r="AW90" s="104"/>
      <c r="AX90" s="104"/>
      <c r="AY90" s="104"/>
      <c r="AZ90" s="104"/>
    </row>
    <row r="91" spans="1:52" ht="14.25" customHeight="1">
      <c r="A91" s="63"/>
      <c r="B91" s="16" t="str">
        <f>IF(ISERROR("Dated this " &amp; AI6 &amp; LOOKUP(AI6,AG1:AG39,AH1:AH39) &amp; " day of " &amp; AI8 &amp; " " &amp;AI9), "", "Dated this " &amp; AI6 &amp; LOOKUP(AI6,AG1:AG39,AH1:AH39) &amp; " day of " &amp; AI8 &amp; " " &amp;AI9)</f>
        <v/>
      </c>
      <c r="E91" s="45"/>
      <c r="F91" s="45"/>
      <c r="G91" s="45"/>
      <c r="H91" s="45"/>
      <c r="AB91" s="178"/>
      <c r="AC91" s="179"/>
      <c r="AQ91" s="104"/>
      <c r="AR91" s="104"/>
      <c r="AS91" s="104"/>
      <c r="AT91" s="104"/>
      <c r="AU91" s="104"/>
      <c r="AV91" s="104"/>
      <c r="AW91" s="104"/>
      <c r="AX91" s="104"/>
      <c r="AY91" s="104"/>
      <c r="AZ91" s="104"/>
    </row>
    <row r="92" spans="1:52" ht="30" customHeight="1">
      <c r="A92" s="63"/>
      <c r="B92" s="25" t="s">
        <v>300</v>
      </c>
      <c r="C92" s="12"/>
      <c r="D92" s="19"/>
      <c r="E92" s="19"/>
      <c r="F92" s="19"/>
      <c r="G92" s="19"/>
      <c r="H92" s="19"/>
      <c r="AB92" s="178"/>
      <c r="AC92" s="179"/>
      <c r="AQ92" s="104"/>
      <c r="AR92" s="104"/>
      <c r="AS92" s="104"/>
      <c r="AT92" s="104"/>
      <c r="AU92" s="104"/>
      <c r="AV92" s="104"/>
      <c r="AW92" s="104"/>
      <c r="AX92" s="104"/>
      <c r="AY92" s="104"/>
      <c r="AZ92" s="104"/>
    </row>
    <row r="93" spans="1:52" ht="15.95" customHeight="1">
      <c r="A93" s="63"/>
      <c r="B93" s="41"/>
      <c r="C93" s="19"/>
      <c r="D93" s="19"/>
      <c r="E93" s="19"/>
      <c r="F93" s="19"/>
      <c r="G93" s="19"/>
      <c r="H93" s="19"/>
      <c r="AB93" s="178"/>
      <c r="AC93" s="179"/>
      <c r="AQ93" s="104"/>
      <c r="AR93" s="104"/>
      <c r="AS93" s="104"/>
      <c r="AT93" s="104"/>
      <c r="AU93" s="104"/>
      <c r="AV93" s="104"/>
      <c r="AW93" s="104"/>
      <c r="AX93" s="104"/>
      <c r="AY93" s="104"/>
      <c r="AZ93" s="104"/>
    </row>
    <row r="94" spans="1:52" ht="21" customHeight="1">
      <c r="A94" s="63"/>
      <c r="B94" s="41"/>
      <c r="C94" s="19"/>
      <c r="D94" s="19"/>
      <c r="F94" s="31" t="s">
        <v>301</v>
      </c>
      <c r="G94" s="31"/>
      <c r="H94" s="31"/>
      <c r="AB94" s="178"/>
      <c r="AC94" s="179"/>
      <c r="AQ94" s="104"/>
      <c r="AR94" s="104"/>
      <c r="AS94" s="104"/>
      <c r="AT94" s="104"/>
      <c r="AU94" s="104"/>
      <c r="AV94" s="104"/>
      <c r="AW94" s="104"/>
      <c r="AX94" s="104"/>
      <c r="AY94" s="104"/>
      <c r="AZ94" s="104"/>
    </row>
    <row r="95" spans="1:52" ht="21" customHeight="1">
      <c r="A95" s="63"/>
      <c r="B95" s="41"/>
      <c r="C95" s="19"/>
      <c r="F95" s="31" t="str">
        <f>"For and on behalf of " &amp; 'Attach 3(JV)'!B9</f>
        <v>For and on behalf of 0</v>
      </c>
      <c r="G95" s="31"/>
      <c r="H95" s="31"/>
      <c r="AB95" s="178"/>
      <c r="AC95" s="179"/>
      <c r="AQ95" s="104"/>
      <c r="AR95" s="104"/>
      <c r="AS95" s="104"/>
      <c r="AT95" s="104"/>
      <c r="AU95" s="104"/>
      <c r="AV95" s="104"/>
      <c r="AW95" s="104"/>
      <c r="AX95" s="104"/>
      <c r="AY95" s="104"/>
      <c r="AZ95" s="104"/>
    </row>
    <row r="96" spans="1:52" ht="27.95" customHeight="1">
      <c r="A96" s="56"/>
      <c r="D96" s="39"/>
      <c r="E96" s="39"/>
      <c r="F96" s="25"/>
      <c r="G96" s="25"/>
      <c r="H96" s="25"/>
      <c r="AQ96" s="104"/>
      <c r="AR96" s="104"/>
      <c r="AS96" s="104"/>
      <c r="AT96" s="104"/>
      <c r="AU96" s="104"/>
      <c r="AV96" s="104"/>
      <c r="AW96" s="104"/>
      <c r="AX96" s="104"/>
      <c r="AY96" s="104"/>
      <c r="AZ96" s="104"/>
    </row>
    <row r="97" spans="1:52" ht="27.95" customHeight="1">
      <c r="A97" s="54" t="s">
        <v>6</v>
      </c>
      <c r="B97" s="23"/>
      <c r="C97" s="126" t="str">
        <f>'Attach 3(JV)'!B24</f>
        <v>--</v>
      </c>
      <c r="E97" s="39" t="s">
        <v>4</v>
      </c>
      <c r="F97" s="396" t="str">
        <f>'Attach 3(JV)'!E24</f>
        <v/>
      </c>
      <c r="G97" s="23"/>
      <c r="H97" s="23"/>
      <c r="AQ97" s="104"/>
      <c r="AR97" s="104"/>
      <c r="AS97" s="104"/>
      <c r="AT97" s="104"/>
      <c r="AU97" s="104"/>
      <c r="AV97" s="104"/>
      <c r="AW97" s="104"/>
      <c r="AX97" s="104"/>
      <c r="AY97" s="104"/>
      <c r="AZ97" s="104"/>
    </row>
    <row r="98" spans="1:52" ht="27.95" customHeight="1">
      <c r="A98" s="54" t="s">
        <v>7</v>
      </c>
      <c r="B98" s="23"/>
      <c r="C98" s="207" t="str">
        <f>'Attach 3(JV)'!B25</f>
        <v/>
      </c>
      <c r="E98" s="39" t="s">
        <v>5</v>
      </c>
      <c r="F98" s="396" t="str">
        <f>'Attach 3(JV)'!E25</f>
        <v/>
      </c>
      <c r="G98" s="23"/>
      <c r="H98" s="23"/>
      <c r="AQ98" s="104"/>
      <c r="AR98" s="104"/>
      <c r="AS98" s="104"/>
      <c r="AT98" s="104"/>
      <c r="AU98" s="104"/>
      <c r="AV98" s="104"/>
      <c r="AW98" s="104"/>
      <c r="AX98" s="104"/>
      <c r="AY98" s="104"/>
      <c r="AZ98" s="104"/>
    </row>
    <row r="99" spans="1:52" ht="27.95" customHeight="1">
      <c r="D99" s="39"/>
      <c r="E99" s="39"/>
      <c r="AQ99" s="104"/>
      <c r="AR99" s="104"/>
      <c r="AS99" s="104"/>
      <c r="AT99" s="104"/>
      <c r="AU99" s="104"/>
      <c r="AV99" s="104"/>
      <c r="AW99" s="104"/>
      <c r="AX99" s="104"/>
      <c r="AY99" s="104"/>
      <c r="AZ99" s="104"/>
    </row>
    <row r="100" spans="1:52" ht="6.75" customHeight="1">
      <c r="A100" s="54"/>
      <c r="B100" s="23"/>
      <c r="C100" s="50"/>
      <c r="E100" s="39"/>
      <c r="AQ100" s="104"/>
      <c r="AR100" s="104"/>
      <c r="AS100" s="104"/>
      <c r="AT100" s="104"/>
      <c r="AU100" s="104"/>
      <c r="AV100" s="104"/>
      <c r="AW100" s="104"/>
      <c r="AX100" s="104"/>
      <c r="AY100" s="104"/>
      <c r="AZ100" s="104"/>
    </row>
    <row r="101" spans="1:52" ht="39.950000000000003" hidden="1" customHeight="1">
      <c r="A101" s="1519" t="s">
        <v>398</v>
      </c>
      <c r="B101" s="1519"/>
      <c r="C101" s="1519"/>
      <c r="D101" s="1519"/>
      <c r="E101" s="1519"/>
      <c r="F101" s="1519"/>
      <c r="AQ101" s="104"/>
      <c r="AR101" s="104"/>
      <c r="AS101" s="104"/>
      <c r="AT101" s="104"/>
      <c r="AU101" s="104"/>
      <c r="AV101" s="104"/>
      <c r="AW101" s="104"/>
      <c r="AX101" s="104"/>
      <c r="AY101" s="104"/>
      <c r="AZ101" s="104"/>
    </row>
    <row r="102" spans="1:52" ht="16.5" customHeight="1">
      <c r="A102" s="1520"/>
      <c r="B102" s="1520"/>
      <c r="D102" s="64"/>
      <c r="E102" s="71"/>
      <c r="F102" s="71"/>
      <c r="G102" s="163"/>
      <c r="AQ102" s="104"/>
      <c r="AR102" s="104"/>
      <c r="AS102" s="104"/>
      <c r="AT102" s="104"/>
      <c r="AU102" s="104"/>
      <c r="AV102" s="104"/>
      <c r="AW102" s="104"/>
      <c r="AX102" s="104"/>
      <c r="AY102" s="104"/>
      <c r="AZ102" s="104"/>
    </row>
    <row r="103" spans="1:52" ht="9.75" customHeight="1">
      <c r="B103" s="31"/>
      <c r="C103" s="50"/>
      <c r="E103" s="31"/>
      <c r="AQ103" s="104"/>
      <c r="AR103" s="104"/>
      <c r="AS103" s="104"/>
      <c r="AT103" s="104"/>
      <c r="AU103" s="104"/>
      <c r="AV103" s="104"/>
      <c r="AW103" s="104"/>
      <c r="AX103" s="104"/>
      <c r="AY103" s="104"/>
      <c r="AZ103" s="104"/>
    </row>
    <row r="104" spans="1:52" ht="27.95" hidden="1" customHeight="1">
      <c r="A104" s="39" t="e">
        <f>IF(AND(H30="JV (Joint Venture)",H31=1), "", "Printed Name :")</f>
        <v>#REF!</v>
      </c>
      <c r="B104" s="1521"/>
      <c r="C104" s="1521"/>
      <c r="E104" s="39" t="s">
        <v>4</v>
      </c>
      <c r="F104" s="209"/>
      <c r="H104" s="233"/>
      <c r="AQ104" s="104"/>
      <c r="AR104" s="104"/>
      <c r="AS104" s="104"/>
      <c r="AT104" s="104"/>
      <c r="AU104" s="104"/>
      <c r="AV104" s="104"/>
      <c r="AW104" s="104"/>
      <c r="AX104" s="104"/>
      <c r="AY104" s="104"/>
      <c r="AZ104" s="104"/>
    </row>
    <row r="105" spans="1:52" ht="27.95" hidden="1" customHeight="1">
      <c r="A105" s="39" t="e">
        <f>IF(AND(H30="JV (Joint Venture)",H31=1), "", "Designation :")</f>
        <v>#REF!</v>
      </c>
      <c r="B105" s="1521"/>
      <c r="C105" s="1521"/>
      <c r="E105" s="39" t="s">
        <v>5</v>
      </c>
      <c r="F105" s="209"/>
      <c r="AQ105" s="104"/>
      <c r="AR105" s="104"/>
      <c r="AS105" s="104"/>
      <c r="AT105" s="104"/>
      <c r="AU105" s="104"/>
      <c r="AV105" s="104"/>
      <c r="AW105" s="104"/>
      <c r="AX105" s="104"/>
      <c r="AY105" s="104"/>
      <c r="AZ105" s="104"/>
    </row>
    <row r="106" spans="1:52" ht="27.95" customHeight="1">
      <c r="B106" s="31"/>
      <c r="C106" s="50"/>
      <c r="E106" s="31"/>
      <c r="AQ106" s="104"/>
      <c r="AR106" s="104"/>
      <c r="AS106" s="104"/>
      <c r="AT106" s="104"/>
      <c r="AU106" s="104"/>
      <c r="AV106" s="104"/>
      <c r="AW106" s="104"/>
      <c r="AX106" s="104"/>
      <c r="AY106" s="104"/>
      <c r="AZ106" s="104"/>
    </row>
    <row r="107" spans="1:52" ht="33" customHeight="1">
      <c r="A107" s="55" t="s">
        <v>127</v>
      </c>
      <c r="B107" s="23"/>
      <c r="C107" s="50"/>
      <c r="E107" s="31"/>
      <c r="F107" s="184"/>
      <c r="AQ107" s="104"/>
      <c r="AR107" s="104"/>
      <c r="AS107" s="104"/>
      <c r="AT107" s="104"/>
      <c r="AU107" s="104"/>
      <c r="AV107" s="104"/>
      <c r="AW107" s="104"/>
      <c r="AX107" s="104"/>
      <c r="AY107" s="104"/>
      <c r="AZ107" s="104"/>
    </row>
    <row r="108" spans="1:52" s="11" customFormat="1" ht="21" customHeight="1">
      <c r="A108" s="1517" t="s">
        <v>170</v>
      </c>
      <c r="B108" s="1517"/>
      <c r="C108" s="1517"/>
      <c r="D108" s="1515"/>
      <c r="E108" s="1515"/>
      <c r="F108" s="1515"/>
      <c r="G108" s="16"/>
      <c r="H108" s="16"/>
      <c r="I108" s="40"/>
      <c r="J108" s="40"/>
      <c r="K108" s="40"/>
      <c r="L108" s="40"/>
      <c r="M108" s="40"/>
      <c r="N108" s="40"/>
      <c r="O108" s="40"/>
      <c r="P108" s="40"/>
      <c r="Q108" s="40"/>
      <c r="R108" s="40"/>
      <c r="S108" s="40"/>
      <c r="T108" s="40"/>
      <c r="U108" s="40"/>
      <c r="V108" s="40"/>
      <c r="W108" s="40"/>
      <c r="X108" s="40"/>
      <c r="Y108" s="40"/>
      <c r="Z108" s="40"/>
      <c r="AA108" s="40"/>
      <c r="AB108" s="43"/>
      <c r="AC108" s="43"/>
      <c r="AD108" s="175"/>
      <c r="AE108" s="175"/>
      <c r="AF108" s="40"/>
      <c r="AG108" s="40"/>
      <c r="AH108" s="40"/>
      <c r="AI108" s="40"/>
      <c r="AJ108" s="40"/>
      <c r="AK108" s="40"/>
      <c r="AL108" s="40"/>
      <c r="AM108" s="40"/>
      <c r="AN108" s="40"/>
      <c r="AO108" s="40"/>
      <c r="AP108" s="40"/>
      <c r="AQ108" s="102"/>
      <c r="AR108" s="102"/>
      <c r="AS108" s="102"/>
      <c r="AT108" s="102"/>
      <c r="AU108" s="102"/>
      <c r="AV108" s="102"/>
      <c r="AW108" s="102"/>
      <c r="AX108" s="102"/>
      <c r="AY108" s="102"/>
      <c r="AZ108" s="102"/>
    </row>
    <row r="109" spans="1:52" s="11" customFormat="1" ht="21" customHeight="1">
      <c r="A109" s="1518"/>
      <c r="B109" s="1518"/>
      <c r="C109" s="1518"/>
      <c r="D109" s="1515"/>
      <c r="E109" s="1515"/>
      <c r="F109" s="1515"/>
      <c r="G109" s="16"/>
      <c r="H109" s="16"/>
      <c r="I109" s="40"/>
      <c r="J109" s="40"/>
      <c r="K109" s="40"/>
      <c r="L109" s="40"/>
      <c r="M109" s="40"/>
      <c r="N109" s="40"/>
      <c r="O109" s="40"/>
      <c r="P109" s="40"/>
      <c r="Q109" s="40"/>
      <c r="R109" s="40"/>
      <c r="S109" s="40"/>
      <c r="T109" s="40"/>
      <c r="U109" s="40"/>
      <c r="V109" s="40"/>
      <c r="W109" s="40"/>
      <c r="X109" s="40"/>
      <c r="Y109" s="40"/>
      <c r="Z109" s="40"/>
      <c r="AA109" s="40"/>
      <c r="AB109" s="43"/>
      <c r="AC109" s="43"/>
      <c r="AD109" s="175"/>
      <c r="AE109" s="175"/>
      <c r="AF109" s="40"/>
      <c r="AG109" s="40"/>
      <c r="AH109" s="40"/>
      <c r="AI109" s="40"/>
      <c r="AJ109" s="40"/>
      <c r="AK109" s="40"/>
      <c r="AL109" s="40"/>
      <c r="AM109" s="40"/>
      <c r="AN109" s="40"/>
      <c r="AO109" s="40"/>
      <c r="AP109" s="40"/>
      <c r="AQ109" s="102"/>
      <c r="AR109" s="102"/>
      <c r="AS109" s="102"/>
      <c r="AT109" s="102"/>
      <c r="AU109" s="102"/>
      <c r="AV109" s="102"/>
      <c r="AW109" s="102"/>
      <c r="AX109" s="102"/>
      <c r="AY109" s="102"/>
      <c r="AZ109" s="102"/>
    </row>
    <row r="110" spans="1:52" s="11" customFormat="1" ht="21" customHeight="1">
      <c r="A110" s="1516"/>
      <c r="B110" s="1516"/>
      <c r="C110" s="1516"/>
      <c r="D110" s="1515"/>
      <c r="E110" s="1515"/>
      <c r="F110" s="1515"/>
      <c r="G110" s="16"/>
      <c r="H110" s="16"/>
      <c r="I110" s="40"/>
      <c r="J110" s="40"/>
      <c r="K110" s="40"/>
      <c r="L110" s="40"/>
      <c r="M110" s="40"/>
      <c r="N110" s="40"/>
      <c r="O110" s="40"/>
      <c r="P110" s="40"/>
      <c r="Q110" s="40"/>
      <c r="R110" s="40"/>
      <c r="S110" s="40"/>
      <c r="T110" s="40"/>
      <c r="U110" s="40"/>
      <c r="V110" s="40"/>
      <c r="W110" s="40"/>
      <c r="X110" s="40"/>
      <c r="Y110" s="40"/>
      <c r="Z110" s="40"/>
      <c r="AA110" s="40"/>
      <c r="AB110" s="43"/>
      <c r="AC110" s="43"/>
      <c r="AD110" s="175"/>
      <c r="AE110" s="175"/>
      <c r="AF110" s="40"/>
      <c r="AG110" s="40"/>
      <c r="AH110" s="40"/>
      <c r="AI110" s="40"/>
      <c r="AJ110" s="40"/>
      <c r="AK110" s="40"/>
      <c r="AL110" s="40"/>
      <c r="AM110" s="40"/>
      <c r="AN110" s="40"/>
      <c r="AO110" s="40"/>
      <c r="AP110" s="40"/>
      <c r="AQ110" s="102"/>
      <c r="AR110" s="102"/>
      <c r="AS110" s="102"/>
      <c r="AT110" s="102"/>
      <c r="AU110" s="102"/>
      <c r="AV110" s="102"/>
      <c r="AW110" s="102"/>
      <c r="AX110" s="102"/>
      <c r="AY110" s="102"/>
      <c r="AZ110" s="102"/>
    </row>
    <row r="111" spans="1:52" s="11" customFormat="1" ht="21" customHeight="1">
      <c r="A111" s="1522" t="s">
        <v>171</v>
      </c>
      <c r="B111" s="1522"/>
      <c r="C111" s="1522"/>
      <c r="D111" s="1515"/>
      <c r="E111" s="1515"/>
      <c r="F111" s="1515"/>
      <c r="G111" s="16"/>
      <c r="H111" s="16"/>
      <c r="I111" s="40"/>
      <c r="J111" s="40"/>
      <c r="K111" s="40"/>
      <c r="L111" s="40"/>
      <c r="M111" s="40"/>
      <c r="N111" s="40"/>
      <c r="O111" s="40"/>
      <c r="P111" s="40"/>
      <c r="Q111" s="40"/>
      <c r="R111" s="40"/>
      <c r="S111" s="40"/>
      <c r="T111" s="40"/>
      <c r="U111" s="40"/>
      <c r="V111" s="40"/>
      <c r="W111" s="40"/>
      <c r="X111" s="40"/>
      <c r="Y111" s="40"/>
      <c r="Z111" s="40"/>
      <c r="AA111" s="40"/>
      <c r="AB111" s="43"/>
      <c r="AC111" s="43"/>
      <c r="AD111" s="175"/>
      <c r="AE111" s="175"/>
      <c r="AF111" s="40"/>
      <c r="AG111" s="40"/>
      <c r="AH111" s="40"/>
      <c r="AI111" s="40"/>
      <c r="AJ111" s="40"/>
      <c r="AK111" s="40"/>
      <c r="AL111" s="40"/>
      <c r="AM111" s="40"/>
      <c r="AN111" s="40"/>
      <c r="AO111" s="40"/>
      <c r="AP111" s="40"/>
      <c r="AQ111" s="102"/>
      <c r="AR111" s="102"/>
      <c r="AS111" s="102"/>
      <c r="AT111" s="102"/>
      <c r="AU111" s="102"/>
      <c r="AV111" s="102"/>
      <c r="AW111" s="102"/>
      <c r="AX111" s="102"/>
      <c r="AY111" s="102"/>
      <c r="AZ111" s="102"/>
    </row>
    <row r="112" spans="1:52" s="11" customFormat="1" ht="21" customHeight="1">
      <c r="A112" s="1522" t="s">
        <v>172</v>
      </c>
      <c r="B112" s="1522"/>
      <c r="C112" s="1522"/>
      <c r="D112" s="1515"/>
      <c r="E112" s="1515"/>
      <c r="F112" s="1515"/>
      <c r="G112" s="16"/>
      <c r="H112" s="16"/>
      <c r="I112" s="40"/>
      <c r="J112" s="40"/>
      <c r="K112" s="40"/>
      <c r="L112" s="40"/>
      <c r="M112" s="40"/>
      <c r="N112" s="40"/>
      <c r="O112" s="40"/>
      <c r="P112" s="40"/>
      <c r="Q112" s="40"/>
      <c r="R112" s="40"/>
      <c r="S112" s="40"/>
      <c r="T112" s="40"/>
      <c r="U112" s="40"/>
      <c r="V112" s="40"/>
      <c r="W112" s="40"/>
      <c r="X112" s="40"/>
      <c r="Y112" s="40"/>
      <c r="Z112" s="40"/>
      <c r="AA112" s="40"/>
      <c r="AB112" s="43"/>
      <c r="AC112" s="43"/>
      <c r="AD112" s="175"/>
      <c r="AE112" s="175"/>
      <c r="AF112" s="40"/>
      <c r="AG112" s="40"/>
      <c r="AH112" s="40"/>
      <c r="AI112" s="40"/>
      <c r="AJ112" s="40"/>
      <c r="AK112" s="40"/>
      <c r="AL112" s="40"/>
      <c r="AM112" s="40"/>
      <c r="AN112" s="40"/>
      <c r="AO112" s="40"/>
      <c r="AP112" s="40"/>
      <c r="AQ112" s="102"/>
      <c r="AR112" s="102"/>
      <c r="AS112" s="102"/>
      <c r="AT112" s="102"/>
      <c r="AU112" s="102"/>
      <c r="AV112" s="102"/>
      <c r="AW112" s="102"/>
      <c r="AX112" s="102"/>
      <c r="AY112" s="102"/>
      <c r="AZ112" s="102"/>
    </row>
    <row r="113" spans="1:52" s="11" customFormat="1" ht="52.5" customHeight="1">
      <c r="A113" s="1522" t="s">
        <v>173</v>
      </c>
      <c r="B113" s="1522"/>
      <c r="C113" s="1522"/>
      <c r="D113" s="1515"/>
      <c r="E113" s="1515"/>
      <c r="F113" s="1515"/>
      <c r="G113" s="64"/>
      <c r="H113" s="64"/>
      <c r="I113" s="40"/>
      <c r="J113" s="40"/>
      <c r="K113" s="40"/>
      <c r="L113" s="40"/>
      <c r="M113" s="40"/>
      <c r="N113" s="40"/>
      <c r="O113" s="40"/>
      <c r="P113" s="40"/>
      <c r="Q113" s="40"/>
      <c r="R113" s="40"/>
      <c r="S113" s="40"/>
      <c r="T113" s="40"/>
      <c r="U113" s="40"/>
      <c r="V113" s="40"/>
      <c r="W113" s="40"/>
      <c r="X113" s="40"/>
      <c r="Y113" s="40"/>
      <c r="Z113" s="40"/>
      <c r="AA113" s="40"/>
      <c r="AB113" s="43"/>
      <c r="AC113" s="43"/>
      <c r="AD113" s="175"/>
      <c r="AE113" s="175"/>
      <c r="AF113" s="40"/>
      <c r="AG113" s="40"/>
      <c r="AH113" s="40"/>
      <c r="AI113" s="40"/>
      <c r="AJ113" s="40"/>
      <c r="AK113" s="40"/>
      <c r="AL113" s="40"/>
      <c r="AM113" s="40"/>
      <c r="AN113" s="40"/>
      <c r="AO113" s="40"/>
      <c r="AP113" s="40"/>
      <c r="AQ113" s="102"/>
      <c r="AR113" s="102"/>
      <c r="AS113" s="102"/>
      <c r="AT113" s="102"/>
      <c r="AU113" s="102"/>
      <c r="AV113" s="102"/>
      <c r="AW113" s="102"/>
      <c r="AX113" s="102"/>
      <c r="AY113" s="102"/>
      <c r="AZ113" s="102"/>
    </row>
    <row r="114" spans="1:52" s="11" customFormat="1" ht="21" customHeight="1">
      <c r="A114" s="1517" t="s">
        <v>174</v>
      </c>
      <c r="B114" s="1517"/>
      <c r="C114" s="1517"/>
      <c r="D114" s="1515"/>
      <c r="E114" s="1515"/>
      <c r="F114" s="1515"/>
      <c r="G114" s="16"/>
      <c r="H114" s="16"/>
      <c r="I114" s="40"/>
      <c r="J114" s="40"/>
      <c r="K114" s="40"/>
      <c r="L114" s="40"/>
      <c r="M114" s="40"/>
      <c r="N114" s="40"/>
      <c r="O114" s="40"/>
      <c r="P114" s="40"/>
      <c r="Q114" s="40"/>
      <c r="R114" s="40"/>
      <c r="S114" s="40"/>
      <c r="T114" s="40"/>
      <c r="U114" s="40"/>
      <c r="V114" s="40"/>
      <c r="W114" s="40"/>
      <c r="X114" s="40"/>
      <c r="Y114" s="40"/>
      <c r="Z114" s="40"/>
      <c r="AA114" s="40"/>
      <c r="AB114" s="43"/>
      <c r="AC114" s="43"/>
      <c r="AD114" s="175"/>
      <c r="AE114" s="175"/>
      <c r="AF114" s="40"/>
      <c r="AG114" s="40"/>
      <c r="AH114" s="40"/>
      <c r="AI114" s="40"/>
      <c r="AJ114" s="40"/>
      <c r="AK114" s="40"/>
      <c r="AL114" s="40"/>
      <c r="AM114" s="40"/>
      <c r="AN114" s="40"/>
      <c r="AO114" s="40"/>
      <c r="AP114" s="40"/>
    </row>
    <row r="115" spans="1:52" s="11" customFormat="1" ht="21" customHeight="1">
      <c r="A115" s="1518"/>
      <c r="B115" s="1518"/>
      <c r="C115" s="1518"/>
      <c r="D115" s="1515"/>
      <c r="E115" s="1515"/>
      <c r="F115" s="1515"/>
      <c r="G115" s="16"/>
      <c r="H115" s="16"/>
      <c r="I115" s="40"/>
      <c r="J115" s="40"/>
      <c r="K115" s="40"/>
      <c r="L115" s="40"/>
      <c r="M115" s="40"/>
      <c r="N115" s="40"/>
      <c r="O115" s="40"/>
      <c r="P115" s="40"/>
      <c r="Q115" s="40"/>
      <c r="R115" s="40"/>
      <c r="S115" s="40"/>
      <c r="T115" s="40"/>
      <c r="U115" s="40"/>
      <c r="V115" s="40"/>
      <c r="W115" s="40"/>
      <c r="X115" s="40"/>
      <c r="Y115" s="40"/>
      <c r="Z115" s="40"/>
      <c r="AA115" s="40"/>
      <c r="AB115" s="43"/>
      <c r="AC115" s="43"/>
      <c r="AD115" s="175"/>
      <c r="AE115" s="175"/>
      <c r="AF115" s="40"/>
      <c r="AG115" s="40"/>
      <c r="AH115" s="40"/>
      <c r="AI115" s="40"/>
      <c r="AJ115" s="40"/>
      <c r="AK115" s="40"/>
      <c r="AL115" s="40"/>
      <c r="AM115" s="40"/>
      <c r="AN115" s="40"/>
      <c r="AO115" s="40"/>
      <c r="AP115" s="40"/>
    </row>
    <row r="116" spans="1:52">
      <c r="A116" s="1516"/>
      <c r="B116" s="1516"/>
      <c r="C116" s="1516"/>
      <c r="D116" s="1515"/>
      <c r="E116" s="1515"/>
      <c r="F116" s="1515"/>
    </row>
    <row r="117" spans="1:52">
      <c r="A117" s="55"/>
      <c r="B117" s="55"/>
      <c r="C117" s="55"/>
      <c r="D117" s="94"/>
      <c r="E117" s="94"/>
      <c r="F117" s="94"/>
    </row>
    <row r="118" spans="1:52" ht="47.25" customHeight="1">
      <c r="A118" s="1347" t="str">
        <f>H118&amp;I118&amp;J118</f>
        <v/>
      </c>
      <c r="B118" s="1347"/>
      <c r="C118" s="1347"/>
      <c r="D118" s="1347"/>
      <c r="E118" s="1347"/>
      <c r="F118" s="1347"/>
      <c r="H118" s="215"/>
      <c r="I118" s="216"/>
      <c r="J118" s="216"/>
    </row>
  </sheetData>
  <sheetProtection algorithmName="SHA-512" hashValue="UV7P6yW3uOnl7g+BPmKp+oD9qNbb4VRPY3wMEfv++skDo0aVZEjK3CvblJf3z1l+KCZly6h2EsgzD8dXIgcKzA==" saltValue="oMCorSyK73OJoakftK8pmw==" spinCount="100000" sheet="1" formatColumns="0" formatRows="0" selectLockedCells="1"/>
  <dataConsolidate link="1"/>
  <customSheetViews>
    <customSheetView guid="{E6182FFC-6E06-43C3-947C-9DE51F5E5E19}" showPageBreaks="1" showGridLines="0" fitToPage="1" printArea="1" hiddenRows="1" hiddenColumns="1" view="pageBreakPreview" topLeftCell="A53">
      <selection activeCell="B59" sqref="B59:F59"/>
      <rowBreaks count="1" manualBreakCount="1">
        <brk id="92"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5"/>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07FE71BF-EC61-4A26-9671-4F02FF98E5A5}" showPageBreaks="1" showGridLines="0" fitToPage="1" printArea="1" hiddenRows="1" hiddenColumns="1" view="pageBreakPreview" topLeftCell="A98">
      <selection activeCell="T60" sqref="T60"/>
      <rowBreaks count="1" manualBreakCount="1">
        <brk id="92" max="5" man="1"/>
      </rowBreaks>
      <pageMargins left="0.59" right="0.46" top="0.59055118110236204" bottom="0.59055118110236204" header="0.35433070866141703" footer="0.35433070866141703"/>
      <pageSetup scale="78" fitToHeight="5" orientation="portrait" r:id="rId38"/>
      <headerFooter alignWithMargins="0">
        <oddFooter>&amp;R&amp;"Book Antiqua,Bold"&amp;8 Page &amp;P of &amp;N</oddFooter>
      </headerFooter>
    </customSheetView>
  </customSheetViews>
  <mergeCells count="119">
    <mergeCell ref="B82:F82"/>
    <mergeCell ref="B83:F83"/>
    <mergeCell ref="D48:F48"/>
    <mergeCell ref="B66:F66"/>
    <mergeCell ref="B58:F58"/>
    <mergeCell ref="B59:F59"/>
    <mergeCell ref="B60:F60"/>
    <mergeCell ref="B61:F61"/>
    <mergeCell ref="B50:C50"/>
    <mergeCell ref="B68:F68"/>
    <mergeCell ref="B67:F67"/>
    <mergeCell ref="D51:F51"/>
    <mergeCell ref="B55:C55"/>
    <mergeCell ref="D55:F55"/>
    <mergeCell ref="A118:F118"/>
    <mergeCell ref="A112:C112"/>
    <mergeCell ref="D112:F112"/>
    <mergeCell ref="A113:C113"/>
    <mergeCell ref="D113:F113"/>
    <mergeCell ref="D110:F110"/>
    <mergeCell ref="A110:C110"/>
    <mergeCell ref="B53:C53"/>
    <mergeCell ref="D53:F53"/>
    <mergeCell ref="B54:C54"/>
    <mergeCell ref="D54:F54"/>
    <mergeCell ref="B56:C56"/>
    <mergeCell ref="D56:F56"/>
    <mergeCell ref="B84:F84"/>
    <mergeCell ref="B64:F64"/>
    <mergeCell ref="B65:F65"/>
    <mergeCell ref="A109:C109"/>
    <mergeCell ref="D111:F111"/>
    <mergeCell ref="D109:F109"/>
    <mergeCell ref="A111:C111"/>
    <mergeCell ref="B105:C105"/>
    <mergeCell ref="B88:F88"/>
    <mergeCell ref="B90:F90"/>
    <mergeCell ref="B85:F85"/>
    <mergeCell ref="B18:F18"/>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2:F62"/>
    <mergeCell ref="D50:F50"/>
    <mergeCell ref="B51:C51"/>
    <mergeCell ref="B63:F63"/>
    <mergeCell ref="D45:F45"/>
    <mergeCell ref="B45:C45"/>
    <mergeCell ref="B52:C52"/>
    <mergeCell ref="B57:F57"/>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89:F89"/>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1:D81"/>
    <mergeCell ref="B49:C49"/>
    <mergeCell ref="D49:F49"/>
    <mergeCell ref="D44:F44"/>
    <mergeCell ref="B15:F15"/>
    <mergeCell ref="D30:F30"/>
    <mergeCell ref="B21:C21"/>
  </mergeCells>
  <conditionalFormatting sqref="A101:F106">
    <cfRule type="expression" dxfId="11" priority="13">
      <formula>$H$30="Sole Bidder"</formula>
    </cfRule>
  </conditionalFormatting>
  <conditionalFormatting sqref="B104:C104">
    <cfRule type="expression" dxfId="10" priority="11">
      <formula>$A$104=""</formula>
    </cfRule>
  </conditionalFormatting>
  <conditionalFormatting sqref="B105:C105">
    <cfRule type="expression" dxfId="9" priority="10">
      <formula>$A$105=""</formula>
    </cfRule>
  </conditionalFormatting>
  <conditionalFormatting sqref="B88:F88">
    <cfRule type="expression" dxfId="8" priority="36" stopIfTrue="1">
      <formula>$K$88=2</formula>
    </cfRule>
  </conditionalFormatting>
  <conditionalFormatting sqref="B89:F89">
    <cfRule type="expression" dxfId="7" priority="2">
      <formula>$K$89=1</formula>
    </cfRule>
  </conditionalFormatting>
  <conditionalFormatting sqref="D23:F25">
    <cfRule type="expression" dxfId="6" priority="1">
      <formula>$K$89=1</formula>
    </cfRule>
    <cfRule type="expression" dxfId="5" priority="3">
      <formula>$K$91=2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4:F105">
    <cfRule type="expression" dxfId="2" priority="18" stopIfTrue="1">
      <formula>$E$104=""</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rowBreaks count="1" manualBreakCount="1">
    <brk id="91" max="5" man="1"/>
  </rowBreaks>
  <drawing r:id="rId4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5" zoomScaleNormal="100" zoomScaleSheetLayoutView="100" workbookViewId="0">
      <selection activeCell="D34" sqref="D34:G34"/>
    </sheetView>
  </sheetViews>
  <sheetFormatPr defaultColWidth="9.140625" defaultRowHeight="16.5"/>
  <cols>
    <col min="1" max="1" width="9.140625" style="338" customWidth="1"/>
    <col min="2" max="2" width="33" style="339" customWidth="1"/>
    <col min="3" max="3" width="11.7109375" style="339" customWidth="1"/>
    <col min="4" max="5" width="6.42578125" style="339" customWidth="1"/>
    <col min="6" max="6" width="6.42578125" style="351" customWidth="1"/>
    <col min="7" max="7" width="39" style="351" customWidth="1"/>
    <col min="8" max="8" width="11.85546875" style="351" hidden="1" customWidth="1"/>
    <col min="9" max="9" width="20.28515625" style="351" hidden="1" customWidth="1"/>
    <col min="10" max="15" width="11.85546875" style="351" hidden="1" customWidth="1"/>
    <col min="16" max="25" width="11.85546875" style="351" customWidth="1"/>
    <col min="26" max="26" width="9.140625" style="338" customWidth="1"/>
    <col min="27" max="27" width="15.28515625" style="338" hidden="1" customWidth="1"/>
    <col min="28" max="28" width="0" style="338" hidden="1" customWidth="1"/>
    <col min="29" max="16384" width="9.140625" style="338"/>
  </cols>
  <sheetData>
    <row r="1" spans="2:29" s="335" customFormat="1" ht="94.5" customHeight="1">
      <c r="B1" s="858"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C1" s="859"/>
      <c r="D1" s="859"/>
      <c r="E1" s="859"/>
      <c r="F1" s="859"/>
      <c r="G1" s="859"/>
      <c r="H1" s="336"/>
      <c r="I1" s="336"/>
      <c r="J1" s="336"/>
      <c r="K1" s="336"/>
      <c r="L1" s="336"/>
      <c r="M1" s="336"/>
      <c r="N1" s="336"/>
      <c r="O1" s="336"/>
      <c r="P1" s="336"/>
      <c r="Q1" s="336"/>
      <c r="R1" s="336"/>
      <c r="S1" s="336"/>
      <c r="T1" s="336"/>
      <c r="U1" s="336"/>
      <c r="V1" s="336"/>
      <c r="W1" s="336"/>
      <c r="X1" s="336"/>
      <c r="Y1" s="336"/>
      <c r="AA1" s="337"/>
      <c r="AB1" s="337"/>
      <c r="AC1" s="337"/>
    </row>
    <row r="2" spans="2:29" ht="15.75" customHeight="1">
      <c r="B2" s="881" t="str">
        <f>Basic!B3</f>
        <v>CC/NT/W-RT/DOM/A00/23/09260</v>
      </c>
      <c r="C2" s="881"/>
      <c r="D2" s="881"/>
      <c r="E2" s="881"/>
      <c r="F2" s="881"/>
      <c r="G2" s="881"/>
      <c r="H2" s="339"/>
      <c r="I2" s="339"/>
      <c r="J2" s="339"/>
      <c r="K2" s="339"/>
      <c r="L2" s="339"/>
      <c r="M2" s="339"/>
      <c r="N2" s="339"/>
      <c r="O2" s="339"/>
      <c r="P2" s="339"/>
      <c r="Q2" s="339"/>
      <c r="R2" s="339"/>
      <c r="S2" s="339"/>
      <c r="T2" s="339"/>
      <c r="U2" s="339"/>
      <c r="V2" s="339"/>
      <c r="W2" s="339"/>
      <c r="X2" s="339"/>
      <c r="Y2" s="339"/>
      <c r="AA2" s="338" t="s">
        <v>550</v>
      </c>
      <c r="AB2" s="340">
        <v>1</v>
      </c>
      <c r="AC2" s="341"/>
    </row>
    <row r="3" spans="2:29" ht="12" customHeight="1">
      <c r="B3" s="342"/>
      <c r="C3" s="342"/>
      <c r="D3" s="342"/>
      <c r="E3" s="342"/>
      <c r="F3" s="339"/>
      <c r="G3" s="339"/>
      <c r="H3" s="339"/>
      <c r="I3" s="339"/>
      <c r="J3" s="339"/>
      <c r="K3" s="339"/>
      <c r="L3" s="339"/>
      <c r="M3" s="343" t="s">
        <v>547</v>
      </c>
      <c r="N3" s="339"/>
      <c r="O3" s="339"/>
      <c r="P3" s="339"/>
      <c r="Q3" s="339"/>
      <c r="R3" s="339"/>
      <c r="S3" s="339"/>
      <c r="T3" s="339"/>
      <c r="U3" s="339"/>
      <c r="V3" s="339"/>
      <c r="W3" s="339"/>
      <c r="X3" s="339"/>
      <c r="Y3" s="339"/>
      <c r="AA3" s="338" t="s">
        <v>551</v>
      </c>
      <c r="AB3" s="340" t="s">
        <v>9</v>
      </c>
      <c r="AC3" s="341"/>
    </row>
    <row r="4" spans="2:29" ht="20.100000000000001" customHeight="1">
      <c r="B4" s="882" t="s">
        <v>165</v>
      </c>
      <c r="C4" s="882"/>
      <c r="D4" s="882"/>
      <c r="E4" s="882"/>
      <c r="F4" s="882"/>
      <c r="G4" s="882"/>
      <c r="H4" s="339"/>
      <c r="I4" s="339"/>
      <c r="J4" s="339"/>
      <c r="K4" s="339"/>
      <c r="L4" s="339"/>
      <c r="M4" s="343" t="s">
        <v>478</v>
      </c>
      <c r="N4" s="339"/>
      <c r="O4" s="339"/>
      <c r="P4" s="339"/>
      <c r="Q4" s="339"/>
      <c r="R4" s="339"/>
      <c r="S4" s="339"/>
      <c r="T4" s="339"/>
      <c r="U4" s="339"/>
      <c r="V4" s="339"/>
      <c r="W4" s="339"/>
      <c r="X4" s="339"/>
      <c r="Y4" s="339"/>
      <c r="AB4" s="340"/>
      <c r="AC4" s="341"/>
    </row>
    <row r="5" spans="2:29" ht="12" customHeight="1">
      <c r="B5" s="344"/>
      <c r="C5" s="344"/>
      <c r="F5" s="339"/>
      <c r="G5" s="339"/>
      <c r="H5" s="339"/>
      <c r="I5" s="339"/>
      <c r="J5" s="339"/>
      <c r="K5" s="339"/>
      <c r="L5" s="339"/>
      <c r="M5" s="339"/>
      <c r="N5" s="339"/>
      <c r="O5" s="339"/>
      <c r="P5" s="339"/>
      <c r="Q5" s="339"/>
      <c r="R5" s="339"/>
      <c r="S5" s="339"/>
      <c r="T5" s="339"/>
      <c r="U5" s="339"/>
      <c r="V5" s="339"/>
      <c r="W5" s="339"/>
      <c r="X5" s="339"/>
      <c r="Y5" s="339"/>
      <c r="AA5" s="341"/>
      <c r="AB5" s="341"/>
      <c r="AC5" s="341"/>
    </row>
    <row r="6" spans="2:29" s="335" customFormat="1" ht="43.5" hidden="1" customHeight="1">
      <c r="B6" s="345" t="s">
        <v>161</v>
      </c>
      <c r="C6" s="346"/>
      <c r="D6" s="883" t="s">
        <v>550</v>
      </c>
      <c r="E6" s="884"/>
      <c r="F6" s="884"/>
      <c r="G6" s="885"/>
      <c r="H6" s="347"/>
      <c r="I6" s="391" t="str">
        <f>D6</f>
        <v>Sole Bidder</v>
      </c>
      <c r="J6" s="392">
        <f>IF(I6="JV (Joint Venture)",1,2)</f>
        <v>2</v>
      </c>
      <c r="K6" s="347"/>
      <c r="L6" s="347"/>
      <c r="M6" s="347"/>
      <c r="N6" s="347"/>
      <c r="O6" s="347"/>
      <c r="P6" s="347"/>
      <c r="Q6" s="347"/>
      <c r="R6" s="347"/>
      <c r="S6" s="347"/>
      <c r="U6" s="347"/>
      <c r="V6" s="347"/>
      <c r="W6" s="347"/>
      <c r="X6" s="347"/>
      <c r="Y6" s="347"/>
      <c r="AA6" s="349">
        <f>IF(D6= "Sole Bidder", 0, D7)</f>
        <v>0</v>
      </c>
      <c r="AB6" s="337"/>
      <c r="AC6" s="337"/>
    </row>
    <row r="7" spans="2:29" ht="50.1" hidden="1" customHeight="1">
      <c r="B7" s="345" t="str">
        <f>IF(D6= "JV (Joint Venture)", "Total Nos. of  Partners in the JV [excluding the Lead Partner]", "")</f>
        <v/>
      </c>
      <c r="C7" s="350"/>
      <c r="D7" s="886">
        <v>1</v>
      </c>
      <c r="E7" s="887"/>
      <c r="F7" s="887"/>
      <c r="G7" s="888"/>
      <c r="I7" s="391"/>
      <c r="J7" s="391"/>
      <c r="AA7" s="341"/>
      <c r="AB7" s="341"/>
      <c r="AC7" s="341"/>
    </row>
    <row r="8" spans="2:29" ht="12" customHeight="1">
      <c r="B8" s="344"/>
      <c r="C8" s="344"/>
      <c r="F8" s="339"/>
      <c r="G8" s="339"/>
      <c r="H8" s="339"/>
      <c r="I8" s="339"/>
      <c r="J8" s="339"/>
      <c r="K8" s="339"/>
      <c r="L8" s="339"/>
      <c r="M8" s="339"/>
      <c r="N8" s="339"/>
      <c r="O8" s="339"/>
      <c r="P8" s="339"/>
      <c r="Q8" s="339"/>
      <c r="R8" s="339"/>
      <c r="S8" s="339"/>
      <c r="T8" s="339"/>
      <c r="U8" s="339"/>
      <c r="V8" s="339"/>
      <c r="W8" s="339"/>
      <c r="X8" s="339"/>
      <c r="Y8" s="339"/>
      <c r="AA8" s="341"/>
      <c r="AB8" s="341"/>
      <c r="AC8" s="341"/>
    </row>
    <row r="9" spans="2:29" ht="12" customHeight="1">
      <c r="B9" s="344"/>
      <c r="C9" s="344"/>
      <c r="F9" s="339"/>
      <c r="G9" s="339"/>
      <c r="H9" s="339"/>
      <c r="I9" s="339"/>
      <c r="J9" s="339"/>
      <c r="K9" s="339"/>
      <c r="L9" s="339"/>
      <c r="M9" s="339"/>
      <c r="N9" s="339"/>
      <c r="O9" s="339"/>
      <c r="P9" s="339"/>
      <c r="Q9" s="339"/>
      <c r="R9" s="339"/>
      <c r="S9" s="339"/>
      <c r="T9" s="339"/>
      <c r="U9" s="339"/>
      <c r="V9" s="339"/>
      <c r="W9" s="339"/>
      <c r="X9" s="339"/>
      <c r="Y9" s="339"/>
      <c r="AA9" s="341"/>
      <c r="AB9" s="341"/>
      <c r="AC9" s="341"/>
    </row>
    <row r="10" spans="2:29" ht="30" customHeight="1">
      <c r="B10" s="333" t="s">
        <v>716</v>
      </c>
      <c r="C10" s="352"/>
      <c r="D10" s="878"/>
      <c r="E10" s="879"/>
      <c r="F10" s="879"/>
      <c r="G10" s="880"/>
      <c r="H10" s="339"/>
      <c r="I10" s="339"/>
      <c r="J10" s="339"/>
      <c r="K10" s="339"/>
      <c r="L10" s="339"/>
      <c r="M10" s="339"/>
      <c r="N10" s="339"/>
      <c r="O10" s="339"/>
      <c r="P10" s="339"/>
      <c r="Q10" s="339"/>
      <c r="R10" s="339"/>
      <c r="S10" s="339"/>
      <c r="T10" s="339"/>
      <c r="U10" s="339"/>
      <c r="V10" s="339"/>
      <c r="W10" s="339"/>
      <c r="X10" s="339"/>
      <c r="Y10" s="339"/>
      <c r="AA10" s="341"/>
      <c r="AB10" s="341"/>
      <c r="AC10" s="341"/>
    </row>
    <row r="11" spans="2:29" ht="29.25" customHeight="1">
      <c r="B11" s="334" t="s">
        <v>717</v>
      </c>
      <c r="C11" s="353"/>
      <c r="D11" s="878"/>
      <c r="E11" s="879"/>
      <c r="F11" s="879"/>
      <c r="G11" s="880"/>
      <c r="H11" s="339"/>
      <c r="I11" s="339"/>
      <c r="J11" s="339"/>
      <c r="K11" s="339"/>
      <c r="L11" s="339"/>
      <c r="M11" s="339"/>
      <c r="N11" s="339"/>
      <c r="O11" s="339"/>
      <c r="P11" s="339"/>
      <c r="Q11" s="339"/>
      <c r="R11" s="339"/>
      <c r="S11" s="339"/>
      <c r="T11" s="339"/>
      <c r="U11" s="339"/>
      <c r="V11" s="339"/>
      <c r="W11" s="339"/>
      <c r="X11" s="339"/>
      <c r="Y11" s="339"/>
      <c r="AA11" s="341"/>
      <c r="AB11" s="341"/>
      <c r="AC11" s="341"/>
    </row>
    <row r="12" spans="2:29" ht="30.75" customHeight="1">
      <c r="B12" s="354"/>
      <c r="C12" s="355"/>
      <c r="D12" s="878"/>
      <c r="E12" s="879"/>
      <c r="F12" s="879"/>
      <c r="G12" s="880"/>
      <c r="H12" s="339"/>
      <c r="I12" s="339"/>
      <c r="J12" s="339"/>
      <c r="K12" s="339"/>
      <c r="L12" s="339"/>
      <c r="M12" s="339"/>
      <c r="N12" s="339"/>
      <c r="O12" s="339"/>
      <c r="P12" s="339"/>
      <c r="Q12" s="339"/>
      <c r="R12" s="339"/>
      <c r="S12" s="339"/>
      <c r="T12" s="339"/>
      <c r="U12" s="339"/>
      <c r="V12" s="339"/>
      <c r="W12" s="339"/>
      <c r="X12" s="339"/>
      <c r="Y12" s="339"/>
      <c r="AA12" s="341"/>
      <c r="AB12" s="341"/>
      <c r="AC12" s="341"/>
    </row>
    <row r="13" spans="2:29" ht="32.25" customHeight="1">
      <c r="B13" s="356"/>
      <c r="C13" s="357"/>
      <c r="D13" s="878"/>
      <c r="E13" s="879"/>
      <c r="F13" s="879"/>
      <c r="G13" s="880"/>
      <c r="H13" s="339"/>
      <c r="I13" s="339"/>
      <c r="J13" s="339"/>
      <c r="K13" s="339"/>
      <c r="L13" s="339"/>
      <c r="M13" s="339"/>
      <c r="N13" s="339"/>
      <c r="O13" s="339"/>
      <c r="P13" s="339"/>
      <c r="Q13" s="339"/>
      <c r="R13" s="339"/>
      <c r="S13" s="339"/>
      <c r="T13" s="339"/>
      <c r="U13" s="339"/>
      <c r="V13" s="339"/>
      <c r="W13" s="339"/>
      <c r="X13" s="339"/>
      <c r="Y13" s="339"/>
      <c r="AA13" s="341"/>
      <c r="AB13" s="341"/>
      <c r="AC13" s="341"/>
    </row>
    <row r="14" spans="2:29" ht="12" customHeight="1">
      <c r="B14" s="344"/>
      <c r="C14" s="344"/>
      <c r="F14" s="339"/>
      <c r="G14" s="339"/>
      <c r="H14" s="339"/>
      <c r="I14" s="339"/>
      <c r="J14" s="339"/>
      <c r="K14" s="339"/>
      <c r="L14" s="339"/>
      <c r="M14" s="339"/>
      <c r="N14" s="339"/>
      <c r="O14" s="339"/>
      <c r="P14" s="339"/>
      <c r="Q14" s="339"/>
      <c r="R14" s="339"/>
      <c r="S14" s="339"/>
      <c r="T14" s="339"/>
      <c r="U14" s="339"/>
      <c r="V14" s="339"/>
      <c r="W14" s="339"/>
      <c r="X14" s="339"/>
      <c r="Y14" s="339"/>
      <c r="AA14" s="341"/>
      <c r="AB14" s="341"/>
      <c r="AC14" s="341"/>
    </row>
    <row r="15" spans="2:29" ht="36" customHeight="1">
      <c r="B15" s="889" t="s">
        <v>552</v>
      </c>
      <c r="C15" s="889"/>
      <c r="D15" s="890" t="s">
        <v>478</v>
      </c>
      <c r="E15" s="890"/>
      <c r="F15" s="890"/>
      <c r="G15" s="890"/>
      <c r="I15" s="391" t="str">
        <f>D15</f>
        <v>No</v>
      </c>
      <c r="J15" s="392">
        <f>IF(I15="No",1,2)</f>
        <v>1</v>
      </c>
      <c r="K15" s="348">
        <f>IF(J15="No",1,2)</f>
        <v>2</v>
      </c>
      <c r="L15" s="351">
        <f>IF(AND(D6="JV (Joint Venture)",D7=1),1,0)</f>
        <v>0</v>
      </c>
      <c r="O15" s="351">
        <v>2019</v>
      </c>
    </row>
    <row r="16" spans="2:29" ht="30.75" customHeight="1">
      <c r="B16" s="368" t="s">
        <v>555</v>
      </c>
      <c r="C16" s="369"/>
      <c r="D16" s="878"/>
      <c r="E16" s="879"/>
      <c r="F16" s="879"/>
      <c r="G16" s="880"/>
      <c r="I16" s="391"/>
      <c r="J16" s="392"/>
      <c r="K16" s="348"/>
      <c r="O16" s="351">
        <v>2023</v>
      </c>
    </row>
    <row r="17" spans="2:29" ht="12" customHeight="1">
      <c r="B17" s="344"/>
      <c r="C17" s="344"/>
      <c r="F17" s="339"/>
      <c r="G17" s="339"/>
      <c r="H17" s="339"/>
      <c r="I17" s="339"/>
      <c r="J17" s="339"/>
      <c r="K17" s="339"/>
      <c r="L17" s="339"/>
      <c r="M17" s="339"/>
      <c r="N17" s="339"/>
      <c r="O17" s="339"/>
      <c r="P17" s="339"/>
      <c r="Q17" s="339"/>
      <c r="R17" s="339"/>
      <c r="S17" s="339"/>
      <c r="T17" s="339"/>
      <c r="U17" s="339"/>
      <c r="V17" s="339"/>
      <c r="W17" s="339"/>
      <c r="X17" s="339"/>
      <c r="Y17" s="339"/>
      <c r="AA17" s="341"/>
      <c r="AB17" s="341"/>
      <c r="AC17" s="341"/>
    </row>
    <row r="18" spans="2:29" ht="24.75" customHeight="1">
      <c r="B18" s="333" t="s">
        <v>942</v>
      </c>
      <c r="C18" s="352"/>
      <c r="D18" s="878"/>
      <c r="E18" s="879"/>
      <c r="F18" s="879"/>
      <c r="G18" s="880"/>
      <c r="I18" s="391"/>
      <c r="J18" s="391"/>
    </row>
    <row r="19" spans="2:29" ht="21" customHeight="1">
      <c r="B19" s="334" t="s">
        <v>718</v>
      </c>
      <c r="C19" s="353"/>
      <c r="D19" s="878"/>
      <c r="E19" s="879"/>
      <c r="F19" s="879"/>
      <c r="G19" s="880"/>
      <c r="I19" s="391"/>
      <c r="J19" s="391"/>
    </row>
    <row r="20" spans="2:29" ht="21" customHeight="1">
      <c r="B20" s="354" t="s">
        <v>719</v>
      </c>
      <c r="C20" s="355"/>
      <c r="D20" s="878"/>
      <c r="E20" s="879"/>
      <c r="F20" s="879"/>
      <c r="G20" s="880"/>
      <c r="I20" s="391"/>
      <c r="J20" s="391"/>
    </row>
    <row r="21" spans="2:29" ht="21.75" customHeight="1">
      <c r="B21" s="356" t="s">
        <v>720</v>
      </c>
      <c r="C21" s="357"/>
      <c r="D21" s="878"/>
      <c r="E21" s="879"/>
      <c r="F21" s="879"/>
      <c r="G21" s="880"/>
      <c r="I21" s="391" t="s">
        <v>558</v>
      </c>
      <c r="J21" s="391" t="str">
        <f>D15</f>
        <v>No</v>
      </c>
    </row>
    <row r="22" spans="2:29" ht="20.100000000000001" customHeight="1"/>
    <row r="23" spans="2:29" ht="20.100000000000001" hidden="1" customHeight="1">
      <c r="B23" s="333" t="str">
        <f>IF(D7=1, "Name of other Partner","Name of other Partner - 1")</f>
        <v>Name of other Partner</v>
      </c>
      <c r="C23" s="352"/>
      <c r="D23" s="878" t="s">
        <v>561</v>
      </c>
      <c r="E23" s="879"/>
      <c r="F23" s="879"/>
      <c r="G23" s="880"/>
    </row>
    <row r="24" spans="2:29" ht="20.100000000000001" hidden="1" customHeight="1">
      <c r="B24" s="334" t="str">
        <f>IF(D7=1, "Address of other Partner","Address of other Partner - 1")</f>
        <v>Address of other Partner</v>
      </c>
      <c r="C24" s="353"/>
      <c r="D24" s="878" t="s">
        <v>563</v>
      </c>
      <c r="E24" s="879"/>
      <c r="F24" s="879"/>
      <c r="G24" s="880"/>
    </row>
    <row r="25" spans="2:29" ht="20.100000000000001" hidden="1" customHeight="1">
      <c r="B25" s="354"/>
      <c r="C25" s="355"/>
      <c r="D25" s="878" t="s">
        <v>560</v>
      </c>
      <c r="E25" s="879"/>
      <c r="F25" s="879"/>
      <c r="G25" s="880"/>
    </row>
    <row r="26" spans="2:29" ht="20.100000000000001" hidden="1" customHeight="1">
      <c r="B26" s="356"/>
      <c r="C26" s="357"/>
      <c r="D26" s="878"/>
      <c r="E26" s="879"/>
      <c r="F26" s="879"/>
      <c r="G26" s="880"/>
    </row>
    <row r="27" spans="2:29" ht="20.100000000000001" customHeight="1"/>
    <row r="28" spans="2:29" ht="20.100000000000001" hidden="1" customHeight="1">
      <c r="B28" s="333" t="s">
        <v>548</v>
      </c>
      <c r="C28" s="352"/>
      <c r="D28" s="878"/>
      <c r="E28" s="879"/>
      <c r="F28" s="879"/>
      <c r="G28" s="880"/>
    </row>
    <row r="29" spans="2:29" ht="20.100000000000001" hidden="1" customHeight="1">
      <c r="B29" s="334" t="s">
        <v>549</v>
      </c>
      <c r="C29" s="353"/>
      <c r="D29" s="878"/>
      <c r="E29" s="879"/>
      <c r="F29" s="879"/>
      <c r="G29" s="880"/>
    </row>
    <row r="30" spans="2:29" ht="20.100000000000001" hidden="1" customHeight="1">
      <c r="B30" s="354"/>
      <c r="C30" s="355"/>
      <c r="D30" s="878"/>
      <c r="E30" s="879"/>
      <c r="F30" s="879"/>
      <c r="G30" s="880"/>
    </row>
    <row r="31" spans="2:29" ht="20.100000000000001" hidden="1" customHeight="1">
      <c r="B31" s="356"/>
      <c r="C31" s="357"/>
      <c r="D31" s="878"/>
      <c r="E31" s="879"/>
      <c r="F31" s="879"/>
      <c r="G31" s="880"/>
    </row>
    <row r="32" spans="2:29" ht="20.100000000000001" customHeight="1"/>
    <row r="33" spans="2:25" ht="21" customHeight="1">
      <c r="B33" s="358" t="s">
        <v>166</v>
      </c>
      <c r="C33" s="359"/>
      <c r="D33" s="878"/>
      <c r="E33" s="879"/>
      <c r="F33" s="879"/>
      <c r="G33" s="880"/>
    </row>
    <row r="34" spans="2:25" ht="21" customHeight="1">
      <c r="B34" s="358" t="s">
        <v>167</v>
      </c>
      <c r="C34" s="359"/>
      <c r="D34" s="878"/>
      <c r="E34" s="879"/>
      <c r="F34" s="879"/>
      <c r="G34" s="880"/>
    </row>
    <row r="35" spans="2:25" ht="21" customHeight="1">
      <c r="B35" s="360"/>
      <c r="C35" s="360"/>
      <c r="D35" s="360"/>
    </row>
    <row r="36" spans="2:25" s="335" customFormat="1" ht="21" customHeight="1">
      <c r="B36" s="358" t="s">
        <v>553</v>
      </c>
      <c r="C36" s="359"/>
      <c r="D36" s="361"/>
      <c r="E36" s="362"/>
      <c r="F36" s="361"/>
      <c r="G36" s="363"/>
      <c r="H36" s="364">
        <f>IF(E36="Feb",29,IF(OR(E36="Apr", E36="Jun", E36="Sep", E36="Nov"),30,31))</f>
        <v>31</v>
      </c>
      <c r="I36" s="339"/>
      <c r="J36" s="339"/>
      <c r="K36" s="339"/>
      <c r="L36" s="339"/>
      <c r="M36" s="339"/>
      <c r="N36" s="339"/>
      <c r="O36" s="339"/>
      <c r="P36" s="339"/>
      <c r="Q36" s="339"/>
      <c r="R36" s="339"/>
      <c r="S36" s="339"/>
      <c r="T36" s="339"/>
      <c r="U36" s="339"/>
      <c r="V36" s="339"/>
      <c r="W36" s="339"/>
      <c r="X36" s="339"/>
      <c r="Y36" s="339"/>
    </row>
    <row r="37" spans="2:25" ht="21" customHeight="1">
      <c r="B37" s="358" t="s">
        <v>554</v>
      </c>
      <c r="C37" s="359"/>
      <c r="D37" s="367"/>
      <c r="E37" s="365"/>
      <c r="F37" s="365"/>
      <c r="G37" s="366"/>
    </row>
    <row r="38" spans="2:25">
      <c r="E38" s="351"/>
    </row>
  </sheetData>
  <sheetProtection algorithmName="SHA-512" hashValue="B2ioAIYnEm7lwp0TMmr4VIJ3m6nd5MP45S39Vo0/XwiCcWNcj7ejxreQd1YSSCeq6fmYA1uXG47vDTHuJzCA5A==" saltValue="CYrTqpc10iM3x3fty1Znng==" spinCount="100000" sheet="1" formatRows="0" selectLockedCells="1"/>
  <customSheetViews>
    <customSheetView guid="{E6182FFC-6E06-43C3-947C-9DE51F5E5E19}"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3"/>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6"/>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7"/>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2"/>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3"/>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6"/>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8"/>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0"/>
      <headerFooter alignWithMargins="0"/>
    </customSheetView>
    <customSheetView guid="{07FE71BF-EC61-4A26-9671-4F02FF98E5A5}" showPageBreaks="1" showGridLines="0" printArea="1" hiddenRows="1" hiddenColumns="1" view="pageBreakPreview">
      <selection activeCell="D10" sqref="D10:G10"/>
      <pageMargins left="0.75" right="0.75" top="0.69" bottom="0.7" header="0.4" footer="0.37"/>
      <pageSetup scale="96" orientation="portrait" r:id="rId21"/>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115" priority="4">
      <formula>$AA$6&lt;1</formula>
    </cfRule>
  </conditionalFormatting>
  <conditionalFormatting sqref="B28:C31">
    <cfRule type="expression" dxfId="114" priority="3">
      <formula>$AA$6&lt;2</formula>
    </cfRule>
  </conditionalFormatting>
  <conditionalFormatting sqref="B7:G7">
    <cfRule type="expression" dxfId="113" priority="5">
      <formula>$D$6="Sole Bidder"</formula>
    </cfRule>
  </conditionalFormatting>
  <conditionalFormatting sqref="D23:G31">
    <cfRule type="expression" dxfId="112" priority="2" stopIfTrue="1">
      <formula>$D$6="Sole Bidder"</formula>
    </cfRule>
  </conditionalFormatting>
  <conditionalFormatting sqref="D28:G31">
    <cfRule type="expression" dxfId="111" priority="1">
      <formula>$L$15=1</formula>
    </cfRule>
  </conditionalFormatting>
  <dataValidations count="7">
    <dataValidation type="list" allowBlank="1" showInputMessage="1" showErrorMessage="1" sqref="F36" xr:uid="{00000000-0002-0000-0200-000000000000}">
      <formula1>"2023,2024,2025"</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23" customWidth="1"/>
    <col min="2" max="2" width="11.85546875" style="123" customWidth="1"/>
    <col min="3" max="16384" width="9.140625" style="123"/>
  </cols>
  <sheetData>
    <row r="1" spans="1:4" s="122" customFormat="1" ht="30" customHeight="1">
      <c r="A1" s="1525">
        <f>'Bid Form 1st Envelope '!I21</f>
        <v>0</v>
      </c>
      <c r="B1" s="1525"/>
    </row>
    <row r="2" spans="1:4" s="122" customFormat="1" ht="30" customHeight="1"/>
    <row r="3" spans="1:4">
      <c r="A3" s="122"/>
    </row>
    <row r="4" spans="1:4">
      <c r="A4" s="157" t="str">
        <f>IF(OR((A1&gt;9999999999),(A1&lt;0)),"Invalid Entry - More than 1000 crore OR -ve value",IF(A1=0, "Rs. Zero Only ",+CONCATENATE("Rs. ", B11,D11,B10,D10,B9,D9,B8,D8,B7,D7,B6," Only")))</f>
        <v xml:space="preserve">Rs. Zero Only </v>
      </c>
    </row>
    <row r="5" spans="1:4">
      <c r="A5" s="122"/>
    </row>
    <row r="6" spans="1:4">
      <c r="A6" s="158">
        <f>-INT(A1/100)*100+ROUND(A1,0)</f>
        <v>0</v>
      </c>
      <c r="B6" s="123" t="str">
        <f t="shared" ref="B6:B11" si="0">IF(A6=0,"",LOOKUP(A6,$A$13:$A$112,$B$13:$B$112))</f>
        <v/>
      </c>
      <c r="D6" s="157"/>
    </row>
    <row r="7" spans="1:4">
      <c r="A7" s="158">
        <f>-INT(A1/1000)*10+INT(A1/100)</f>
        <v>0</v>
      </c>
      <c r="B7" s="123" t="str">
        <f t="shared" si="0"/>
        <v/>
      </c>
      <c r="D7" s="157" t="str">
        <f>+IF(B7="",""," Hundred ")</f>
        <v/>
      </c>
    </row>
    <row r="8" spans="1:4">
      <c r="A8" s="158">
        <f>-INT(A1/100000)*100+INT(A1/1000)</f>
        <v>0</v>
      </c>
      <c r="B8" s="123" t="str">
        <f t="shared" si="0"/>
        <v/>
      </c>
      <c r="D8" s="157" t="str">
        <f>IF((B8=""),IF(C8="",""," Thousand ")," Thousand ")</f>
        <v/>
      </c>
    </row>
    <row r="9" spans="1:4">
      <c r="A9" s="158">
        <f>-INT(A1/10000000)*100+INT(A1/100000)</f>
        <v>0</v>
      </c>
      <c r="B9" s="123" t="str">
        <f t="shared" si="0"/>
        <v/>
      </c>
      <c r="D9" s="157" t="str">
        <f>IF((B9=""),IF(C9="",""," Lac ")," Lac ")</f>
        <v/>
      </c>
    </row>
    <row r="10" spans="1:4">
      <c r="A10" s="158">
        <f>-INT(A1/1000000000)*100+INT(A1/10000000)</f>
        <v>0</v>
      </c>
      <c r="B10" s="159" t="str">
        <f t="shared" si="0"/>
        <v/>
      </c>
      <c r="D10" s="157" t="str">
        <f>IF((B10=""),IF(C10="",""," Crore ")," Crore ")</f>
        <v/>
      </c>
    </row>
    <row r="11" spans="1:4">
      <c r="A11" s="160">
        <f>-INT(A1/10000000000)*1000+INT(A1/1000000000)</f>
        <v>0</v>
      </c>
      <c r="B11" s="159" t="str">
        <f t="shared" si="0"/>
        <v/>
      </c>
      <c r="D11" s="157" t="str">
        <f>IF((B11=""),IF(C11="",""," Hundred ")," Hundred ")</f>
        <v/>
      </c>
    </row>
    <row r="13" spans="1:4">
      <c r="A13" s="161">
        <v>1</v>
      </c>
      <c r="B13" s="162" t="s">
        <v>182</v>
      </c>
    </row>
    <row r="14" spans="1:4">
      <c r="A14" s="161">
        <v>2</v>
      </c>
      <c r="B14" s="162" t="s">
        <v>183</v>
      </c>
    </row>
    <row r="15" spans="1:4">
      <c r="A15" s="161">
        <v>3</v>
      </c>
      <c r="B15" s="162" t="s">
        <v>184</v>
      </c>
    </row>
    <row r="16" spans="1:4">
      <c r="A16" s="161">
        <v>4</v>
      </c>
      <c r="B16" s="162" t="s">
        <v>185</v>
      </c>
    </row>
    <row r="17" spans="1:2">
      <c r="A17" s="161">
        <v>5</v>
      </c>
      <c r="B17" s="162" t="s">
        <v>186</v>
      </c>
    </row>
    <row r="18" spans="1:2">
      <c r="A18" s="161">
        <v>6</v>
      </c>
      <c r="B18" s="162" t="s">
        <v>187</v>
      </c>
    </row>
    <row r="19" spans="1:2">
      <c r="A19" s="161">
        <v>7</v>
      </c>
      <c r="B19" s="162" t="s">
        <v>188</v>
      </c>
    </row>
    <row r="20" spans="1:2">
      <c r="A20" s="161">
        <v>8</v>
      </c>
      <c r="B20" s="162" t="s">
        <v>189</v>
      </c>
    </row>
    <row r="21" spans="1:2">
      <c r="A21" s="161">
        <v>9</v>
      </c>
      <c r="B21" s="162" t="s">
        <v>190</v>
      </c>
    </row>
    <row r="22" spans="1:2">
      <c r="A22" s="161">
        <v>10</v>
      </c>
      <c r="B22" s="162" t="s">
        <v>191</v>
      </c>
    </row>
    <row r="23" spans="1:2">
      <c r="A23" s="161">
        <v>11</v>
      </c>
      <c r="B23" s="162" t="s">
        <v>192</v>
      </c>
    </row>
    <row r="24" spans="1:2">
      <c r="A24" s="161">
        <v>12</v>
      </c>
      <c r="B24" s="162" t="s">
        <v>193</v>
      </c>
    </row>
    <row r="25" spans="1:2">
      <c r="A25" s="161">
        <v>13</v>
      </c>
      <c r="B25" s="162" t="s">
        <v>194</v>
      </c>
    </row>
    <row r="26" spans="1:2">
      <c r="A26" s="161">
        <v>14</v>
      </c>
      <c r="B26" s="162" t="s">
        <v>195</v>
      </c>
    </row>
    <row r="27" spans="1:2">
      <c r="A27" s="161">
        <v>15</v>
      </c>
      <c r="B27" s="162" t="s">
        <v>196</v>
      </c>
    </row>
    <row r="28" spans="1:2">
      <c r="A28" s="161">
        <v>16</v>
      </c>
      <c r="B28" s="162" t="s">
        <v>197</v>
      </c>
    </row>
    <row r="29" spans="1:2">
      <c r="A29" s="161">
        <v>17</v>
      </c>
      <c r="B29" s="162" t="s">
        <v>198</v>
      </c>
    </row>
    <row r="30" spans="1:2">
      <c r="A30" s="161">
        <v>18</v>
      </c>
      <c r="B30" s="162" t="s">
        <v>199</v>
      </c>
    </row>
    <row r="31" spans="1:2">
      <c r="A31" s="161">
        <v>19</v>
      </c>
      <c r="B31" s="162" t="s">
        <v>200</v>
      </c>
    </row>
    <row r="32" spans="1:2">
      <c r="A32" s="161">
        <v>20</v>
      </c>
      <c r="B32" s="162" t="s">
        <v>201</v>
      </c>
    </row>
    <row r="33" spans="1:2">
      <c r="A33" s="161">
        <v>21</v>
      </c>
      <c r="B33" s="162" t="s">
        <v>202</v>
      </c>
    </row>
    <row r="34" spans="1:2">
      <c r="A34" s="161">
        <v>22</v>
      </c>
      <c r="B34" s="162" t="s">
        <v>203</v>
      </c>
    </row>
    <row r="35" spans="1:2">
      <c r="A35" s="161">
        <v>23</v>
      </c>
      <c r="B35" s="162" t="s">
        <v>204</v>
      </c>
    </row>
    <row r="36" spans="1:2">
      <c r="A36" s="161">
        <v>24</v>
      </c>
      <c r="B36" s="162" t="s">
        <v>205</v>
      </c>
    </row>
    <row r="37" spans="1:2">
      <c r="A37" s="161">
        <v>25</v>
      </c>
      <c r="B37" s="162" t="s">
        <v>206</v>
      </c>
    </row>
    <row r="38" spans="1:2">
      <c r="A38" s="161">
        <v>26</v>
      </c>
      <c r="B38" s="162" t="s">
        <v>207</v>
      </c>
    </row>
    <row r="39" spans="1:2">
      <c r="A39" s="161">
        <v>27</v>
      </c>
      <c r="B39" s="162" t="s">
        <v>208</v>
      </c>
    </row>
    <row r="40" spans="1:2">
      <c r="A40" s="161">
        <v>28</v>
      </c>
      <c r="B40" s="162" t="s">
        <v>209</v>
      </c>
    </row>
    <row r="41" spans="1:2">
      <c r="A41" s="161">
        <v>29</v>
      </c>
      <c r="B41" s="162" t="s">
        <v>210</v>
      </c>
    </row>
    <row r="42" spans="1:2">
      <c r="A42" s="161">
        <v>30</v>
      </c>
      <c r="B42" s="162" t="s">
        <v>211</v>
      </c>
    </row>
    <row r="43" spans="1:2">
      <c r="A43" s="161">
        <v>31</v>
      </c>
      <c r="B43" s="162" t="s">
        <v>212</v>
      </c>
    </row>
    <row r="44" spans="1:2">
      <c r="A44" s="161">
        <v>32</v>
      </c>
      <c r="B44" s="162" t="s">
        <v>213</v>
      </c>
    </row>
    <row r="45" spans="1:2">
      <c r="A45" s="161">
        <v>33</v>
      </c>
      <c r="B45" s="162" t="s">
        <v>214</v>
      </c>
    </row>
    <row r="46" spans="1:2">
      <c r="A46" s="161">
        <v>34</v>
      </c>
      <c r="B46" s="162" t="s">
        <v>215</v>
      </c>
    </row>
    <row r="47" spans="1:2">
      <c r="A47" s="161">
        <v>35</v>
      </c>
      <c r="B47" s="162" t="s">
        <v>10</v>
      </c>
    </row>
    <row r="48" spans="1:2">
      <c r="A48" s="161">
        <v>36</v>
      </c>
      <c r="B48" s="162" t="s">
        <v>216</v>
      </c>
    </row>
    <row r="49" spans="1:2">
      <c r="A49" s="161">
        <v>37</v>
      </c>
      <c r="B49" s="162" t="s">
        <v>217</v>
      </c>
    </row>
    <row r="50" spans="1:2">
      <c r="A50" s="161">
        <v>38</v>
      </c>
      <c r="B50" s="162" t="s">
        <v>218</v>
      </c>
    </row>
    <row r="51" spans="1:2">
      <c r="A51" s="161">
        <v>39</v>
      </c>
      <c r="B51" s="162" t="s">
        <v>219</v>
      </c>
    </row>
    <row r="52" spans="1:2">
      <c r="A52" s="161">
        <v>40</v>
      </c>
      <c r="B52" s="162" t="s">
        <v>220</v>
      </c>
    </row>
    <row r="53" spans="1:2">
      <c r="A53" s="161">
        <v>41</v>
      </c>
      <c r="B53" s="162" t="s">
        <v>221</v>
      </c>
    </row>
    <row r="54" spans="1:2">
      <c r="A54" s="161">
        <v>42</v>
      </c>
      <c r="B54" s="162" t="s">
        <v>222</v>
      </c>
    </row>
    <row r="55" spans="1:2">
      <c r="A55" s="161">
        <v>43</v>
      </c>
      <c r="B55" s="162" t="s">
        <v>223</v>
      </c>
    </row>
    <row r="56" spans="1:2">
      <c r="A56" s="161">
        <v>44</v>
      </c>
      <c r="B56" s="162" t="s">
        <v>224</v>
      </c>
    </row>
    <row r="57" spans="1:2">
      <c r="A57" s="161">
        <v>45</v>
      </c>
      <c r="B57" s="162" t="s">
        <v>225</v>
      </c>
    </row>
    <row r="58" spans="1:2">
      <c r="A58" s="161">
        <v>46</v>
      </c>
      <c r="B58" s="162" t="s">
        <v>226</v>
      </c>
    </row>
    <row r="59" spans="1:2">
      <c r="A59" s="161">
        <v>47</v>
      </c>
      <c r="B59" s="162" t="s">
        <v>227</v>
      </c>
    </row>
    <row r="60" spans="1:2">
      <c r="A60" s="161">
        <v>48</v>
      </c>
      <c r="B60" s="162" t="s">
        <v>228</v>
      </c>
    </row>
    <row r="61" spans="1:2">
      <c r="A61" s="161">
        <v>49</v>
      </c>
      <c r="B61" s="162" t="s">
        <v>229</v>
      </c>
    </row>
    <row r="62" spans="1:2">
      <c r="A62" s="161">
        <v>50</v>
      </c>
      <c r="B62" s="162" t="s">
        <v>230</v>
      </c>
    </row>
    <row r="63" spans="1:2">
      <c r="A63" s="161">
        <v>51</v>
      </c>
      <c r="B63" s="162" t="s">
        <v>231</v>
      </c>
    </row>
    <row r="64" spans="1:2">
      <c r="A64" s="161">
        <v>52</v>
      </c>
      <c r="B64" s="162" t="s">
        <v>232</v>
      </c>
    </row>
    <row r="65" spans="1:2">
      <c r="A65" s="161">
        <v>53</v>
      </c>
      <c r="B65" s="162" t="s">
        <v>233</v>
      </c>
    </row>
    <row r="66" spans="1:2">
      <c r="A66" s="161">
        <v>54</v>
      </c>
      <c r="B66" s="162" t="s">
        <v>234</v>
      </c>
    </row>
    <row r="67" spans="1:2">
      <c r="A67" s="161">
        <v>55</v>
      </c>
      <c r="B67" s="162" t="s">
        <v>235</v>
      </c>
    </row>
    <row r="68" spans="1:2">
      <c r="A68" s="161">
        <v>56</v>
      </c>
      <c r="B68" s="162" t="s">
        <v>236</v>
      </c>
    </row>
    <row r="69" spans="1:2">
      <c r="A69" s="161">
        <v>57</v>
      </c>
      <c r="B69" s="162" t="s">
        <v>237</v>
      </c>
    </row>
    <row r="70" spans="1:2">
      <c r="A70" s="161">
        <v>58</v>
      </c>
      <c r="B70" s="162" t="s">
        <v>238</v>
      </c>
    </row>
    <row r="71" spans="1:2">
      <c r="A71" s="161">
        <v>59</v>
      </c>
      <c r="B71" s="162" t="s">
        <v>239</v>
      </c>
    </row>
    <row r="72" spans="1:2">
      <c r="A72" s="161">
        <v>60</v>
      </c>
      <c r="B72" s="162" t="s">
        <v>240</v>
      </c>
    </row>
    <row r="73" spans="1:2">
      <c r="A73" s="161">
        <v>61</v>
      </c>
      <c r="B73" s="162" t="s">
        <v>241</v>
      </c>
    </row>
    <row r="74" spans="1:2">
      <c r="A74" s="161">
        <v>62</v>
      </c>
      <c r="B74" s="162" t="s">
        <v>242</v>
      </c>
    </row>
    <row r="75" spans="1:2">
      <c r="A75" s="161">
        <v>63</v>
      </c>
      <c r="B75" s="162" t="s">
        <v>243</v>
      </c>
    </row>
    <row r="76" spans="1:2">
      <c r="A76" s="161">
        <v>64</v>
      </c>
      <c r="B76" s="162" t="s">
        <v>244</v>
      </c>
    </row>
    <row r="77" spans="1:2">
      <c r="A77" s="161">
        <v>65</v>
      </c>
      <c r="B77" s="162" t="s">
        <v>245</v>
      </c>
    </row>
    <row r="78" spans="1:2">
      <c r="A78" s="161">
        <v>66</v>
      </c>
      <c r="B78" s="162" t="s">
        <v>246</v>
      </c>
    </row>
    <row r="79" spans="1:2">
      <c r="A79" s="161">
        <v>67</v>
      </c>
      <c r="B79" s="162" t="s">
        <v>247</v>
      </c>
    </row>
    <row r="80" spans="1:2">
      <c r="A80" s="161">
        <v>68</v>
      </c>
      <c r="B80" s="162" t="s">
        <v>248</v>
      </c>
    </row>
    <row r="81" spans="1:2">
      <c r="A81" s="161">
        <v>69</v>
      </c>
      <c r="B81" s="162" t="s">
        <v>249</v>
      </c>
    </row>
    <row r="82" spans="1:2">
      <c r="A82" s="161">
        <v>70</v>
      </c>
      <c r="B82" s="162" t="s">
        <v>250</v>
      </c>
    </row>
    <row r="83" spans="1:2">
      <c r="A83" s="161">
        <v>71</v>
      </c>
      <c r="B83" s="162" t="s">
        <v>251</v>
      </c>
    </row>
    <row r="84" spans="1:2">
      <c r="A84" s="161">
        <v>72</v>
      </c>
      <c r="B84" s="162" t="s">
        <v>252</v>
      </c>
    </row>
    <row r="85" spans="1:2">
      <c r="A85" s="161">
        <v>73</v>
      </c>
      <c r="B85" s="162" t="s">
        <v>253</v>
      </c>
    </row>
    <row r="86" spans="1:2">
      <c r="A86" s="161">
        <v>74</v>
      </c>
      <c r="B86" s="162" t="s">
        <v>254</v>
      </c>
    </row>
    <row r="87" spans="1:2">
      <c r="A87" s="161">
        <v>75</v>
      </c>
      <c r="B87" s="162" t="s">
        <v>255</v>
      </c>
    </row>
    <row r="88" spans="1:2">
      <c r="A88" s="161">
        <v>76</v>
      </c>
      <c r="B88" s="162" t="s">
        <v>256</v>
      </c>
    </row>
    <row r="89" spans="1:2">
      <c r="A89" s="161">
        <v>77</v>
      </c>
      <c r="B89" s="162" t="s">
        <v>257</v>
      </c>
    </row>
    <row r="90" spans="1:2">
      <c r="A90" s="161">
        <v>78</v>
      </c>
      <c r="B90" s="162" t="s">
        <v>258</v>
      </c>
    </row>
    <row r="91" spans="1:2">
      <c r="A91" s="161">
        <v>79</v>
      </c>
      <c r="B91" s="162" t="s">
        <v>259</v>
      </c>
    </row>
    <row r="92" spans="1:2">
      <c r="A92" s="161">
        <v>80</v>
      </c>
      <c r="B92" s="162" t="s">
        <v>260</v>
      </c>
    </row>
    <row r="93" spans="1:2">
      <c r="A93" s="161">
        <v>81</v>
      </c>
      <c r="B93" s="162" t="s">
        <v>261</v>
      </c>
    </row>
    <row r="94" spans="1:2">
      <c r="A94" s="161">
        <v>82</v>
      </c>
      <c r="B94" s="162" t="s">
        <v>262</v>
      </c>
    </row>
    <row r="95" spans="1:2">
      <c r="A95" s="161">
        <v>83</v>
      </c>
      <c r="B95" s="162" t="s">
        <v>263</v>
      </c>
    </row>
    <row r="96" spans="1:2">
      <c r="A96" s="161">
        <v>84</v>
      </c>
      <c r="B96" s="162" t="s">
        <v>264</v>
      </c>
    </row>
    <row r="97" spans="1:2">
      <c r="A97" s="161">
        <v>85</v>
      </c>
      <c r="B97" s="162" t="s">
        <v>265</v>
      </c>
    </row>
    <row r="98" spans="1:2">
      <c r="A98" s="161">
        <v>86</v>
      </c>
      <c r="B98" s="162" t="s">
        <v>266</v>
      </c>
    </row>
    <row r="99" spans="1:2">
      <c r="A99" s="161">
        <v>87</v>
      </c>
      <c r="B99" s="162" t="s">
        <v>267</v>
      </c>
    </row>
    <row r="100" spans="1:2">
      <c r="A100" s="161">
        <v>88</v>
      </c>
      <c r="B100" s="162" t="s">
        <v>268</v>
      </c>
    </row>
    <row r="101" spans="1:2">
      <c r="A101" s="161">
        <v>89</v>
      </c>
      <c r="B101" s="162" t="s">
        <v>269</v>
      </c>
    </row>
    <row r="102" spans="1:2">
      <c r="A102" s="161">
        <v>90</v>
      </c>
      <c r="B102" s="162" t="s">
        <v>270</v>
      </c>
    </row>
    <row r="103" spans="1:2">
      <c r="A103" s="161">
        <v>91</v>
      </c>
      <c r="B103" s="162" t="s">
        <v>271</v>
      </c>
    </row>
    <row r="104" spans="1:2">
      <c r="A104" s="161">
        <v>92</v>
      </c>
      <c r="B104" s="162" t="s">
        <v>272</v>
      </c>
    </row>
    <row r="105" spans="1:2">
      <c r="A105" s="161">
        <v>93</v>
      </c>
      <c r="B105" s="162" t="s">
        <v>273</v>
      </c>
    </row>
    <row r="106" spans="1:2">
      <c r="A106" s="161">
        <v>94</v>
      </c>
      <c r="B106" s="162" t="s">
        <v>274</v>
      </c>
    </row>
    <row r="107" spans="1:2">
      <c r="A107" s="161">
        <v>95</v>
      </c>
      <c r="B107" s="162" t="s">
        <v>275</v>
      </c>
    </row>
    <row r="108" spans="1:2">
      <c r="A108" s="161">
        <v>96</v>
      </c>
      <c r="B108" s="162" t="s">
        <v>276</v>
      </c>
    </row>
    <row r="109" spans="1:2">
      <c r="A109" s="161">
        <v>97</v>
      </c>
      <c r="B109" s="162" t="s">
        <v>277</v>
      </c>
    </row>
    <row r="110" spans="1:2">
      <c r="A110" s="161">
        <v>98</v>
      </c>
      <c r="B110" s="162" t="s">
        <v>278</v>
      </c>
    </row>
    <row r="111" spans="1:2">
      <c r="A111" s="161">
        <v>99</v>
      </c>
      <c r="B111" s="162" t="s">
        <v>279</v>
      </c>
    </row>
    <row r="112" spans="1:2">
      <c r="A112" s="161">
        <v>100</v>
      </c>
      <c r="B112" s="162" t="s">
        <v>280</v>
      </c>
    </row>
  </sheetData>
  <sheetProtection password="8F0B" sheet="1" objects="1" scenarios="1" selectLockedCells="1" selectUnlockedCells="1"/>
  <customSheetViews>
    <customSheetView guid="{E6182FFC-6E06-43C3-947C-9DE51F5E5E19}" state="hidden">
      <selection activeCell="A4" sqref="A4"/>
      <pageMargins left="0.75" right="0.75" top="1" bottom="1" header="0.5" footer="0.5"/>
      <pageSetup orientation="portrait" r:id="rId1"/>
      <headerFooter alignWithMargins="0"/>
    </customSheetView>
    <customSheetView guid="{9CD72AD0-8BDA-437F-A784-A667464C809C}" state="hidden">
      <selection activeCell="A4" sqref="A4"/>
      <pageMargins left="0.75" right="0.75" top="1" bottom="1" header="0.5" footer="0.5"/>
      <pageSetup orientation="portrait" r:id="rId2"/>
      <headerFooter alignWithMargins="0"/>
    </customSheetView>
    <customSheetView guid="{757C3C2F-C668-4CD7-806B-CA71CC57DCC1}" state="hidden">
      <selection activeCell="A4" sqref="A4"/>
      <pageMargins left="0.75" right="0.75" top="1" bottom="1" header="0.5" footer="0.5"/>
      <pageSetup orientation="portrait" r:id="rId3"/>
      <headerFooter alignWithMargins="0"/>
    </customSheetView>
    <customSheetView guid="{696D4A13-5E44-4B16-B107-EB70ABB06CBE}" state="hidden">
      <selection activeCell="A4" sqref="A4"/>
      <pageMargins left="0.75" right="0.75" top="1" bottom="1" header="0.5" footer="0.5"/>
      <pageSetup orientation="portrait" r:id="rId4"/>
      <headerFooter alignWithMargins="0"/>
    </customSheetView>
    <customSheetView guid="{5476C51C-4037-4B28-A818-10D7CDF0C66A}" state="hidden">
      <selection activeCell="A4" sqref="A4"/>
      <pageMargins left="0.75" right="0.75" top="1" bottom="1" header="0.5" footer="0.5"/>
      <pageSetup orientation="portrait" r:id="rId5"/>
      <headerFooter alignWithMargins="0"/>
    </customSheetView>
    <customSheetView guid="{273BBCBD-8F12-4445-A7CA-FDA7C67AE3D5}" state="hidden">
      <selection activeCell="A4" sqref="A4"/>
      <pageMargins left="0.75" right="0.75" top="1" bottom="1" header="0.5" footer="0.5"/>
      <pageSetup orientation="portrait" r:id="rId6"/>
      <headerFooter alignWithMargins="0"/>
    </customSheetView>
    <customSheetView guid="{27CB7082-4FAB-46F1-8968-11E3E4A629B2}" state="hidden">
      <selection activeCell="A4" sqref="A4"/>
      <pageMargins left="0.75" right="0.75" top="1" bottom="1" header="0.5" footer="0.5"/>
      <pageSetup orientation="portrait" r:id="rId7"/>
      <headerFooter alignWithMargins="0"/>
    </customSheetView>
    <customSheetView guid="{CDF7C778-C53B-45C7-952D-968F867FB204}" state="hidden">
      <selection activeCell="A4" sqref="A4"/>
      <pageMargins left="0.75" right="0.75" top="1" bottom="1" header="0.5" footer="0.5"/>
      <pageSetup orientation="portrait" r:id="rId8"/>
      <headerFooter alignWithMargins="0"/>
    </customSheetView>
    <customSheetView guid="{2CF6F19D-227C-4840-A9E1-6C944B0145DB}" state="hidden">
      <selection activeCell="A4" sqref="A4"/>
      <pageMargins left="0.75" right="0.75" top="1" bottom="1" header="0.5" footer="0.5"/>
      <pageSetup orientation="portrait" r:id="rId9"/>
      <headerFooter alignWithMargins="0"/>
    </customSheetView>
    <customSheetView guid="{E51D3662-FFCE-4FD6-A590-7DDC9E38C41F}" state="hidden">
      <selection activeCell="A4" sqref="A4"/>
      <pageMargins left="0.75" right="0.75" top="1" bottom="1" header="0.5" footer="0.5"/>
      <pageSetup orientation="portrait" r:id="rId10"/>
      <headerFooter alignWithMargins="0"/>
    </customSheetView>
    <customSheetView guid="{CB7992C9-ABA5-4C7D-8C49-1E1D8E8875C7}" state="hidden">
      <selection activeCell="A4" sqref="A4"/>
      <pageMargins left="0.75" right="0.75" top="1" bottom="1" header="0.5" footer="0.5"/>
      <pageSetup orientation="portrait" r:id="rId11"/>
      <headerFooter alignWithMargins="0"/>
    </customSheetView>
    <customSheetView guid="{97C0FC0E-800C-45C9-895E-E91A3F1ADBA4}" state="hidden">
      <selection activeCell="A4" sqref="A4"/>
      <pageMargins left="0.75" right="0.75" top="1" bottom="1" header="0.5" footer="0.5"/>
      <pageSetup orientation="portrait" r:id="rId12"/>
      <headerFooter alignWithMargins="0"/>
    </customSheetView>
    <customSheetView guid="{15A19D23-A9FD-4FC1-B7B0-F2D16BDFC729}" state="hidden">
      <selection activeCell="A4" sqref="A4"/>
      <pageMargins left="0.75" right="0.75" top="1" bottom="1" header="0.5" footer="0.5"/>
      <pageSetup orientation="portrait" r:id="rId13"/>
      <headerFooter alignWithMargins="0"/>
    </customSheetView>
    <customSheetView guid="{C5EDD9E3-0801-4479-8600-A80B0FCFDF0B}" state="hidden">
      <selection activeCell="A4" sqref="A4"/>
      <pageMargins left="0.75" right="0.75" top="1" bottom="1" header="0.5" footer="0.5"/>
      <pageSetup orientation="portrait" r:id="rId14"/>
      <headerFooter alignWithMargins="0"/>
    </customSheetView>
    <customSheetView guid="{FE4EC9C4-31B9-4D40-8323-5B16C3BC840F}"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494F6778-23FE-4AAC-B37D-6C7543FC13B9}"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DC28ED1E-3E35-4094-9C2B-5C0A1C1D459C}" state="hidden">
      <selection activeCell="A4" sqref="A4"/>
      <pageMargins left="0.75" right="0.75" top="1" bottom="1" header="0.5" footer="0.5"/>
      <pageSetup orientation="portrait" r:id="rId20"/>
      <headerFooter alignWithMargins="0"/>
    </customSheetView>
    <customSheetView guid="{240327DD-375F-45D4-BA52-89AFD79FE6A1}" state="hidden">
      <selection activeCell="A4" sqref="A4"/>
      <pageMargins left="0.75" right="0.75" top="1" bottom="1" header="0.5" footer="0.5"/>
      <pageSetup orientation="portrait" r:id="rId21"/>
      <headerFooter alignWithMargins="0"/>
    </customSheetView>
    <customSheetView guid="{477F7E43-D393-45BA-B99B-D838E4629B5D}" state="hidden">
      <selection activeCell="A4" sqref="A4"/>
      <pageMargins left="0.75" right="0.75" top="1" bottom="1" header="0.5" footer="0.5"/>
      <pageSetup orientation="portrait" r:id="rId22"/>
      <headerFooter alignWithMargins="0"/>
    </customSheetView>
    <customSheetView guid="{8E3ED18F-7B8F-4A1C-969D-A70DC3B696C3}" state="hidden">
      <selection activeCell="A4" sqref="A4"/>
      <pageMargins left="0.75" right="0.75" top="1" bottom="1" header="0.5" footer="0.5"/>
      <pageSetup orientation="portrait" r:id="rId23"/>
      <headerFooter alignWithMargins="0"/>
    </customSheetView>
    <customSheetView guid="{38BECF6E-1A53-4F98-87B9-44F2C5F77E08}" state="hidden">
      <selection activeCell="A4" sqref="A4"/>
      <pageMargins left="0.75" right="0.75" top="1" bottom="1" header="0.5" footer="0.5"/>
      <pageSetup orientation="portrait" r:id="rId24"/>
      <headerFooter alignWithMargins="0"/>
    </customSheetView>
    <customSheetView guid="{340562B9-6CEE-4962-8D7D-CA1C6778F52C}" state="hidden">
      <selection activeCell="A4" sqref="A4"/>
      <pageMargins left="0.75" right="0.75" top="1" bottom="1" header="0.5" footer="0.5"/>
      <pageSetup orientation="portrait" r:id="rId25"/>
      <headerFooter alignWithMargins="0"/>
    </customSheetView>
    <customSheetView guid="{82E8A0F5-0020-4355-95CF-28601763A783}" state="hidden">
      <selection activeCell="A4" sqref="A4"/>
      <pageMargins left="0.75" right="0.75" top="1" bottom="1" header="0.5" footer="0.5"/>
      <pageSetup orientation="portrait" r:id="rId26"/>
      <headerFooter alignWithMargins="0"/>
    </customSheetView>
    <customSheetView guid="{05855B4F-D61E-4C97-B759-B2F96767F6F8}" state="hidden">
      <selection activeCell="A4" sqref="A4"/>
      <pageMargins left="0.75" right="0.75" top="1" bottom="1" header="0.5" footer="0.5"/>
      <pageSetup orientation="portrait" r:id="rId27"/>
      <headerFooter alignWithMargins="0"/>
    </customSheetView>
    <customSheetView guid="{A8583C01-5E6A-4469-ADCA-440E12AA8084}" state="hidden">
      <selection activeCell="A4" sqref="A4"/>
      <pageMargins left="0.75" right="0.75" top="1" bottom="1" header="0.5" footer="0.5"/>
      <pageSetup orientation="portrait" r:id="rId28"/>
      <headerFooter alignWithMargins="0"/>
    </customSheetView>
    <customSheetView guid="{3836A67F-51F8-4B52-B51D-937DC398CD1F}" state="hidden">
      <selection activeCell="A4" sqref="A4"/>
      <pageMargins left="0.75" right="0.75" top="1" bottom="1" header="0.5" footer="0.5"/>
      <pageSetup orientation="portrait" r:id="rId29"/>
      <headerFooter alignWithMargins="0"/>
    </customSheetView>
    <customSheetView guid="{F8DC905B-04E9-41D7-B695-0DB8D092215B}" state="hidden">
      <selection activeCell="A4" sqref="A4"/>
      <pageMargins left="0.75" right="0.75" top="1" bottom="1" header="0.5" footer="0.5"/>
      <pageSetup orientation="portrait" r:id="rId30"/>
      <headerFooter alignWithMargins="0"/>
    </customSheetView>
    <customSheetView guid="{067EF7EF-2552-42C0-8B2F-9338A16B73EB}" state="hidden">
      <selection activeCell="A4" sqref="A4"/>
      <pageMargins left="0.75" right="0.75" top="1" bottom="1" header="0.5" footer="0.5"/>
      <pageSetup orientation="portrait" r:id="rId31"/>
      <headerFooter alignWithMargins="0"/>
    </customSheetView>
    <customSheetView guid="{869B0F9C-77A4-468D-A350-EA35CAE357D9}" state="hidden">
      <selection activeCell="A4" sqref="A4"/>
      <pageMargins left="0.75" right="0.75" top="1" bottom="1" header="0.5" footer="0.5"/>
      <pageSetup orientation="portrait" r:id="rId32"/>
      <headerFooter alignWithMargins="0"/>
    </customSheetView>
    <customSheetView guid="{5D67CA2D-8BB3-4F00-894F-4872C1BBE88F}" state="hidden">
      <selection activeCell="A4" sqref="A4"/>
      <pageMargins left="0.75" right="0.75" top="1" bottom="1" header="0.5" footer="0.5"/>
      <pageSetup orientation="portrait" r:id="rId33"/>
      <headerFooter alignWithMargins="0"/>
    </customSheetView>
    <customSheetView guid="{B9DDBA10-9BB0-4D91-9619-C113F75B2489}" state="hidden">
      <selection activeCell="A4" sqref="A4"/>
      <pageMargins left="0.75" right="0.75" top="1" bottom="1" header="0.5" footer="0.5"/>
      <pageSetup orientation="portrait" r:id="rId34"/>
      <headerFooter alignWithMargins="0"/>
    </customSheetView>
    <customSheetView guid="{F0C5A243-1ADF-42BF-85A0-B6506A13618B}" state="hidden">
      <selection activeCell="A4" sqref="A4"/>
      <pageMargins left="0.75" right="0.75" top="1" bottom="1" header="0.5" footer="0.5"/>
      <pageSetup orientation="portrait" r:id="rId35"/>
      <headerFooter alignWithMargins="0"/>
    </customSheetView>
    <customSheetView guid="{4B898AE2-7356-489E-882D-EC3B09CB95AA}" state="hidden">
      <selection activeCell="A4" sqref="A4"/>
      <pageMargins left="0.75" right="0.75" top="1" bottom="1" header="0.5" footer="0.5"/>
      <pageSetup orientation="portrait" r:id="rId36"/>
      <headerFooter alignWithMargins="0"/>
    </customSheetView>
    <customSheetView guid="{DBB6855E-D634-47BF-8EAD-2479D63E426E}" state="hidden">
      <selection activeCell="A4" sqref="A4"/>
      <pageMargins left="0.75" right="0.75" top="1" bottom="1" header="0.5" footer="0.5"/>
      <pageSetup orientation="portrait" r:id="rId37"/>
      <headerFooter alignWithMargins="0"/>
    </customSheetView>
    <customSheetView guid="{07FE71BF-EC61-4A26-9671-4F02FF98E5A5}"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E6182FFC-6E06-43C3-947C-9DE51F5E5E19}"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DBB6855E-D634-47BF-8EAD-2479D63E426E}" state="hidden">
      <pageMargins left="0.7" right="0.7" top="0.75" bottom="0.75" header="0.3" footer="0.3"/>
    </customSheetView>
    <customSheetView guid="{07FE71BF-EC61-4A26-9671-4F02FF98E5A5}"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1B2F-12FF-48BD-960B-C7CEB9A16799}">
  <sheetPr>
    <pageSetUpPr fitToPage="1"/>
  </sheetPr>
  <dimension ref="A1:Y350"/>
  <sheetViews>
    <sheetView showGridLines="0" showZeros="0" view="pageBreakPreview" topLeftCell="A188" zoomScaleNormal="100" zoomScaleSheetLayoutView="100" workbookViewId="0">
      <selection activeCell="E188" sqref="E188"/>
    </sheetView>
  </sheetViews>
  <sheetFormatPr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1" style="282" customWidth="1"/>
    <col min="7" max="7" width="19.7109375" style="282" customWidth="1"/>
    <col min="8" max="8" width="18" style="282" customWidth="1"/>
    <col min="9" max="9" width="23.14062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3" width="0" style="282" hidden="1" customWidth="1"/>
    <col min="24" max="24" width="4.7109375" style="282" hidden="1" customWidth="1"/>
    <col min="25" max="256" width="9.140625" style="282"/>
    <col min="257" max="257" width="14.28515625" style="282" customWidth="1"/>
    <col min="258" max="258" width="13.85546875" style="282" customWidth="1"/>
    <col min="259" max="259" width="11.42578125" style="282" customWidth="1"/>
    <col min="260" max="260" width="27.85546875" style="282" customWidth="1"/>
    <col min="261" max="261" width="14.42578125" style="282" customWidth="1"/>
    <col min="262" max="262" width="21" style="282" customWidth="1"/>
    <col min="263" max="263" width="19.7109375" style="282" customWidth="1"/>
    <col min="264" max="264" width="18" style="282" customWidth="1"/>
    <col min="265" max="265" width="23.140625" style="282" customWidth="1"/>
    <col min="266" max="280" width="0" style="282" hidden="1" customWidth="1"/>
    <col min="281" max="512" width="9.140625" style="282"/>
    <col min="513" max="513" width="14.28515625" style="282" customWidth="1"/>
    <col min="514" max="514" width="13.85546875" style="282" customWidth="1"/>
    <col min="515" max="515" width="11.42578125" style="282" customWidth="1"/>
    <col min="516" max="516" width="27.85546875" style="282" customWidth="1"/>
    <col min="517" max="517" width="14.42578125" style="282" customWidth="1"/>
    <col min="518" max="518" width="21" style="282" customWidth="1"/>
    <col min="519" max="519" width="19.7109375" style="282" customWidth="1"/>
    <col min="520" max="520" width="18" style="282" customWidth="1"/>
    <col min="521" max="521" width="23.140625" style="282" customWidth="1"/>
    <col min="522" max="536" width="0" style="282" hidden="1" customWidth="1"/>
    <col min="537" max="768" width="9.140625" style="282"/>
    <col min="769" max="769" width="14.28515625" style="282" customWidth="1"/>
    <col min="770" max="770" width="13.85546875" style="282" customWidth="1"/>
    <col min="771" max="771" width="11.42578125" style="282" customWidth="1"/>
    <col min="772" max="772" width="27.85546875" style="282" customWidth="1"/>
    <col min="773" max="773" width="14.42578125" style="282" customWidth="1"/>
    <col min="774" max="774" width="21" style="282" customWidth="1"/>
    <col min="775" max="775" width="19.7109375" style="282" customWidth="1"/>
    <col min="776" max="776" width="18" style="282" customWidth="1"/>
    <col min="777" max="777" width="23.140625" style="282" customWidth="1"/>
    <col min="778" max="792" width="0" style="282" hidden="1" customWidth="1"/>
    <col min="793" max="1024" width="9.140625" style="282"/>
    <col min="1025" max="1025" width="14.28515625" style="282" customWidth="1"/>
    <col min="1026" max="1026" width="13.85546875" style="282" customWidth="1"/>
    <col min="1027" max="1027" width="11.42578125" style="282" customWidth="1"/>
    <col min="1028" max="1028" width="27.85546875" style="282" customWidth="1"/>
    <col min="1029" max="1029" width="14.42578125" style="282" customWidth="1"/>
    <col min="1030" max="1030" width="21" style="282" customWidth="1"/>
    <col min="1031" max="1031" width="19.7109375" style="282" customWidth="1"/>
    <col min="1032" max="1032" width="18" style="282" customWidth="1"/>
    <col min="1033" max="1033" width="23.140625" style="282" customWidth="1"/>
    <col min="1034" max="1048" width="0" style="282" hidden="1" customWidth="1"/>
    <col min="1049" max="1280" width="9.140625" style="282"/>
    <col min="1281" max="1281" width="14.28515625" style="282" customWidth="1"/>
    <col min="1282" max="1282" width="13.85546875" style="282" customWidth="1"/>
    <col min="1283" max="1283" width="11.42578125" style="282" customWidth="1"/>
    <col min="1284" max="1284" width="27.85546875" style="282" customWidth="1"/>
    <col min="1285" max="1285" width="14.42578125" style="282" customWidth="1"/>
    <col min="1286" max="1286" width="21" style="282" customWidth="1"/>
    <col min="1287" max="1287" width="19.7109375" style="282" customWidth="1"/>
    <col min="1288" max="1288" width="18" style="282" customWidth="1"/>
    <col min="1289" max="1289" width="23.140625" style="282" customWidth="1"/>
    <col min="1290" max="1304" width="0" style="282" hidden="1" customWidth="1"/>
    <col min="1305" max="1536" width="9.140625" style="282"/>
    <col min="1537" max="1537" width="14.28515625" style="282" customWidth="1"/>
    <col min="1538" max="1538" width="13.85546875" style="282" customWidth="1"/>
    <col min="1539" max="1539" width="11.42578125" style="282" customWidth="1"/>
    <col min="1540" max="1540" width="27.85546875" style="282" customWidth="1"/>
    <col min="1541" max="1541" width="14.42578125" style="282" customWidth="1"/>
    <col min="1542" max="1542" width="21" style="282" customWidth="1"/>
    <col min="1543" max="1543" width="19.7109375" style="282" customWidth="1"/>
    <col min="1544" max="1544" width="18" style="282" customWidth="1"/>
    <col min="1545" max="1545" width="23.140625" style="282" customWidth="1"/>
    <col min="1546" max="1560" width="0" style="282" hidden="1" customWidth="1"/>
    <col min="1561" max="1792" width="9.140625" style="282"/>
    <col min="1793" max="1793" width="14.28515625" style="282" customWidth="1"/>
    <col min="1794" max="1794" width="13.85546875" style="282" customWidth="1"/>
    <col min="1795" max="1795" width="11.42578125" style="282" customWidth="1"/>
    <col min="1796" max="1796" width="27.85546875" style="282" customWidth="1"/>
    <col min="1797" max="1797" width="14.42578125" style="282" customWidth="1"/>
    <col min="1798" max="1798" width="21" style="282" customWidth="1"/>
    <col min="1799" max="1799" width="19.7109375" style="282" customWidth="1"/>
    <col min="1800" max="1800" width="18" style="282" customWidth="1"/>
    <col min="1801" max="1801" width="23.140625" style="282" customWidth="1"/>
    <col min="1802" max="1816" width="0" style="282" hidden="1" customWidth="1"/>
    <col min="1817" max="2048" width="9.140625" style="282"/>
    <col min="2049" max="2049" width="14.28515625" style="282" customWidth="1"/>
    <col min="2050" max="2050" width="13.85546875" style="282" customWidth="1"/>
    <col min="2051" max="2051" width="11.42578125" style="282" customWidth="1"/>
    <col min="2052" max="2052" width="27.85546875" style="282" customWidth="1"/>
    <col min="2053" max="2053" width="14.42578125" style="282" customWidth="1"/>
    <col min="2054" max="2054" width="21" style="282" customWidth="1"/>
    <col min="2055" max="2055" width="19.7109375" style="282" customWidth="1"/>
    <col min="2056" max="2056" width="18" style="282" customWidth="1"/>
    <col min="2057" max="2057" width="23.140625" style="282" customWidth="1"/>
    <col min="2058" max="2072" width="0" style="282" hidden="1" customWidth="1"/>
    <col min="2073" max="2304" width="9.140625" style="282"/>
    <col min="2305" max="2305" width="14.28515625" style="282" customWidth="1"/>
    <col min="2306" max="2306" width="13.85546875" style="282" customWidth="1"/>
    <col min="2307" max="2307" width="11.42578125" style="282" customWidth="1"/>
    <col min="2308" max="2308" width="27.85546875" style="282" customWidth="1"/>
    <col min="2309" max="2309" width="14.42578125" style="282" customWidth="1"/>
    <col min="2310" max="2310" width="21" style="282" customWidth="1"/>
    <col min="2311" max="2311" width="19.7109375" style="282" customWidth="1"/>
    <col min="2312" max="2312" width="18" style="282" customWidth="1"/>
    <col min="2313" max="2313" width="23.140625" style="282" customWidth="1"/>
    <col min="2314" max="2328" width="0" style="282" hidden="1" customWidth="1"/>
    <col min="2329" max="2560" width="9.140625" style="282"/>
    <col min="2561" max="2561" width="14.28515625" style="282" customWidth="1"/>
    <col min="2562" max="2562" width="13.85546875" style="282" customWidth="1"/>
    <col min="2563" max="2563" width="11.42578125" style="282" customWidth="1"/>
    <col min="2564" max="2564" width="27.85546875" style="282" customWidth="1"/>
    <col min="2565" max="2565" width="14.42578125" style="282" customWidth="1"/>
    <col min="2566" max="2566" width="21" style="282" customWidth="1"/>
    <col min="2567" max="2567" width="19.7109375" style="282" customWidth="1"/>
    <col min="2568" max="2568" width="18" style="282" customWidth="1"/>
    <col min="2569" max="2569" width="23.140625" style="282" customWidth="1"/>
    <col min="2570" max="2584" width="0" style="282" hidden="1" customWidth="1"/>
    <col min="2585" max="2816" width="9.140625" style="282"/>
    <col min="2817" max="2817" width="14.28515625" style="282" customWidth="1"/>
    <col min="2818" max="2818" width="13.85546875" style="282" customWidth="1"/>
    <col min="2819" max="2819" width="11.42578125" style="282" customWidth="1"/>
    <col min="2820" max="2820" width="27.85546875" style="282" customWidth="1"/>
    <col min="2821" max="2821" width="14.42578125" style="282" customWidth="1"/>
    <col min="2822" max="2822" width="21" style="282" customWidth="1"/>
    <col min="2823" max="2823" width="19.7109375" style="282" customWidth="1"/>
    <col min="2824" max="2824" width="18" style="282" customWidth="1"/>
    <col min="2825" max="2825" width="23.140625" style="282" customWidth="1"/>
    <col min="2826" max="2840" width="0" style="282" hidden="1" customWidth="1"/>
    <col min="2841" max="3072" width="9.140625" style="282"/>
    <col min="3073" max="3073" width="14.28515625" style="282" customWidth="1"/>
    <col min="3074" max="3074" width="13.85546875" style="282" customWidth="1"/>
    <col min="3075" max="3075" width="11.42578125" style="282" customWidth="1"/>
    <col min="3076" max="3076" width="27.85546875" style="282" customWidth="1"/>
    <col min="3077" max="3077" width="14.42578125" style="282" customWidth="1"/>
    <col min="3078" max="3078" width="21" style="282" customWidth="1"/>
    <col min="3079" max="3079" width="19.7109375" style="282" customWidth="1"/>
    <col min="3080" max="3080" width="18" style="282" customWidth="1"/>
    <col min="3081" max="3081" width="23.140625" style="282" customWidth="1"/>
    <col min="3082" max="3096" width="0" style="282" hidden="1" customWidth="1"/>
    <col min="3097" max="3328" width="9.140625" style="282"/>
    <col min="3329" max="3329" width="14.28515625" style="282" customWidth="1"/>
    <col min="3330" max="3330" width="13.85546875" style="282" customWidth="1"/>
    <col min="3331" max="3331" width="11.42578125" style="282" customWidth="1"/>
    <col min="3332" max="3332" width="27.85546875" style="282" customWidth="1"/>
    <col min="3333" max="3333" width="14.42578125" style="282" customWidth="1"/>
    <col min="3334" max="3334" width="21" style="282" customWidth="1"/>
    <col min="3335" max="3335" width="19.7109375" style="282" customWidth="1"/>
    <col min="3336" max="3336" width="18" style="282" customWidth="1"/>
    <col min="3337" max="3337" width="23.140625" style="282" customWidth="1"/>
    <col min="3338" max="3352" width="0" style="282" hidden="1" customWidth="1"/>
    <col min="3353" max="3584" width="9.140625" style="282"/>
    <col min="3585" max="3585" width="14.28515625" style="282" customWidth="1"/>
    <col min="3586" max="3586" width="13.85546875" style="282" customWidth="1"/>
    <col min="3587" max="3587" width="11.42578125" style="282" customWidth="1"/>
    <col min="3588" max="3588" width="27.85546875" style="282" customWidth="1"/>
    <col min="3589" max="3589" width="14.42578125" style="282" customWidth="1"/>
    <col min="3590" max="3590" width="21" style="282" customWidth="1"/>
    <col min="3591" max="3591" width="19.7109375" style="282" customWidth="1"/>
    <col min="3592" max="3592" width="18" style="282" customWidth="1"/>
    <col min="3593" max="3593" width="23.140625" style="282" customWidth="1"/>
    <col min="3594" max="3608" width="0" style="282" hidden="1" customWidth="1"/>
    <col min="3609" max="3840" width="9.140625" style="282"/>
    <col min="3841" max="3841" width="14.28515625" style="282" customWidth="1"/>
    <col min="3842" max="3842" width="13.85546875" style="282" customWidth="1"/>
    <col min="3843" max="3843" width="11.42578125" style="282" customWidth="1"/>
    <col min="3844" max="3844" width="27.85546875" style="282" customWidth="1"/>
    <col min="3845" max="3845" width="14.42578125" style="282" customWidth="1"/>
    <col min="3846" max="3846" width="21" style="282" customWidth="1"/>
    <col min="3847" max="3847" width="19.7109375" style="282" customWidth="1"/>
    <col min="3848" max="3848" width="18" style="282" customWidth="1"/>
    <col min="3849" max="3849" width="23.140625" style="282" customWidth="1"/>
    <col min="3850" max="3864" width="0" style="282" hidden="1" customWidth="1"/>
    <col min="3865" max="4096" width="9.140625" style="282"/>
    <col min="4097" max="4097" width="14.28515625" style="282" customWidth="1"/>
    <col min="4098" max="4098" width="13.85546875" style="282" customWidth="1"/>
    <col min="4099" max="4099" width="11.42578125" style="282" customWidth="1"/>
    <col min="4100" max="4100" width="27.85546875" style="282" customWidth="1"/>
    <col min="4101" max="4101" width="14.42578125" style="282" customWidth="1"/>
    <col min="4102" max="4102" width="21" style="282" customWidth="1"/>
    <col min="4103" max="4103" width="19.7109375" style="282" customWidth="1"/>
    <col min="4104" max="4104" width="18" style="282" customWidth="1"/>
    <col min="4105" max="4105" width="23.140625" style="282" customWidth="1"/>
    <col min="4106" max="4120" width="0" style="282" hidden="1" customWidth="1"/>
    <col min="4121" max="4352" width="9.140625" style="282"/>
    <col min="4353" max="4353" width="14.28515625" style="282" customWidth="1"/>
    <col min="4354" max="4354" width="13.85546875" style="282" customWidth="1"/>
    <col min="4355" max="4355" width="11.42578125" style="282" customWidth="1"/>
    <col min="4356" max="4356" width="27.85546875" style="282" customWidth="1"/>
    <col min="4357" max="4357" width="14.42578125" style="282" customWidth="1"/>
    <col min="4358" max="4358" width="21" style="282" customWidth="1"/>
    <col min="4359" max="4359" width="19.7109375" style="282" customWidth="1"/>
    <col min="4360" max="4360" width="18" style="282" customWidth="1"/>
    <col min="4361" max="4361" width="23.140625" style="282" customWidth="1"/>
    <col min="4362" max="4376" width="0" style="282" hidden="1" customWidth="1"/>
    <col min="4377" max="4608" width="9.140625" style="282"/>
    <col min="4609" max="4609" width="14.28515625" style="282" customWidth="1"/>
    <col min="4610" max="4610" width="13.85546875" style="282" customWidth="1"/>
    <col min="4611" max="4611" width="11.42578125" style="282" customWidth="1"/>
    <col min="4612" max="4612" width="27.85546875" style="282" customWidth="1"/>
    <col min="4613" max="4613" width="14.42578125" style="282" customWidth="1"/>
    <col min="4614" max="4614" width="21" style="282" customWidth="1"/>
    <col min="4615" max="4615" width="19.7109375" style="282" customWidth="1"/>
    <col min="4616" max="4616" width="18" style="282" customWidth="1"/>
    <col min="4617" max="4617" width="23.140625" style="282" customWidth="1"/>
    <col min="4618" max="4632" width="0" style="282" hidden="1" customWidth="1"/>
    <col min="4633" max="4864" width="9.140625" style="282"/>
    <col min="4865" max="4865" width="14.28515625" style="282" customWidth="1"/>
    <col min="4866" max="4866" width="13.85546875" style="282" customWidth="1"/>
    <col min="4867" max="4867" width="11.42578125" style="282" customWidth="1"/>
    <col min="4868" max="4868" width="27.85546875" style="282" customWidth="1"/>
    <col min="4869" max="4869" width="14.42578125" style="282" customWidth="1"/>
    <col min="4870" max="4870" width="21" style="282" customWidth="1"/>
    <col min="4871" max="4871" width="19.7109375" style="282" customWidth="1"/>
    <col min="4872" max="4872" width="18" style="282" customWidth="1"/>
    <col min="4873" max="4873" width="23.140625" style="282" customWidth="1"/>
    <col min="4874" max="4888" width="0" style="282" hidden="1" customWidth="1"/>
    <col min="4889" max="5120" width="9.140625" style="282"/>
    <col min="5121" max="5121" width="14.28515625" style="282" customWidth="1"/>
    <col min="5122" max="5122" width="13.85546875" style="282" customWidth="1"/>
    <col min="5123" max="5123" width="11.42578125" style="282" customWidth="1"/>
    <col min="5124" max="5124" width="27.85546875" style="282" customWidth="1"/>
    <col min="5125" max="5125" width="14.42578125" style="282" customWidth="1"/>
    <col min="5126" max="5126" width="21" style="282" customWidth="1"/>
    <col min="5127" max="5127" width="19.7109375" style="282" customWidth="1"/>
    <col min="5128" max="5128" width="18" style="282" customWidth="1"/>
    <col min="5129" max="5129" width="23.140625" style="282" customWidth="1"/>
    <col min="5130" max="5144" width="0" style="282" hidden="1" customWidth="1"/>
    <col min="5145" max="5376" width="9.140625" style="282"/>
    <col min="5377" max="5377" width="14.28515625" style="282" customWidth="1"/>
    <col min="5378" max="5378" width="13.85546875" style="282" customWidth="1"/>
    <col min="5379" max="5379" width="11.42578125" style="282" customWidth="1"/>
    <col min="5380" max="5380" width="27.85546875" style="282" customWidth="1"/>
    <col min="5381" max="5381" width="14.42578125" style="282" customWidth="1"/>
    <col min="5382" max="5382" width="21" style="282" customWidth="1"/>
    <col min="5383" max="5383" width="19.7109375" style="282" customWidth="1"/>
    <col min="5384" max="5384" width="18" style="282" customWidth="1"/>
    <col min="5385" max="5385" width="23.140625" style="282" customWidth="1"/>
    <col min="5386" max="5400" width="0" style="282" hidden="1" customWidth="1"/>
    <col min="5401" max="5632" width="9.140625" style="282"/>
    <col min="5633" max="5633" width="14.28515625" style="282" customWidth="1"/>
    <col min="5634" max="5634" width="13.85546875" style="282" customWidth="1"/>
    <col min="5635" max="5635" width="11.42578125" style="282" customWidth="1"/>
    <col min="5636" max="5636" width="27.85546875" style="282" customWidth="1"/>
    <col min="5637" max="5637" width="14.42578125" style="282" customWidth="1"/>
    <col min="5638" max="5638" width="21" style="282" customWidth="1"/>
    <col min="5639" max="5639" width="19.7109375" style="282" customWidth="1"/>
    <col min="5640" max="5640" width="18" style="282" customWidth="1"/>
    <col min="5641" max="5641" width="23.140625" style="282" customWidth="1"/>
    <col min="5642" max="5656" width="0" style="282" hidden="1" customWidth="1"/>
    <col min="5657" max="5888" width="9.140625" style="282"/>
    <col min="5889" max="5889" width="14.28515625" style="282" customWidth="1"/>
    <col min="5890" max="5890" width="13.85546875" style="282" customWidth="1"/>
    <col min="5891" max="5891" width="11.42578125" style="282" customWidth="1"/>
    <col min="5892" max="5892" width="27.85546875" style="282" customWidth="1"/>
    <col min="5893" max="5893" width="14.42578125" style="282" customWidth="1"/>
    <col min="5894" max="5894" width="21" style="282" customWidth="1"/>
    <col min="5895" max="5895" width="19.7109375" style="282" customWidth="1"/>
    <col min="5896" max="5896" width="18" style="282" customWidth="1"/>
    <col min="5897" max="5897" width="23.140625" style="282" customWidth="1"/>
    <col min="5898" max="5912" width="0" style="282" hidden="1" customWidth="1"/>
    <col min="5913" max="6144" width="9.140625" style="282"/>
    <col min="6145" max="6145" width="14.28515625" style="282" customWidth="1"/>
    <col min="6146" max="6146" width="13.85546875" style="282" customWidth="1"/>
    <col min="6147" max="6147" width="11.42578125" style="282" customWidth="1"/>
    <col min="6148" max="6148" width="27.85546875" style="282" customWidth="1"/>
    <col min="6149" max="6149" width="14.42578125" style="282" customWidth="1"/>
    <col min="6150" max="6150" width="21" style="282" customWidth="1"/>
    <col min="6151" max="6151" width="19.7109375" style="282" customWidth="1"/>
    <col min="6152" max="6152" width="18" style="282" customWidth="1"/>
    <col min="6153" max="6153" width="23.140625" style="282" customWidth="1"/>
    <col min="6154" max="6168" width="0" style="282" hidden="1" customWidth="1"/>
    <col min="6169" max="6400" width="9.140625" style="282"/>
    <col min="6401" max="6401" width="14.28515625" style="282" customWidth="1"/>
    <col min="6402" max="6402" width="13.85546875" style="282" customWidth="1"/>
    <col min="6403" max="6403" width="11.42578125" style="282" customWidth="1"/>
    <col min="6404" max="6404" width="27.85546875" style="282" customWidth="1"/>
    <col min="6405" max="6405" width="14.42578125" style="282" customWidth="1"/>
    <col min="6406" max="6406" width="21" style="282" customWidth="1"/>
    <col min="6407" max="6407" width="19.7109375" style="282" customWidth="1"/>
    <col min="6408" max="6408" width="18" style="282" customWidth="1"/>
    <col min="6409" max="6409" width="23.140625" style="282" customWidth="1"/>
    <col min="6410" max="6424" width="0" style="282" hidden="1" customWidth="1"/>
    <col min="6425" max="6656" width="9.140625" style="282"/>
    <col min="6657" max="6657" width="14.28515625" style="282" customWidth="1"/>
    <col min="6658" max="6658" width="13.85546875" style="282" customWidth="1"/>
    <col min="6659" max="6659" width="11.42578125" style="282" customWidth="1"/>
    <col min="6660" max="6660" width="27.85546875" style="282" customWidth="1"/>
    <col min="6661" max="6661" width="14.42578125" style="282" customWidth="1"/>
    <col min="6662" max="6662" width="21" style="282" customWidth="1"/>
    <col min="6663" max="6663" width="19.7109375" style="282" customWidth="1"/>
    <col min="6664" max="6664" width="18" style="282" customWidth="1"/>
    <col min="6665" max="6665" width="23.140625" style="282" customWidth="1"/>
    <col min="6666" max="6680" width="0" style="282" hidden="1" customWidth="1"/>
    <col min="6681" max="6912" width="9.140625" style="282"/>
    <col min="6913" max="6913" width="14.28515625" style="282" customWidth="1"/>
    <col min="6914" max="6914" width="13.85546875" style="282" customWidth="1"/>
    <col min="6915" max="6915" width="11.42578125" style="282" customWidth="1"/>
    <col min="6916" max="6916" width="27.85546875" style="282" customWidth="1"/>
    <col min="6917" max="6917" width="14.42578125" style="282" customWidth="1"/>
    <col min="6918" max="6918" width="21" style="282" customWidth="1"/>
    <col min="6919" max="6919" width="19.7109375" style="282" customWidth="1"/>
    <col min="6920" max="6920" width="18" style="282" customWidth="1"/>
    <col min="6921" max="6921" width="23.140625" style="282" customWidth="1"/>
    <col min="6922" max="6936" width="0" style="282" hidden="1" customWidth="1"/>
    <col min="6937" max="7168" width="9.140625" style="282"/>
    <col min="7169" max="7169" width="14.28515625" style="282" customWidth="1"/>
    <col min="7170" max="7170" width="13.85546875" style="282" customWidth="1"/>
    <col min="7171" max="7171" width="11.42578125" style="282" customWidth="1"/>
    <col min="7172" max="7172" width="27.85546875" style="282" customWidth="1"/>
    <col min="7173" max="7173" width="14.42578125" style="282" customWidth="1"/>
    <col min="7174" max="7174" width="21" style="282" customWidth="1"/>
    <col min="7175" max="7175" width="19.7109375" style="282" customWidth="1"/>
    <col min="7176" max="7176" width="18" style="282" customWidth="1"/>
    <col min="7177" max="7177" width="23.140625" style="282" customWidth="1"/>
    <col min="7178" max="7192" width="0" style="282" hidden="1" customWidth="1"/>
    <col min="7193" max="7424" width="9.140625" style="282"/>
    <col min="7425" max="7425" width="14.28515625" style="282" customWidth="1"/>
    <col min="7426" max="7426" width="13.85546875" style="282" customWidth="1"/>
    <col min="7427" max="7427" width="11.42578125" style="282" customWidth="1"/>
    <col min="7428" max="7428" width="27.85546875" style="282" customWidth="1"/>
    <col min="7429" max="7429" width="14.42578125" style="282" customWidth="1"/>
    <col min="7430" max="7430" width="21" style="282" customWidth="1"/>
    <col min="7431" max="7431" width="19.7109375" style="282" customWidth="1"/>
    <col min="7432" max="7432" width="18" style="282" customWidth="1"/>
    <col min="7433" max="7433" width="23.140625" style="282" customWidth="1"/>
    <col min="7434" max="7448" width="0" style="282" hidden="1" customWidth="1"/>
    <col min="7449" max="7680" width="9.140625" style="282"/>
    <col min="7681" max="7681" width="14.28515625" style="282" customWidth="1"/>
    <col min="7682" max="7682" width="13.85546875" style="282" customWidth="1"/>
    <col min="7683" max="7683" width="11.42578125" style="282" customWidth="1"/>
    <col min="7684" max="7684" width="27.85546875" style="282" customWidth="1"/>
    <col min="7685" max="7685" width="14.42578125" style="282" customWidth="1"/>
    <col min="7686" max="7686" width="21" style="282" customWidth="1"/>
    <col min="7687" max="7687" width="19.7109375" style="282" customWidth="1"/>
    <col min="7688" max="7688" width="18" style="282" customWidth="1"/>
    <col min="7689" max="7689" width="23.140625" style="282" customWidth="1"/>
    <col min="7690" max="7704" width="0" style="282" hidden="1" customWidth="1"/>
    <col min="7705" max="7936" width="9.140625" style="282"/>
    <col min="7937" max="7937" width="14.28515625" style="282" customWidth="1"/>
    <col min="7938" max="7938" width="13.85546875" style="282" customWidth="1"/>
    <col min="7939" max="7939" width="11.42578125" style="282" customWidth="1"/>
    <col min="7940" max="7940" width="27.85546875" style="282" customWidth="1"/>
    <col min="7941" max="7941" width="14.42578125" style="282" customWidth="1"/>
    <col min="7942" max="7942" width="21" style="282" customWidth="1"/>
    <col min="7943" max="7943" width="19.7109375" style="282" customWidth="1"/>
    <col min="7944" max="7944" width="18" style="282" customWidth="1"/>
    <col min="7945" max="7945" width="23.140625" style="282" customWidth="1"/>
    <col min="7946" max="7960" width="0" style="282" hidden="1" customWidth="1"/>
    <col min="7961" max="8192" width="9.140625" style="282"/>
    <col min="8193" max="8193" width="14.28515625" style="282" customWidth="1"/>
    <col min="8194" max="8194" width="13.85546875" style="282" customWidth="1"/>
    <col min="8195" max="8195" width="11.42578125" style="282" customWidth="1"/>
    <col min="8196" max="8196" width="27.85546875" style="282" customWidth="1"/>
    <col min="8197" max="8197" width="14.42578125" style="282" customWidth="1"/>
    <col min="8198" max="8198" width="21" style="282" customWidth="1"/>
    <col min="8199" max="8199" width="19.7109375" style="282" customWidth="1"/>
    <col min="8200" max="8200" width="18" style="282" customWidth="1"/>
    <col min="8201" max="8201" width="23.140625" style="282" customWidth="1"/>
    <col min="8202" max="8216" width="0" style="282" hidden="1" customWidth="1"/>
    <col min="8217" max="8448" width="9.140625" style="282"/>
    <col min="8449" max="8449" width="14.28515625" style="282" customWidth="1"/>
    <col min="8450" max="8450" width="13.85546875" style="282" customWidth="1"/>
    <col min="8451" max="8451" width="11.42578125" style="282" customWidth="1"/>
    <col min="8452" max="8452" width="27.85546875" style="282" customWidth="1"/>
    <col min="8453" max="8453" width="14.42578125" style="282" customWidth="1"/>
    <col min="8454" max="8454" width="21" style="282" customWidth="1"/>
    <col min="8455" max="8455" width="19.7109375" style="282" customWidth="1"/>
    <col min="8456" max="8456" width="18" style="282" customWidth="1"/>
    <col min="8457" max="8457" width="23.140625" style="282" customWidth="1"/>
    <col min="8458" max="8472" width="0" style="282" hidden="1" customWidth="1"/>
    <col min="8473" max="8704" width="9.140625" style="282"/>
    <col min="8705" max="8705" width="14.28515625" style="282" customWidth="1"/>
    <col min="8706" max="8706" width="13.85546875" style="282" customWidth="1"/>
    <col min="8707" max="8707" width="11.42578125" style="282" customWidth="1"/>
    <col min="8708" max="8708" width="27.85546875" style="282" customWidth="1"/>
    <col min="8709" max="8709" width="14.42578125" style="282" customWidth="1"/>
    <col min="8710" max="8710" width="21" style="282" customWidth="1"/>
    <col min="8711" max="8711" width="19.7109375" style="282" customWidth="1"/>
    <col min="8712" max="8712" width="18" style="282" customWidth="1"/>
    <col min="8713" max="8713" width="23.140625" style="282" customWidth="1"/>
    <col min="8714" max="8728" width="0" style="282" hidden="1" customWidth="1"/>
    <col min="8729" max="8960" width="9.140625" style="282"/>
    <col min="8961" max="8961" width="14.28515625" style="282" customWidth="1"/>
    <col min="8962" max="8962" width="13.85546875" style="282" customWidth="1"/>
    <col min="8963" max="8963" width="11.42578125" style="282" customWidth="1"/>
    <col min="8964" max="8964" width="27.85546875" style="282" customWidth="1"/>
    <col min="8965" max="8965" width="14.42578125" style="282" customWidth="1"/>
    <col min="8966" max="8966" width="21" style="282" customWidth="1"/>
    <col min="8967" max="8967" width="19.7109375" style="282" customWidth="1"/>
    <col min="8968" max="8968" width="18" style="282" customWidth="1"/>
    <col min="8969" max="8969" width="23.140625" style="282" customWidth="1"/>
    <col min="8970" max="8984" width="0" style="282" hidden="1" customWidth="1"/>
    <col min="8985" max="9216" width="9.140625" style="282"/>
    <col min="9217" max="9217" width="14.28515625" style="282" customWidth="1"/>
    <col min="9218" max="9218" width="13.85546875" style="282" customWidth="1"/>
    <col min="9219" max="9219" width="11.42578125" style="282" customWidth="1"/>
    <col min="9220" max="9220" width="27.85546875" style="282" customWidth="1"/>
    <col min="9221" max="9221" width="14.42578125" style="282" customWidth="1"/>
    <col min="9222" max="9222" width="21" style="282" customWidth="1"/>
    <col min="9223" max="9223" width="19.7109375" style="282" customWidth="1"/>
    <col min="9224" max="9224" width="18" style="282" customWidth="1"/>
    <col min="9225" max="9225" width="23.140625" style="282" customWidth="1"/>
    <col min="9226" max="9240" width="0" style="282" hidden="1" customWidth="1"/>
    <col min="9241" max="9472" width="9.140625" style="282"/>
    <col min="9473" max="9473" width="14.28515625" style="282" customWidth="1"/>
    <col min="9474" max="9474" width="13.85546875" style="282" customWidth="1"/>
    <col min="9475" max="9475" width="11.42578125" style="282" customWidth="1"/>
    <col min="9476" max="9476" width="27.85546875" style="282" customWidth="1"/>
    <col min="9477" max="9477" width="14.42578125" style="282" customWidth="1"/>
    <col min="9478" max="9478" width="21" style="282" customWidth="1"/>
    <col min="9479" max="9479" width="19.7109375" style="282" customWidth="1"/>
    <col min="9480" max="9480" width="18" style="282" customWidth="1"/>
    <col min="9481" max="9481" width="23.140625" style="282" customWidth="1"/>
    <col min="9482" max="9496" width="0" style="282" hidden="1" customWidth="1"/>
    <col min="9497" max="9728" width="9.140625" style="282"/>
    <col min="9729" max="9729" width="14.28515625" style="282" customWidth="1"/>
    <col min="9730" max="9730" width="13.85546875" style="282" customWidth="1"/>
    <col min="9731" max="9731" width="11.42578125" style="282" customWidth="1"/>
    <col min="9732" max="9732" width="27.85546875" style="282" customWidth="1"/>
    <col min="9733" max="9733" width="14.42578125" style="282" customWidth="1"/>
    <col min="9734" max="9734" width="21" style="282" customWidth="1"/>
    <col min="9735" max="9735" width="19.7109375" style="282" customWidth="1"/>
    <col min="9736" max="9736" width="18" style="282" customWidth="1"/>
    <col min="9737" max="9737" width="23.140625" style="282" customWidth="1"/>
    <col min="9738" max="9752" width="0" style="282" hidden="1" customWidth="1"/>
    <col min="9753" max="9984" width="9.140625" style="282"/>
    <col min="9985" max="9985" width="14.28515625" style="282" customWidth="1"/>
    <col min="9986" max="9986" width="13.85546875" style="282" customWidth="1"/>
    <col min="9987" max="9987" width="11.42578125" style="282" customWidth="1"/>
    <col min="9988" max="9988" width="27.85546875" style="282" customWidth="1"/>
    <col min="9989" max="9989" width="14.42578125" style="282" customWidth="1"/>
    <col min="9990" max="9990" width="21" style="282" customWidth="1"/>
    <col min="9991" max="9991" width="19.7109375" style="282" customWidth="1"/>
    <col min="9992" max="9992" width="18" style="282" customWidth="1"/>
    <col min="9993" max="9993" width="23.140625" style="282" customWidth="1"/>
    <col min="9994" max="10008" width="0" style="282" hidden="1" customWidth="1"/>
    <col min="10009" max="10240" width="9.140625" style="282"/>
    <col min="10241" max="10241" width="14.28515625" style="282" customWidth="1"/>
    <col min="10242" max="10242" width="13.85546875" style="282" customWidth="1"/>
    <col min="10243" max="10243" width="11.42578125" style="282" customWidth="1"/>
    <col min="10244" max="10244" width="27.85546875" style="282" customWidth="1"/>
    <col min="10245" max="10245" width="14.42578125" style="282" customWidth="1"/>
    <col min="10246" max="10246" width="21" style="282" customWidth="1"/>
    <col min="10247" max="10247" width="19.7109375" style="282" customWidth="1"/>
    <col min="10248" max="10248" width="18" style="282" customWidth="1"/>
    <col min="10249" max="10249" width="23.140625" style="282" customWidth="1"/>
    <col min="10250" max="10264" width="0" style="282" hidden="1" customWidth="1"/>
    <col min="10265" max="10496" width="9.140625" style="282"/>
    <col min="10497" max="10497" width="14.28515625" style="282" customWidth="1"/>
    <col min="10498" max="10498" width="13.85546875" style="282" customWidth="1"/>
    <col min="10499" max="10499" width="11.42578125" style="282" customWidth="1"/>
    <col min="10500" max="10500" width="27.85546875" style="282" customWidth="1"/>
    <col min="10501" max="10501" width="14.42578125" style="282" customWidth="1"/>
    <col min="10502" max="10502" width="21" style="282" customWidth="1"/>
    <col min="10503" max="10503" width="19.7109375" style="282" customWidth="1"/>
    <col min="10504" max="10504" width="18" style="282" customWidth="1"/>
    <col min="10505" max="10505" width="23.140625" style="282" customWidth="1"/>
    <col min="10506" max="10520" width="0" style="282" hidden="1" customWidth="1"/>
    <col min="10521" max="10752" width="9.140625" style="282"/>
    <col min="10753" max="10753" width="14.28515625" style="282" customWidth="1"/>
    <col min="10754" max="10754" width="13.85546875" style="282" customWidth="1"/>
    <col min="10755" max="10755" width="11.42578125" style="282" customWidth="1"/>
    <col min="10756" max="10756" width="27.85546875" style="282" customWidth="1"/>
    <col min="10757" max="10757" width="14.42578125" style="282" customWidth="1"/>
    <col min="10758" max="10758" width="21" style="282" customWidth="1"/>
    <col min="10759" max="10759" width="19.7109375" style="282" customWidth="1"/>
    <col min="10760" max="10760" width="18" style="282" customWidth="1"/>
    <col min="10761" max="10761" width="23.140625" style="282" customWidth="1"/>
    <col min="10762" max="10776" width="0" style="282" hidden="1" customWidth="1"/>
    <col min="10777" max="11008" width="9.140625" style="282"/>
    <col min="11009" max="11009" width="14.28515625" style="282" customWidth="1"/>
    <col min="11010" max="11010" width="13.85546875" style="282" customWidth="1"/>
    <col min="11011" max="11011" width="11.42578125" style="282" customWidth="1"/>
    <col min="11012" max="11012" width="27.85546875" style="282" customWidth="1"/>
    <col min="11013" max="11013" width="14.42578125" style="282" customWidth="1"/>
    <col min="11014" max="11014" width="21" style="282" customWidth="1"/>
    <col min="11015" max="11015" width="19.7109375" style="282" customWidth="1"/>
    <col min="11016" max="11016" width="18" style="282" customWidth="1"/>
    <col min="11017" max="11017" width="23.140625" style="282" customWidth="1"/>
    <col min="11018" max="11032" width="0" style="282" hidden="1" customWidth="1"/>
    <col min="11033" max="11264" width="9.140625" style="282"/>
    <col min="11265" max="11265" width="14.28515625" style="282" customWidth="1"/>
    <col min="11266" max="11266" width="13.85546875" style="282" customWidth="1"/>
    <col min="11267" max="11267" width="11.42578125" style="282" customWidth="1"/>
    <col min="11268" max="11268" width="27.85546875" style="282" customWidth="1"/>
    <col min="11269" max="11269" width="14.42578125" style="282" customWidth="1"/>
    <col min="11270" max="11270" width="21" style="282" customWidth="1"/>
    <col min="11271" max="11271" width="19.7109375" style="282" customWidth="1"/>
    <col min="11272" max="11272" width="18" style="282" customWidth="1"/>
    <col min="11273" max="11273" width="23.140625" style="282" customWidth="1"/>
    <col min="11274" max="11288" width="0" style="282" hidden="1" customWidth="1"/>
    <col min="11289" max="11520" width="9.140625" style="282"/>
    <col min="11521" max="11521" width="14.28515625" style="282" customWidth="1"/>
    <col min="11522" max="11522" width="13.85546875" style="282" customWidth="1"/>
    <col min="11523" max="11523" width="11.42578125" style="282" customWidth="1"/>
    <col min="11524" max="11524" width="27.85546875" style="282" customWidth="1"/>
    <col min="11525" max="11525" width="14.42578125" style="282" customWidth="1"/>
    <col min="11526" max="11526" width="21" style="282" customWidth="1"/>
    <col min="11527" max="11527" width="19.7109375" style="282" customWidth="1"/>
    <col min="11528" max="11528" width="18" style="282" customWidth="1"/>
    <col min="11529" max="11529" width="23.140625" style="282" customWidth="1"/>
    <col min="11530" max="11544" width="0" style="282" hidden="1" customWidth="1"/>
    <col min="11545" max="11776" width="9.140625" style="282"/>
    <col min="11777" max="11777" width="14.28515625" style="282" customWidth="1"/>
    <col min="11778" max="11778" width="13.85546875" style="282" customWidth="1"/>
    <col min="11779" max="11779" width="11.42578125" style="282" customWidth="1"/>
    <col min="11780" max="11780" width="27.85546875" style="282" customWidth="1"/>
    <col min="11781" max="11781" width="14.42578125" style="282" customWidth="1"/>
    <col min="11782" max="11782" width="21" style="282" customWidth="1"/>
    <col min="11783" max="11783" width="19.7109375" style="282" customWidth="1"/>
    <col min="11784" max="11784" width="18" style="282" customWidth="1"/>
    <col min="11785" max="11785" width="23.140625" style="282" customWidth="1"/>
    <col min="11786" max="11800" width="0" style="282" hidden="1" customWidth="1"/>
    <col min="11801" max="12032" width="9.140625" style="282"/>
    <col min="12033" max="12033" width="14.28515625" style="282" customWidth="1"/>
    <col min="12034" max="12034" width="13.85546875" style="282" customWidth="1"/>
    <col min="12035" max="12035" width="11.42578125" style="282" customWidth="1"/>
    <col min="12036" max="12036" width="27.85546875" style="282" customWidth="1"/>
    <col min="12037" max="12037" width="14.42578125" style="282" customWidth="1"/>
    <col min="12038" max="12038" width="21" style="282" customWidth="1"/>
    <col min="12039" max="12039" width="19.7109375" style="282" customWidth="1"/>
    <col min="12040" max="12040" width="18" style="282" customWidth="1"/>
    <col min="12041" max="12041" width="23.140625" style="282" customWidth="1"/>
    <col min="12042" max="12056" width="0" style="282" hidden="1" customWidth="1"/>
    <col min="12057" max="12288" width="9.140625" style="282"/>
    <col min="12289" max="12289" width="14.28515625" style="282" customWidth="1"/>
    <col min="12290" max="12290" width="13.85546875" style="282" customWidth="1"/>
    <col min="12291" max="12291" width="11.42578125" style="282" customWidth="1"/>
    <col min="12292" max="12292" width="27.85546875" style="282" customWidth="1"/>
    <col min="12293" max="12293" width="14.42578125" style="282" customWidth="1"/>
    <col min="12294" max="12294" width="21" style="282" customWidth="1"/>
    <col min="12295" max="12295" width="19.7109375" style="282" customWidth="1"/>
    <col min="12296" max="12296" width="18" style="282" customWidth="1"/>
    <col min="12297" max="12297" width="23.140625" style="282" customWidth="1"/>
    <col min="12298" max="12312" width="0" style="282" hidden="1" customWidth="1"/>
    <col min="12313" max="12544" width="9.140625" style="282"/>
    <col min="12545" max="12545" width="14.28515625" style="282" customWidth="1"/>
    <col min="12546" max="12546" width="13.85546875" style="282" customWidth="1"/>
    <col min="12547" max="12547" width="11.42578125" style="282" customWidth="1"/>
    <col min="12548" max="12548" width="27.85546875" style="282" customWidth="1"/>
    <col min="12549" max="12549" width="14.42578125" style="282" customWidth="1"/>
    <col min="12550" max="12550" width="21" style="282" customWidth="1"/>
    <col min="12551" max="12551" width="19.7109375" style="282" customWidth="1"/>
    <col min="12552" max="12552" width="18" style="282" customWidth="1"/>
    <col min="12553" max="12553" width="23.140625" style="282" customWidth="1"/>
    <col min="12554" max="12568" width="0" style="282" hidden="1" customWidth="1"/>
    <col min="12569" max="12800" width="9.140625" style="282"/>
    <col min="12801" max="12801" width="14.28515625" style="282" customWidth="1"/>
    <col min="12802" max="12802" width="13.85546875" style="282" customWidth="1"/>
    <col min="12803" max="12803" width="11.42578125" style="282" customWidth="1"/>
    <col min="12804" max="12804" width="27.85546875" style="282" customWidth="1"/>
    <col min="12805" max="12805" width="14.42578125" style="282" customWidth="1"/>
    <col min="12806" max="12806" width="21" style="282" customWidth="1"/>
    <col min="12807" max="12807" width="19.7109375" style="282" customWidth="1"/>
    <col min="12808" max="12808" width="18" style="282" customWidth="1"/>
    <col min="12809" max="12809" width="23.140625" style="282" customWidth="1"/>
    <col min="12810" max="12824" width="0" style="282" hidden="1" customWidth="1"/>
    <col min="12825" max="13056" width="9.140625" style="282"/>
    <col min="13057" max="13057" width="14.28515625" style="282" customWidth="1"/>
    <col min="13058" max="13058" width="13.85546875" style="282" customWidth="1"/>
    <col min="13059" max="13059" width="11.42578125" style="282" customWidth="1"/>
    <col min="13060" max="13060" width="27.85546875" style="282" customWidth="1"/>
    <col min="13061" max="13061" width="14.42578125" style="282" customWidth="1"/>
    <col min="13062" max="13062" width="21" style="282" customWidth="1"/>
    <col min="13063" max="13063" width="19.7109375" style="282" customWidth="1"/>
    <col min="13064" max="13064" width="18" style="282" customWidth="1"/>
    <col min="13065" max="13065" width="23.140625" style="282" customWidth="1"/>
    <col min="13066" max="13080" width="0" style="282" hidden="1" customWidth="1"/>
    <col min="13081" max="13312" width="9.140625" style="282"/>
    <col min="13313" max="13313" width="14.28515625" style="282" customWidth="1"/>
    <col min="13314" max="13314" width="13.85546875" style="282" customWidth="1"/>
    <col min="13315" max="13315" width="11.42578125" style="282" customWidth="1"/>
    <col min="13316" max="13316" width="27.85546875" style="282" customWidth="1"/>
    <col min="13317" max="13317" width="14.42578125" style="282" customWidth="1"/>
    <col min="13318" max="13318" width="21" style="282" customWidth="1"/>
    <col min="13319" max="13319" width="19.7109375" style="282" customWidth="1"/>
    <col min="13320" max="13320" width="18" style="282" customWidth="1"/>
    <col min="13321" max="13321" width="23.140625" style="282" customWidth="1"/>
    <col min="13322" max="13336" width="0" style="282" hidden="1" customWidth="1"/>
    <col min="13337" max="13568" width="9.140625" style="282"/>
    <col min="13569" max="13569" width="14.28515625" style="282" customWidth="1"/>
    <col min="13570" max="13570" width="13.85546875" style="282" customWidth="1"/>
    <col min="13571" max="13571" width="11.42578125" style="282" customWidth="1"/>
    <col min="13572" max="13572" width="27.85546875" style="282" customWidth="1"/>
    <col min="13573" max="13573" width="14.42578125" style="282" customWidth="1"/>
    <col min="13574" max="13574" width="21" style="282" customWidth="1"/>
    <col min="13575" max="13575" width="19.7109375" style="282" customWidth="1"/>
    <col min="13576" max="13576" width="18" style="282" customWidth="1"/>
    <col min="13577" max="13577" width="23.140625" style="282" customWidth="1"/>
    <col min="13578" max="13592" width="0" style="282" hidden="1" customWidth="1"/>
    <col min="13593" max="13824" width="9.140625" style="282"/>
    <col min="13825" max="13825" width="14.28515625" style="282" customWidth="1"/>
    <col min="13826" max="13826" width="13.85546875" style="282" customWidth="1"/>
    <col min="13827" max="13827" width="11.42578125" style="282" customWidth="1"/>
    <col min="13828" max="13828" width="27.85546875" style="282" customWidth="1"/>
    <col min="13829" max="13829" width="14.42578125" style="282" customWidth="1"/>
    <col min="13830" max="13830" width="21" style="282" customWidth="1"/>
    <col min="13831" max="13831" width="19.7109375" style="282" customWidth="1"/>
    <col min="13832" max="13832" width="18" style="282" customWidth="1"/>
    <col min="13833" max="13833" width="23.140625" style="282" customWidth="1"/>
    <col min="13834" max="13848" width="0" style="282" hidden="1" customWidth="1"/>
    <col min="13849" max="14080" width="9.140625" style="282"/>
    <col min="14081" max="14081" width="14.28515625" style="282" customWidth="1"/>
    <col min="14082" max="14082" width="13.85546875" style="282" customWidth="1"/>
    <col min="14083" max="14083" width="11.42578125" style="282" customWidth="1"/>
    <col min="14084" max="14084" width="27.85546875" style="282" customWidth="1"/>
    <col min="14085" max="14085" width="14.42578125" style="282" customWidth="1"/>
    <col min="14086" max="14086" width="21" style="282" customWidth="1"/>
    <col min="14087" max="14087" width="19.7109375" style="282" customWidth="1"/>
    <col min="14088" max="14088" width="18" style="282" customWidth="1"/>
    <col min="14089" max="14089" width="23.140625" style="282" customWidth="1"/>
    <col min="14090" max="14104" width="0" style="282" hidden="1" customWidth="1"/>
    <col min="14105" max="14336" width="9.140625" style="282"/>
    <col min="14337" max="14337" width="14.28515625" style="282" customWidth="1"/>
    <col min="14338" max="14338" width="13.85546875" style="282" customWidth="1"/>
    <col min="14339" max="14339" width="11.42578125" style="282" customWidth="1"/>
    <col min="14340" max="14340" width="27.85546875" style="282" customWidth="1"/>
    <col min="14341" max="14341" width="14.42578125" style="282" customWidth="1"/>
    <col min="14342" max="14342" width="21" style="282" customWidth="1"/>
    <col min="14343" max="14343" width="19.7109375" style="282" customWidth="1"/>
    <col min="14344" max="14344" width="18" style="282" customWidth="1"/>
    <col min="14345" max="14345" width="23.140625" style="282" customWidth="1"/>
    <col min="14346" max="14360" width="0" style="282" hidden="1" customWidth="1"/>
    <col min="14361" max="14592" width="9.140625" style="282"/>
    <col min="14593" max="14593" width="14.28515625" style="282" customWidth="1"/>
    <col min="14594" max="14594" width="13.85546875" style="282" customWidth="1"/>
    <col min="14595" max="14595" width="11.42578125" style="282" customWidth="1"/>
    <col min="14596" max="14596" width="27.85546875" style="282" customWidth="1"/>
    <col min="14597" max="14597" width="14.42578125" style="282" customWidth="1"/>
    <col min="14598" max="14598" width="21" style="282" customWidth="1"/>
    <col min="14599" max="14599" width="19.7109375" style="282" customWidth="1"/>
    <col min="14600" max="14600" width="18" style="282" customWidth="1"/>
    <col min="14601" max="14601" width="23.140625" style="282" customWidth="1"/>
    <col min="14602" max="14616" width="0" style="282" hidden="1" customWidth="1"/>
    <col min="14617" max="14848" width="9.140625" style="282"/>
    <col min="14849" max="14849" width="14.28515625" style="282" customWidth="1"/>
    <col min="14850" max="14850" width="13.85546875" style="282" customWidth="1"/>
    <col min="14851" max="14851" width="11.42578125" style="282" customWidth="1"/>
    <col min="14852" max="14852" width="27.85546875" style="282" customWidth="1"/>
    <col min="14853" max="14853" width="14.42578125" style="282" customWidth="1"/>
    <col min="14854" max="14854" width="21" style="282" customWidth="1"/>
    <col min="14855" max="14855" width="19.7109375" style="282" customWidth="1"/>
    <col min="14856" max="14856" width="18" style="282" customWidth="1"/>
    <col min="14857" max="14857" width="23.140625" style="282" customWidth="1"/>
    <col min="14858" max="14872" width="0" style="282" hidden="1" customWidth="1"/>
    <col min="14873" max="15104" width="9.140625" style="282"/>
    <col min="15105" max="15105" width="14.28515625" style="282" customWidth="1"/>
    <col min="15106" max="15106" width="13.85546875" style="282" customWidth="1"/>
    <col min="15107" max="15107" width="11.42578125" style="282" customWidth="1"/>
    <col min="15108" max="15108" width="27.85546875" style="282" customWidth="1"/>
    <col min="15109" max="15109" width="14.42578125" style="282" customWidth="1"/>
    <col min="15110" max="15110" width="21" style="282" customWidth="1"/>
    <col min="15111" max="15111" width="19.7109375" style="282" customWidth="1"/>
    <col min="15112" max="15112" width="18" style="282" customWidth="1"/>
    <col min="15113" max="15113" width="23.140625" style="282" customWidth="1"/>
    <col min="15114" max="15128" width="0" style="282" hidden="1" customWidth="1"/>
    <col min="15129" max="15360" width="9.140625" style="282"/>
    <col min="15361" max="15361" width="14.28515625" style="282" customWidth="1"/>
    <col min="15362" max="15362" width="13.85546875" style="282" customWidth="1"/>
    <col min="15363" max="15363" width="11.42578125" style="282" customWidth="1"/>
    <col min="15364" max="15364" width="27.85546875" style="282" customWidth="1"/>
    <col min="15365" max="15365" width="14.42578125" style="282" customWidth="1"/>
    <col min="15366" max="15366" width="21" style="282" customWidth="1"/>
    <col min="15367" max="15367" width="19.7109375" style="282" customWidth="1"/>
    <col min="15368" max="15368" width="18" style="282" customWidth="1"/>
    <col min="15369" max="15369" width="23.140625" style="282" customWidth="1"/>
    <col min="15370" max="15384" width="0" style="282" hidden="1" customWidth="1"/>
    <col min="15385" max="15616" width="9.140625" style="282"/>
    <col min="15617" max="15617" width="14.28515625" style="282" customWidth="1"/>
    <col min="15618" max="15618" width="13.85546875" style="282" customWidth="1"/>
    <col min="15619" max="15619" width="11.42578125" style="282" customWidth="1"/>
    <col min="15620" max="15620" width="27.85546875" style="282" customWidth="1"/>
    <col min="15621" max="15621" width="14.42578125" style="282" customWidth="1"/>
    <col min="15622" max="15622" width="21" style="282" customWidth="1"/>
    <col min="15623" max="15623" width="19.7109375" style="282" customWidth="1"/>
    <col min="15624" max="15624" width="18" style="282" customWidth="1"/>
    <col min="15625" max="15625" width="23.140625" style="282" customWidth="1"/>
    <col min="15626" max="15640" width="0" style="282" hidden="1" customWidth="1"/>
    <col min="15641" max="15872" width="9.140625" style="282"/>
    <col min="15873" max="15873" width="14.28515625" style="282" customWidth="1"/>
    <col min="15874" max="15874" width="13.85546875" style="282" customWidth="1"/>
    <col min="15875" max="15875" width="11.42578125" style="282" customWidth="1"/>
    <col min="15876" max="15876" width="27.85546875" style="282" customWidth="1"/>
    <col min="15877" max="15877" width="14.42578125" style="282" customWidth="1"/>
    <col min="15878" max="15878" width="21" style="282" customWidth="1"/>
    <col min="15879" max="15879" width="19.7109375" style="282" customWidth="1"/>
    <col min="15880" max="15880" width="18" style="282" customWidth="1"/>
    <col min="15881" max="15881" width="23.140625" style="282" customWidth="1"/>
    <col min="15882" max="15896" width="0" style="282" hidden="1" customWidth="1"/>
    <col min="15897" max="16128" width="9.140625" style="282"/>
    <col min="16129" max="16129" width="14.28515625" style="282" customWidth="1"/>
    <col min="16130" max="16130" width="13.85546875" style="282" customWidth="1"/>
    <col min="16131" max="16131" width="11.42578125" style="282" customWidth="1"/>
    <col min="16132" max="16132" width="27.85546875" style="282" customWidth="1"/>
    <col min="16133" max="16133" width="14.42578125" style="282" customWidth="1"/>
    <col min="16134" max="16134" width="21" style="282" customWidth="1"/>
    <col min="16135" max="16135" width="19.7109375" style="282" customWidth="1"/>
    <col min="16136" max="16136" width="18" style="282" customWidth="1"/>
    <col min="16137" max="16137" width="23.140625" style="282" customWidth="1"/>
    <col min="16138" max="16152" width="0" style="282" hidden="1" customWidth="1"/>
    <col min="16153" max="16384" width="9.140625" style="282"/>
  </cols>
  <sheetData>
    <row r="1" spans="1:9" ht="24" customHeight="1">
      <c r="A1" s="315" t="str">
        <f>Basic!B3</f>
        <v>CC/NT/W-RT/DOM/A00/23/09260</v>
      </c>
      <c r="B1" s="331"/>
      <c r="C1" s="331"/>
      <c r="D1" s="331"/>
      <c r="E1" s="331"/>
      <c r="F1" s="331"/>
      <c r="G1" s="331"/>
      <c r="H1" s="280"/>
      <c r="I1" s="280" t="str">
        <f>"Attachment-3(QR) " &amp; '[11]Attach 3(JV)'!AU1</f>
        <v xml:space="preserve">Attachment-3(QR) </v>
      </c>
    </row>
    <row r="2" spans="1:9" ht="15.75" customHeight="1"/>
    <row r="3" spans="1:9" ht="70.5" customHeight="1">
      <c r="A3" s="899"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99"/>
      <c r="C3" s="899"/>
      <c r="D3" s="899"/>
      <c r="E3" s="899"/>
      <c r="F3" s="899"/>
      <c r="G3" s="899"/>
      <c r="H3" s="899"/>
      <c r="I3" s="899"/>
    </row>
    <row r="5" spans="1:9" ht="21.75" customHeight="1">
      <c r="A5" s="900" t="s">
        <v>349</v>
      </c>
      <c r="B5" s="900"/>
      <c r="C5" s="900"/>
      <c r="D5" s="900"/>
      <c r="E5" s="900"/>
      <c r="F5" s="900"/>
      <c r="G5" s="900"/>
      <c r="H5" s="900"/>
      <c r="I5" s="900"/>
    </row>
    <row r="7" spans="1:9" ht="16.5">
      <c r="A7" s="287" t="str">
        <f>'[12]Attach 3(JV)'!A7:D7</f>
        <v>Bidder’s Name and Address (Lead Partner of) :</v>
      </c>
      <c r="F7" s="289"/>
      <c r="H7" s="311" t="str">
        <f>'[12]Attach 3(JV)'!E7</f>
        <v>To:</v>
      </c>
    </row>
    <row r="8" spans="1:9" ht="32.25" customHeight="1">
      <c r="A8" s="901" t="str">
        <f>IF('Names of Bidder'!D6= "JV (Joint Venture)", "JV of " &amp; Z8, "")</f>
        <v/>
      </c>
      <c r="B8" s="901"/>
      <c r="C8" s="901"/>
      <c r="D8" s="901"/>
      <c r="F8" s="407"/>
      <c r="H8" s="313" t="str">
        <f>'[12]Attach 3(JV)'!E8</f>
        <v>Contract Services</v>
      </c>
    </row>
    <row r="9" spans="1:9" ht="18" customHeight="1">
      <c r="A9" s="287" t="s">
        <v>580</v>
      </c>
      <c r="B9" s="896" t="str">
        <f>IF('Names of Bidder'!D10=0, "", 'Names of Bidder'!D10)</f>
        <v/>
      </c>
      <c r="C9" s="896"/>
      <c r="F9" s="407"/>
      <c r="H9" s="313" t="str">
        <f>'[12]Attach 3(JV)'!E9</f>
        <v>Power Grid Corporation of India Ltd.,</v>
      </c>
    </row>
    <row r="10" spans="1:9" ht="18" customHeight="1">
      <c r="A10" s="287" t="s">
        <v>581</v>
      </c>
      <c r="B10" s="896" t="str">
        <f>IF('Names of Bidder'!D11=0, "", 'Names of Bidder'!D11)</f>
        <v/>
      </c>
      <c r="C10" s="896"/>
      <c r="F10" s="407"/>
      <c r="H10" s="313" t="str">
        <f>'[12]Attach 3(JV)'!E10</f>
        <v>"Saudamini", Plot No. 2, Sector 29</v>
      </c>
    </row>
    <row r="11" spans="1:9" ht="17.25" customHeight="1">
      <c r="B11" s="896" t="str">
        <f>IF('Names of Bidder'!D12=0, "", 'Names of Bidder'!D12)</f>
        <v/>
      </c>
      <c r="C11" s="896"/>
      <c r="F11" s="407"/>
      <c r="H11" s="313" t="str">
        <f>'[12]Attach 3(JV)'!E11</f>
        <v>Gurgaon (Haryana) - 122001</v>
      </c>
    </row>
    <row r="12" spans="1:9" ht="18" customHeight="1">
      <c r="B12" s="896" t="str">
        <f>IF('Names of Bidder'!D13=0, "", 'Names of Bidder'!D13)</f>
        <v/>
      </c>
      <c r="C12" s="896"/>
    </row>
    <row r="14" spans="1:9">
      <c r="A14" s="282" t="s">
        <v>339</v>
      </c>
    </row>
    <row r="16" spans="1:9" ht="96.75" customHeight="1">
      <c r="A16" s="897" t="s">
        <v>582</v>
      </c>
      <c r="B16" s="897"/>
      <c r="C16" s="897"/>
      <c r="D16" s="897"/>
      <c r="E16" s="897"/>
      <c r="F16" s="897"/>
      <c r="G16" s="897"/>
      <c r="H16" s="897"/>
      <c r="I16" s="897"/>
    </row>
    <row r="17" spans="1:13" ht="9.75" customHeight="1"/>
    <row r="18" spans="1:13" ht="17.25" customHeight="1">
      <c r="A18" s="408" t="s">
        <v>583</v>
      </c>
      <c r="B18" s="897" t="s">
        <v>584</v>
      </c>
      <c r="C18" s="897"/>
      <c r="D18" s="897"/>
      <c r="E18" s="897"/>
      <c r="F18" s="897"/>
      <c r="M18" s="409"/>
    </row>
    <row r="19" spans="1:13" ht="17.25" hidden="1" customHeight="1">
      <c r="A19" s="408" t="s">
        <v>583</v>
      </c>
      <c r="B19" s="897" t="s">
        <v>585</v>
      </c>
      <c r="C19" s="897"/>
      <c r="D19" s="897"/>
      <c r="E19" s="897"/>
      <c r="F19" s="897"/>
      <c r="G19" s="897"/>
      <c r="H19" s="897"/>
      <c r="M19" s="409"/>
    </row>
    <row r="20" spans="1:13" ht="16.5" hidden="1">
      <c r="A20" s="410" t="s">
        <v>17</v>
      </c>
      <c r="B20" s="898">
        <f>'[12]Name of Bidder'!C13</f>
        <v>0</v>
      </c>
      <c r="C20" s="898"/>
      <c r="D20" s="898"/>
      <c r="E20" s="898"/>
      <c r="F20" s="898"/>
      <c r="G20" s="898"/>
      <c r="H20" s="898"/>
      <c r="M20" s="327">
        <f>'[12]Name of Bidder'!F6</f>
        <v>2</v>
      </c>
    </row>
    <row r="21" spans="1:13" ht="16.5" hidden="1">
      <c r="A21" s="410" t="s">
        <v>26</v>
      </c>
      <c r="B21" s="898">
        <f>'[12]Name of Bidder'!C18</f>
        <v>0</v>
      </c>
      <c r="C21" s="898"/>
      <c r="D21" s="898"/>
      <c r="E21" s="898"/>
      <c r="F21" s="898"/>
      <c r="G21" s="898"/>
      <c r="H21" s="898"/>
      <c r="M21" s="327" t="str">
        <f>'[12]Name of Bidder'!F8</f>
        <v>2 or more</v>
      </c>
    </row>
    <row r="22" spans="1:13" ht="17.25" hidden="1" customHeight="1">
      <c r="A22" s="410" t="s">
        <v>473</v>
      </c>
      <c r="B22" s="898">
        <f>'[12]Name of Bidder'!C23</f>
        <v>0</v>
      </c>
      <c r="C22" s="898"/>
      <c r="D22" s="898"/>
      <c r="E22" s="898"/>
      <c r="F22" s="898"/>
      <c r="G22" s="898"/>
      <c r="H22" s="898"/>
      <c r="I22" s="330"/>
    </row>
    <row r="23" spans="1:13" ht="15.75" hidden="1" customHeight="1">
      <c r="B23" s="789" t="s">
        <v>586</v>
      </c>
    </row>
    <row r="24" spans="1:13" ht="15.75" customHeight="1">
      <c r="A24" s="790"/>
    </row>
    <row r="25" spans="1:13" ht="25.5" hidden="1" customHeight="1">
      <c r="A25" s="897" t="s">
        <v>587</v>
      </c>
      <c r="B25" s="897"/>
      <c r="C25" s="897"/>
      <c r="D25" s="897"/>
      <c r="E25" s="897"/>
      <c r="F25" s="897"/>
      <c r="G25" s="897"/>
      <c r="H25" s="897"/>
    </row>
    <row r="26" spans="1:13" ht="8.25" customHeight="1">
      <c r="A26" s="620"/>
      <c r="B26" s="620"/>
      <c r="C26" s="620"/>
      <c r="D26" s="620"/>
      <c r="E26" s="620"/>
      <c r="F26" s="620"/>
      <c r="G26" s="620"/>
      <c r="H26" s="620"/>
    </row>
    <row r="27" spans="1:13" ht="43.5" customHeight="1">
      <c r="A27" s="904" t="s">
        <v>588</v>
      </c>
      <c r="B27" s="904"/>
      <c r="C27" s="904"/>
      <c r="D27" s="904"/>
      <c r="E27" s="904"/>
      <c r="F27" s="904"/>
      <c r="G27" s="904"/>
      <c r="H27" s="904"/>
      <c r="I27" s="330"/>
    </row>
    <row r="28" spans="1:13" ht="26.25" customHeight="1">
      <c r="A28" s="413" t="s">
        <v>589</v>
      </c>
      <c r="B28" s="904" t="s">
        <v>590</v>
      </c>
      <c r="C28" s="904"/>
      <c r="D28" s="904"/>
      <c r="E28" s="904"/>
      <c r="F28" s="904"/>
      <c r="G28" s="904"/>
      <c r="H28" s="904"/>
      <c r="I28" s="330"/>
    </row>
    <row r="29" spans="1:13" ht="26.25" customHeight="1">
      <c r="A29" s="414" t="s">
        <v>416</v>
      </c>
      <c r="B29" s="902" t="s">
        <v>591</v>
      </c>
      <c r="C29" s="902"/>
      <c r="D29" s="902"/>
      <c r="E29" s="902"/>
      <c r="F29" s="902"/>
      <c r="G29" s="902"/>
      <c r="H29" s="902"/>
    </row>
    <row r="30" spans="1:13" ht="26.25" customHeight="1">
      <c r="A30" s="414" t="s">
        <v>418</v>
      </c>
      <c r="B30" s="902" t="s">
        <v>592</v>
      </c>
      <c r="C30" s="902"/>
      <c r="D30" s="902"/>
      <c r="E30" s="902"/>
      <c r="F30" s="902"/>
      <c r="G30" s="902"/>
      <c r="H30" s="902"/>
    </row>
    <row r="31" spans="1:13" ht="41.25" customHeight="1">
      <c r="A31" s="414" t="s">
        <v>419</v>
      </c>
      <c r="B31" s="902" t="s">
        <v>593</v>
      </c>
      <c r="C31" s="902"/>
      <c r="D31" s="902"/>
      <c r="E31" s="902"/>
      <c r="F31" s="902"/>
      <c r="G31" s="902"/>
      <c r="H31" s="902"/>
    </row>
    <row r="32" spans="1:13" ht="9.75" customHeight="1">
      <c r="A32" s="414"/>
      <c r="B32" s="330"/>
      <c r="C32" s="330"/>
      <c r="D32" s="330"/>
      <c r="E32" s="330"/>
      <c r="F32" s="330"/>
      <c r="G32" s="330"/>
      <c r="H32" s="330"/>
      <c r="I32" s="330"/>
    </row>
    <row r="33" spans="1:9" ht="25.5" customHeight="1">
      <c r="A33" s="413" t="s">
        <v>594</v>
      </c>
      <c r="B33" s="903" t="s">
        <v>595</v>
      </c>
      <c r="C33" s="903"/>
      <c r="D33" s="903"/>
      <c r="E33" s="903"/>
      <c r="F33" s="903"/>
      <c r="G33" s="903"/>
      <c r="H33" s="903"/>
      <c r="I33" s="330"/>
    </row>
    <row r="34" spans="1:9" ht="24.75" customHeight="1">
      <c r="A34" s="414" t="s">
        <v>416</v>
      </c>
      <c r="B34" s="904" t="s">
        <v>596</v>
      </c>
      <c r="C34" s="904"/>
      <c r="D34" s="904"/>
      <c r="E34" s="904"/>
      <c r="F34" s="904"/>
      <c r="G34" s="904"/>
      <c r="H34" s="904"/>
      <c r="I34" s="330"/>
    </row>
    <row r="35" spans="1:9" ht="24.75" hidden="1" customHeight="1">
      <c r="A35" s="414" t="s">
        <v>418</v>
      </c>
      <c r="B35" s="904" t="s">
        <v>597</v>
      </c>
      <c r="C35" s="904"/>
      <c r="D35" s="904"/>
      <c r="E35" s="904"/>
      <c r="F35" s="904"/>
      <c r="G35" s="904"/>
      <c r="H35" s="904"/>
      <c r="I35" s="330"/>
    </row>
    <row r="36" spans="1:9" ht="12" customHeight="1">
      <c r="A36" s="330"/>
      <c r="B36" s="330"/>
      <c r="C36" s="330"/>
      <c r="D36" s="330"/>
      <c r="E36" s="330"/>
      <c r="F36" s="330"/>
      <c r="G36" s="330"/>
      <c r="H36" s="330"/>
      <c r="I36" s="330"/>
    </row>
    <row r="37" spans="1:9" s="417" customFormat="1" ht="24.75" customHeight="1">
      <c r="A37" s="415" t="s">
        <v>598</v>
      </c>
      <c r="B37" s="905" t="s">
        <v>599</v>
      </c>
      <c r="C37" s="905"/>
      <c r="D37" s="905"/>
      <c r="E37" s="905"/>
      <c r="F37" s="905"/>
      <c r="G37" s="905"/>
      <c r="H37" s="905"/>
      <c r="I37" s="416"/>
    </row>
    <row r="38" spans="1:9" ht="24" customHeight="1">
      <c r="A38" s="330"/>
      <c r="B38" s="903" t="s">
        <v>600</v>
      </c>
      <c r="C38" s="903"/>
      <c r="D38" s="903"/>
      <c r="E38" s="903"/>
      <c r="F38" s="903"/>
      <c r="G38" s="903"/>
      <c r="H38" s="903"/>
      <c r="I38" s="330"/>
    </row>
    <row r="39" spans="1:9" ht="54" customHeight="1">
      <c r="A39" s="330"/>
      <c r="B39" s="904" t="s">
        <v>601</v>
      </c>
      <c r="C39" s="904"/>
      <c r="D39" s="904"/>
      <c r="E39" s="904"/>
      <c r="F39" s="904"/>
      <c r="G39" s="904"/>
      <c r="H39" s="904"/>
      <c r="I39" s="330"/>
    </row>
    <row r="40" spans="1:9" ht="15.75" customHeight="1">
      <c r="A40" s="916" t="s">
        <v>602</v>
      </c>
      <c r="B40" s="919" t="s">
        <v>603</v>
      </c>
      <c r="C40" s="920"/>
      <c r="D40" s="925" t="s">
        <v>604</v>
      </c>
      <c r="E40" s="925"/>
      <c r="F40" s="925"/>
      <c r="G40" s="330"/>
      <c r="H40" s="330"/>
    </row>
    <row r="41" spans="1:9" ht="19.5" customHeight="1">
      <c r="A41" s="917"/>
      <c r="B41" s="921"/>
      <c r="C41" s="922"/>
      <c r="D41" s="925"/>
      <c r="E41" s="925"/>
      <c r="F41" s="925"/>
      <c r="G41" s="330"/>
      <c r="H41" s="330"/>
      <c r="I41" s="330"/>
    </row>
    <row r="42" spans="1:9" ht="20.25" customHeight="1">
      <c r="A42" s="918"/>
      <c r="B42" s="923"/>
      <c r="C42" s="924"/>
      <c r="D42" s="925"/>
      <c r="E42" s="925"/>
      <c r="F42" s="925"/>
      <c r="G42" s="330"/>
      <c r="H42" s="330"/>
      <c r="I42" s="330"/>
    </row>
    <row r="43" spans="1:9" ht="30.75" customHeight="1">
      <c r="A43" s="420">
        <v>1</v>
      </c>
      <c r="B43" s="915" t="s">
        <v>605</v>
      </c>
      <c r="C43" s="915"/>
      <c r="D43" s="926" t="str">
        <f>IF('Names of Bidder'!D10=0, "", 'Names of Bidder'!D10)</f>
        <v/>
      </c>
      <c r="E43" s="927"/>
      <c r="F43" s="928"/>
      <c r="G43" s="330"/>
      <c r="H43" s="330"/>
      <c r="I43" s="330"/>
    </row>
    <row r="44" spans="1:9" ht="15.75" customHeight="1">
      <c r="A44" s="906">
        <v>2</v>
      </c>
      <c r="B44" s="909" t="s">
        <v>606</v>
      </c>
      <c r="C44" s="910"/>
      <c r="D44" s="893"/>
      <c r="E44" s="894"/>
      <c r="F44" s="895"/>
      <c r="G44" s="330"/>
      <c r="H44" s="330"/>
      <c r="I44" s="330"/>
    </row>
    <row r="45" spans="1:9" ht="15.75" customHeight="1">
      <c r="A45" s="907"/>
      <c r="B45" s="911"/>
      <c r="C45" s="912"/>
      <c r="D45" s="893"/>
      <c r="E45" s="894"/>
      <c r="F45" s="895"/>
      <c r="G45" s="330"/>
      <c r="H45" s="330"/>
      <c r="I45" s="330"/>
    </row>
    <row r="46" spans="1:9" ht="15.75" customHeight="1">
      <c r="A46" s="908"/>
      <c r="B46" s="913"/>
      <c r="C46" s="914"/>
      <c r="D46" s="893"/>
      <c r="E46" s="894"/>
      <c r="F46" s="895"/>
      <c r="G46" s="330"/>
      <c r="H46" s="330"/>
      <c r="I46" s="330"/>
    </row>
    <row r="47" spans="1:9" ht="18.75" customHeight="1">
      <c r="A47" s="420">
        <v>3</v>
      </c>
      <c r="B47" s="915" t="s">
        <v>607</v>
      </c>
      <c r="C47" s="915"/>
      <c r="D47" s="893"/>
      <c r="E47" s="894"/>
      <c r="F47" s="895"/>
      <c r="G47" s="330"/>
      <c r="H47" s="330"/>
      <c r="I47" s="330"/>
    </row>
    <row r="48" spans="1:9" ht="20.25" customHeight="1">
      <c r="A48" s="420">
        <v>4</v>
      </c>
      <c r="B48" s="915" t="s">
        <v>608</v>
      </c>
      <c r="C48" s="915"/>
      <c r="D48" s="893"/>
      <c r="E48" s="894"/>
      <c r="F48" s="895"/>
      <c r="G48" s="330"/>
      <c r="H48" s="330"/>
      <c r="I48" s="330"/>
    </row>
    <row r="49" spans="1:10" ht="19.5" customHeight="1">
      <c r="A49" s="421">
        <v>5</v>
      </c>
      <c r="B49" s="915" t="s">
        <v>609</v>
      </c>
      <c r="C49" s="915"/>
      <c r="D49" s="893"/>
      <c r="E49" s="894"/>
      <c r="F49" s="895"/>
      <c r="G49" s="330"/>
      <c r="H49" s="330"/>
    </row>
    <row r="50" spans="1:10" ht="51.75" customHeight="1">
      <c r="A50" s="420">
        <v>6</v>
      </c>
      <c r="B50" s="915" t="s">
        <v>610</v>
      </c>
      <c r="C50" s="915"/>
      <c r="D50" s="893"/>
      <c r="E50" s="894"/>
      <c r="F50" s="895"/>
      <c r="G50" s="330"/>
      <c r="H50" s="330"/>
      <c r="I50" s="330"/>
    </row>
    <row r="51" spans="1:10" ht="49.5" customHeight="1">
      <c r="A51" s="420">
        <v>7</v>
      </c>
      <c r="B51" s="915" t="s">
        <v>611</v>
      </c>
      <c r="C51" s="915"/>
      <c r="D51" s="893"/>
      <c r="E51" s="894"/>
      <c r="F51" s="895"/>
      <c r="G51" s="330"/>
      <c r="H51" s="330"/>
      <c r="I51" s="330"/>
    </row>
    <row r="52" spans="1:10" ht="18" customHeight="1">
      <c r="A52" s="420">
        <v>8</v>
      </c>
      <c r="B52" s="915" t="s">
        <v>612</v>
      </c>
      <c r="C52" s="915"/>
      <c r="D52" s="893"/>
      <c r="E52" s="894"/>
      <c r="F52" s="895"/>
      <c r="G52" s="330"/>
      <c r="H52" s="330"/>
      <c r="I52" s="330"/>
    </row>
    <row r="53" spans="1:10" ht="18" customHeight="1">
      <c r="A53" s="422"/>
      <c r="B53" s="423" t="s">
        <v>613</v>
      </c>
      <c r="C53" s="424"/>
      <c r="D53" s="893"/>
      <c r="E53" s="894"/>
      <c r="F53" s="895"/>
      <c r="G53" s="330"/>
      <c r="H53" s="330"/>
      <c r="I53" s="330"/>
    </row>
    <row r="54" spans="1:10" ht="18" customHeight="1">
      <c r="A54" s="422"/>
      <c r="B54" s="423" t="s">
        <v>614</v>
      </c>
      <c r="C54" s="424"/>
      <c r="D54" s="893"/>
      <c r="E54" s="894"/>
      <c r="F54" s="895"/>
      <c r="G54" s="330"/>
      <c r="H54" s="330"/>
      <c r="I54" s="330"/>
    </row>
    <row r="55" spans="1:10" ht="18" customHeight="1">
      <c r="A55" s="425"/>
      <c r="B55" s="423" t="s">
        <v>615</v>
      </c>
      <c r="C55" s="426"/>
      <c r="D55" s="893"/>
      <c r="E55" s="894"/>
      <c r="F55" s="895"/>
      <c r="G55" s="330"/>
      <c r="H55" s="330"/>
    </row>
    <row r="56" spans="1:10" ht="13.5" customHeight="1">
      <c r="A56" s="330"/>
      <c r="B56" s="330"/>
      <c r="C56" s="330"/>
      <c r="D56" s="330"/>
      <c r="E56" s="330"/>
      <c r="F56" s="330"/>
      <c r="G56" s="330"/>
      <c r="H56" s="330"/>
      <c r="I56" s="330"/>
    </row>
    <row r="57" spans="1:10" s="793" customFormat="1" ht="47.25" customHeight="1">
      <c r="A57" s="420">
        <v>9</v>
      </c>
      <c r="B57" s="933" t="s">
        <v>616</v>
      </c>
      <c r="C57" s="934"/>
      <c r="D57" s="934"/>
      <c r="E57" s="934"/>
      <c r="F57" s="935"/>
      <c r="G57" s="791"/>
      <c r="H57" s="428"/>
      <c r="I57" s="792"/>
      <c r="J57" s="792"/>
    </row>
    <row r="58" spans="1:10" s="793" customFormat="1" ht="42" customHeight="1">
      <c r="A58" s="420">
        <v>10</v>
      </c>
      <c r="B58" s="933" t="s">
        <v>617</v>
      </c>
      <c r="C58" s="934"/>
      <c r="D58" s="934"/>
      <c r="E58" s="934"/>
      <c r="F58" s="935"/>
      <c r="G58" s="791"/>
      <c r="H58" s="428"/>
      <c r="I58" s="792"/>
      <c r="J58" s="792"/>
    </row>
    <row r="59" spans="1:10" s="793" customFormat="1" ht="16.5">
      <c r="A59" s="792"/>
      <c r="B59" s="792"/>
      <c r="C59" s="792"/>
      <c r="D59" s="792"/>
      <c r="E59" s="792"/>
      <c r="F59" s="792"/>
      <c r="G59" s="792"/>
      <c r="H59" s="792"/>
      <c r="I59" s="792"/>
      <c r="J59" s="792"/>
    </row>
    <row r="60" spans="1:10" s="793" customFormat="1" ht="16.5">
      <c r="A60" s="792"/>
      <c r="B60" s="792"/>
      <c r="C60" s="792"/>
      <c r="D60" s="792"/>
      <c r="E60" s="792"/>
      <c r="F60" s="792"/>
      <c r="G60" s="792"/>
      <c r="H60" s="792"/>
      <c r="I60" s="792"/>
      <c r="J60" s="792"/>
    </row>
    <row r="61" spans="1:10" s="793" customFormat="1" ht="24" customHeight="1">
      <c r="A61" s="794">
        <v>2</v>
      </c>
      <c r="B61" s="936" t="s">
        <v>618</v>
      </c>
      <c r="C61" s="936"/>
      <c r="D61" s="936"/>
      <c r="E61" s="936"/>
      <c r="F61" s="936"/>
      <c r="G61" s="936"/>
      <c r="H61" s="936"/>
      <c r="I61" s="936"/>
      <c r="J61" s="792"/>
    </row>
    <row r="62" spans="1:10" s="793" customFormat="1" ht="16.5">
      <c r="A62" s="792"/>
      <c r="B62" s="792"/>
      <c r="C62" s="792"/>
      <c r="D62" s="792"/>
      <c r="E62" s="792"/>
      <c r="F62" s="792"/>
      <c r="G62" s="792"/>
      <c r="H62" s="792"/>
      <c r="I62" s="792"/>
      <c r="J62" s="792"/>
    </row>
    <row r="63" spans="1:10" s="793" customFormat="1" ht="24.75" customHeight="1">
      <c r="A63" s="795" t="s">
        <v>619</v>
      </c>
      <c r="B63" s="937" t="s">
        <v>620</v>
      </c>
      <c r="C63" s="937"/>
      <c r="D63" s="937"/>
      <c r="E63" s="937"/>
      <c r="F63" s="937"/>
      <c r="G63" s="937"/>
      <c r="H63" s="937"/>
      <c r="I63" s="937"/>
      <c r="J63" s="792"/>
    </row>
    <row r="64" spans="1:10" s="793" customFormat="1" ht="10.5" customHeight="1">
      <c r="A64" s="792"/>
      <c r="B64" s="792"/>
      <c r="C64" s="792"/>
      <c r="D64" s="792"/>
      <c r="E64" s="792"/>
      <c r="F64" s="792"/>
      <c r="G64" s="792"/>
      <c r="H64" s="792"/>
      <c r="I64" s="792"/>
      <c r="J64" s="792"/>
    </row>
    <row r="65" spans="1:25" s="793" customFormat="1" ht="54.75" customHeight="1">
      <c r="A65" s="796" t="s">
        <v>621</v>
      </c>
      <c r="B65" s="938" t="s">
        <v>1061</v>
      </c>
      <c r="C65" s="938"/>
      <c r="D65" s="938"/>
      <c r="E65" s="938"/>
      <c r="F65" s="938"/>
      <c r="G65" s="938"/>
      <c r="H65" s="938"/>
      <c r="I65" s="938"/>
    </row>
    <row r="66" spans="1:25" s="793" customFormat="1" ht="11.25" customHeight="1">
      <c r="A66" s="797"/>
      <c r="B66" s="929"/>
      <c r="C66" s="929"/>
      <c r="D66" s="929"/>
      <c r="E66" s="929"/>
      <c r="F66" s="929"/>
      <c r="G66" s="929"/>
      <c r="H66" s="929"/>
      <c r="I66" s="929"/>
      <c r="J66" s="792"/>
    </row>
    <row r="67" spans="1:25" s="793" customFormat="1" ht="22.5" customHeight="1">
      <c r="A67" s="797"/>
      <c r="B67" s="930" t="s">
        <v>1025</v>
      </c>
      <c r="C67" s="930"/>
      <c r="D67" s="930"/>
      <c r="E67" s="930"/>
      <c r="F67" s="930"/>
      <c r="G67" s="930"/>
      <c r="H67" s="930"/>
      <c r="I67" s="930"/>
      <c r="J67" s="792"/>
    </row>
    <row r="68" spans="1:25" s="793" customFormat="1" ht="297.75" customHeight="1">
      <c r="A68" s="797" t="s">
        <v>622</v>
      </c>
      <c r="B68" s="930" t="s">
        <v>1048</v>
      </c>
      <c r="C68" s="930"/>
      <c r="D68" s="930"/>
      <c r="E68" s="930"/>
      <c r="F68" s="930"/>
      <c r="G68" s="930"/>
      <c r="H68" s="930"/>
      <c r="I68" s="930"/>
      <c r="J68" s="792"/>
    </row>
    <row r="69" spans="1:25" s="793" customFormat="1" ht="16.5">
      <c r="A69" s="792"/>
      <c r="B69" s="792"/>
      <c r="C69" s="792"/>
      <c r="D69" s="792"/>
      <c r="E69" s="792"/>
      <c r="F69" s="792"/>
      <c r="G69" s="792"/>
      <c r="H69" s="792"/>
      <c r="I69" s="792"/>
      <c r="J69" s="792"/>
    </row>
    <row r="70" spans="1:25" s="793" customFormat="1" ht="57" customHeight="1">
      <c r="A70" s="798" t="s">
        <v>715</v>
      </c>
      <c r="B70" s="931" t="s">
        <v>623</v>
      </c>
      <c r="C70" s="931"/>
      <c r="D70" s="931"/>
      <c r="E70" s="931"/>
      <c r="F70" s="931"/>
      <c r="G70" s="931"/>
      <c r="H70" s="931"/>
      <c r="I70" s="931"/>
      <c r="J70" s="792"/>
    </row>
    <row r="71" spans="1:25" s="793" customFormat="1" ht="41.25" customHeight="1">
      <c r="B71" s="931" t="s">
        <v>624</v>
      </c>
      <c r="C71" s="931"/>
      <c r="D71" s="931"/>
      <c r="E71" s="931"/>
      <c r="F71" s="931"/>
      <c r="G71" s="931"/>
      <c r="H71" s="931"/>
      <c r="I71" s="931"/>
    </row>
    <row r="72" spans="1:25" s="793" customFormat="1" ht="24" customHeight="1">
      <c r="B72" s="932" t="s">
        <v>1026</v>
      </c>
      <c r="C72" s="932"/>
      <c r="D72" s="799"/>
      <c r="E72" s="799"/>
      <c r="F72" s="799"/>
      <c r="G72" s="799"/>
      <c r="H72" s="799"/>
      <c r="I72" s="799"/>
    </row>
    <row r="73" spans="1:25" s="793" customFormat="1" ht="42" customHeight="1">
      <c r="A73" s="792"/>
      <c r="B73" s="948" t="s">
        <v>1027</v>
      </c>
      <c r="C73" s="948"/>
      <c r="D73" s="948"/>
      <c r="E73" s="948"/>
      <c r="F73" s="948"/>
      <c r="G73" s="948"/>
      <c r="H73" s="948"/>
      <c r="I73" s="948"/>
      <c r="J73" s="792"/>
    </row>
    <row r="74" spans="1:25" s="793" customFormat="1" ht="15.75" customHeight="1">
      <c r="A74" s="792"/>
      <c r="B74" s="800"/>
      <c r="C74" s="801"/>
      <c r="D74" s="801"/>
      <c r="E74" s="801"/>
      <c r="F74" s="801"/>
      <c r="G74" s="801"/>
      <c r="H74" s="801"/>
      <c r="I74" s="801"/>
      <c r="J74" s="792"/>
    </row>
    <row r="75" spans="1:25" s="793" customFormat="1" ht="38.25" customHeight="1">
      <c r="A75" s="792"/>
      <c r="B75" s="949" t="s">
        <v>1028</v>
      </c>
      <c r="C75" s="950"/>
      <c r="D75" s="950"/>
      <c r="E75" s="950"/>
      <c r="F75" s="951" t="str">
        <f>IF('[13]Names of Bidder'!D10=0, "", '[13]Names of Bidder'!D10)</f>
        <v/>
      </c>
      <c r="G75" s="952"/>
      <c r="H75" s="952"/>
      <c r="I75" s="953"/>
      <c r="J75" s="802"/>
      <c r="K75" s="802"/>
      <c r="L75" s="802"/>
      <c r="M75" s="802"/>
      <c r="N75" s="803">
        <f>'[14]Name of Bidder'!D12</f>
        <v>0</v>
      </c>
      <c r="O75" s="802"/>
      <c r="P75" s="802"/>
      <c r="Q75" s="802"/>
      <c r="R75" s="802"/>
      <c r="S75" s="802"/>
      <c r="T75" s="802"/>
      <c r="U75" s="802"/>
      <c r="V75" s="802"/>
      <c r="W75" s="802"/>
      <c r="X75" s="802"/>
      <c r="Y75" s="802"/>
    </row>
    <row r="76" spans="1:25" s="793" customFormat="1" ht="22.5" customHeight="1">
      <c r="A76" s="792"/>
      <c r="B76" s="954" t="s">
        <v>1029</v>
      </c>
      <c r="C76" s="955"/>
      <c r="D76" s="955"/>
      <c r="E76" s="955"/>
      <c r="F76" s="956"/>
      <c r="G76" s="957"/>
      <c r="H76" s="956"/>
      <c r="I76" s="957"/>
      <c r="J76" s="802"/>
      <c r="K76" s="802"/>
      <c r="L76" s="802"/>
      <c r="M76" s="802"/>
      <c r="N76" s="804">
        <f>'[14]Name of Bidder'!D17</f>
        <v>0</v>
      </c>
      <c r="O76" s="802"/>
      <c r="P76" s="802"/>
      <c r="Q76" s="802"/>
      <c r="R76" s="802"/>
      <c r="S76" s="802"/>
      <c r="T76" s="802"/>
      <c r="U76" s="802"/>
      <c r="V76" s="802"/>
      <c r="W76" s="802"/>
      <c r="X76" s="802"/>
      <c r="Y76" s="802"/>
    </row>
    <row r="77" spans="1:25" s="793" customFormat="1" ht="44.25" customHeight="1">
      <c r="A77" s="805">
        <v>1</v>
      </c>
      <c r="B77" s="960" t="s">
        <v>625</v>
      </c>
      <c r="C77" s="961"/>
      <c r="D77" s="961"/>
      <c r="E77" s="962"/>
      <c r="F77" s="963"/>
      <c r="G77" s="964"/>
      <c r="H77" s="964"/>
      <c r="I77" s="965"/>
      <c r="J77" s="806"/>
      <c r="K77" s="806"/>
      <c r="L77" s="806"/>
      <c r="M77" s="806"/>
      <c r="N77" s="804">
        <f>'[14]Name of Bidder'!D22</f>
        <v>0</v>
      </c>
      <c r="O77" s="806"/>
      <c r="P77" s="806"/>
      <c r="Q77" s="806"/>
      <c r="R77" s="806"/>
      <c r="S77" s="806"/>
      <c r="T77" s="806"/>
      <c r="U77" s="806"/>
      <c r="V77" s="806"/>
      <c r="W77" s="806"/>
      <c r="X77" s="806"/>
      <c r="Y77" s="806"/>
    </row>
    <row r="78" spans="1:25" s="793" customFormat="1" ht="14.25" customHeight="1">
      <c r="A78" s="807"/>
      <c r="B78" s="808"/>
      <c r="C78" s="808"/>
      <c r="D78" s="808"/>
      <c r="E78" s="808"/>
      <c r="F78" s="809"/>
      <c r="G78" s="809"/>
      <c r="H78" s="809"/>
      <c r="I78" s="809"/>
      <c r="J78" s="806"/>
      <c r="K78" s="806"/>
      <c r="L78" s="806"/>
      <c r="M78" s="806"/>
      <c r="N78" s="806"/>
      <c r="O78" s="806"/>
      <c r="P78" s="806"/>
      <c r="Q78" s="806"/>
      <c r="R78" s="806"/>
      <c r="S78" s="806"/>
      <c r="T78" s="806"/>
      <c r="U78" s="806"/>
      <c r="V78" s="806"/>
      <c r="W78" s="806"/>
      <c r="X78" s="806"/>
      <c r="Y78" s="806"/>
    </row>
    <row r="79" spans="1:25" s="793" customFormat="1" ht="36.75" customHeight="1">
      <c r="A79" s="805">
        <v>2</v>
      </c>
      <c r="B79" s="960" t="s">
        <v>626</v>
      </c>
      <c r="C79" s="961"/>
      <c r="D79" s="961"/>
      <c r="E79" s="961"/>
      <c r="F79" s="963"/>
      <c r="G79" s="964"/>
      <c r="H79" s="964"/>
      <c r="I79" s="965"/>
      <c r="J79" s="806"/>
      <c r="K79" s="806"/>
      <c r="L79" s="806"/>
      <c r="M79" s="806"/>
      <c r="N79" s="806"/>
      <c r="O79" s="806"/>
      <c r="P79" s="806"/>
      <c r="Q79" s="806"/>
      <c r="R79" s="806"/>
      <c r="S79" s="806"/>
      <c r="T79" s="806"/>
      <c r="U79" s="806"/>
      <c r="V79" s="806"/>
      <c r="W79" s="806"/>
      <c r="X79" s="806"/>
      <c r="Y79" s="806"/>
    </row>
    <row r="80" spans="1:25" s="793" customFormat="1" ht="14.25" customHeight="1">
      <c r="A80" s="807"/>
      <c r="B80" s="809"/>
      <c r="C80" s="809"/>
      <c r="D80" s="809"/>
      <c r="E80" s="809"/>
      <c r="F80" s="809"/>
      <c r="G80" s="809"/>
      <c r="H80" s="809"/>
      <c r="I80" s="809"/>
      <c r="J80" s="806"/>
      <c r="K80" s="806"/>
      <c r="L80" s="806"/>
      <c r="M80" s="806"/>
      <c r="N80" s="806"/>
      <c r="O80" s="806"/>
      <c r="P80" s="806"/>
      <c r="Q80" s="806"/>
      <c r="R80" s="806"/>
      <c r="S80" s="806"/>
      <c r="T80" s="806"/>
      <c r="U80" s="806"/>
      <c r="V80" s="806"/>
      <c r="W80" s="806"/>
      <c r="X80" s="806"/>
      <c r="Y80" s="806"/>
    </row>
    <row r="81" spans="1:25" s="793" customFormat="1" ht="23.25" customHeight="1">
      <c r="A81" s="939">
        <v>3</v>
      </c>
      <c r="B81" s="940" t="s">
        <v>627</v>
      </c>
      <c r="C81" s="941"/>
      <c r="D81" s="941"/>
      <c r="E81" s="941"/>
      <c r="F81" s="944"/>
      <c r="G81" s="945"/>
      <c r="H81" s="944"/>
      <c r="I81" s="945"/>
      <c r="J81" s="806"/>
      <c r="K81" s="806"/>
      <c r="L81" s="806"/>
      <c r="M81" s="806"/>
      <c r="N81" s="806"/>
      <c r="O81" s="806"/>
      <c r="P81" s="806"/>
      <c r="Q81" s="806"/>
      <c r="R81" s="806"/>
      <c r="S81" s="806"/>
      <c r="T81" s="806"/>
      <c r="U81" s="806"/>
      <c r="V81" s="806"/>
      <c r="W81" s="806"/>
      <c r="X81" s="806"/>
      <c r="Y81" s="806"/>
    </row>
    <row r="82" spans="1:25" s="793" customFormat="1" ht="21" customHeight="1">
      <c r="A82" s="939"/>
      <c r="B82" s="942"/>
      <c r="C82" s="943"/>
      <c r="D82" s="943"/>
      <c r="E82" s="943"/>
      <c r="F82" s="946"/>
      <c r="G82" s="947"/>
      <c r="H82" s="946"/>
      <c r="I82" s="947"/>
      <c r="J82" s="806"/>
      <c r="K82" s="806"/>
      <c r="L82" s="806"/>
      <c r="M82" s="806"/>
      <c r="N82" s="806"/>
      <c r="O82" s="806"/>
      <c r="P82" s="806"/>
      <c r="Q82" s="806"/>
      <c r="R82" s="806"/>
      <c r="S82" s="806"/>
      <c r="T82" s="806"/>
      <c r="U82" s="806"/>
      <c r="V82" s="806"/>
      <c r="W82" s="806"/>
      <c r="X82" s="806"/>
      <c r="Y82" s="806"/>
    </row>
    <row r="83" spans="1:25" s="793" customFormat="1" ht="20.25" customHeight="1">
      <c r="A83" s="939"/>
      <c r="B83" s="942"/>
      <c r="C83" s="943"/>
      <c r="D83" s="943"/>
      <c r="E83" s="943"/>
      <c r="F83" s="946"/>
      <c r="G83" s="947"/>
      <c r="H83" s="946"/>
      <c r="I83" s="947"/>
      <c r="J83" s="806"/>
      <c r="K83" s="806"/>
      <c r="L83" s="806"/>
      <c r="M83" s="806"/>
      <c r="N83" s="806"/>
      <c r="O83" s="806"/>
      <c r="P83" s="806"/>
      <c r="Q83" s="806"/>
      <c r="R83" s="806"/>
      <c r="S83" s="806"/>
      <c r="T83" s="806"/>
      <c r="U83" s="806"/>
      <c r="V83" s="806"/>
      <c r="W83" s="806"/>
      <c r="X83" s="806"/>
      <c r="Y83" s="806"/>
    </row>
    <row r="84" spans="1:25" s="793" customFormat="1" ht="21" customHeight="1">
      <c r="A84" s="939"/>
      <c r="B84" s="942"/>
      <c r="C84" s="943"/>
      <c r="D84" s="943"/>
      <c r="E84" s="943"/>
      <c r="F84" s="946"/>
      <c r="G84" s="947"/>
      <c r="H84" s="946"/>
      <c r="I84" s="947"/>
      <c r="J84" s="806"/>
      <c r="K84" s="806"/>
      <c r="L84" s="806"/>
      <c r="M84" s="806"/>
      <c r="N84" s="806"/>
      <c r="O84" s="806"/>
      <c r="P84" s="806"/>
      <c r="Q84" s="806"/>
      <c r="R84" s="806"/>
      <c r="S84" s="806"/>
      <c r="T84" s="806"/>
      <c r="U84" s="806"/>
      <c r="V84" s="806"/>
      <c r="W84" s="806"/>
      <c r="X84" s="806"/>
      <c r="Y84" s="806"/>
    </row>
    <row r="85" spans="1:25" s="793" customFormat="1" ht="24.95" customHeight="1">
      <c r="A85" s="805"/>
      <c r="B85" s="810"/>
      <c r="E85" s="811" t="s">
        <v>628</v>
      </c>
      <c r="F85" s="958"/>
      <c r="G85" s="959"/>
      <c r="H85" s="958"/>
      <c r="I85" s="959"/>
      <c r="J85" s="806"/>
      <c r="K85" s="806"/>
      <c r="L85" s="806"/>
      <c r="M85" s="806"/>
      <c r="N85" s="806"/>
      <c r="O85" s="806"/>
      <c r="P85" s="806"/>
      <c r="Q85" s="806"/>
      <c r="R85" s="806"/>
      <c r="S85" s="806"/>
      <c r="T85" s="806"/>
      <c r="U85" s="806"/>
      <c r="V85" s="806"/>
      <c r="W85" s="806"/>
      <c r="X85" s="806"/>
      <c r="Y85" s="806"/>
    </row>
    <row r="86" spans="1:25" s="793" customFormat="1" ht="24.95" customHeight="1">
      <c r="A86" s="805"/>
      <c r="B86" s="810"/>
      <c r="E86" s="811" t="s">
        <v>21</v>
      </c>
      <c r="F86" s="958"/>
      <c r="G86" s="959"/>
      <c r="H86" s="958"/>
      <c r="I86" s="959"/>
      <c r="J86" s="806"/>
      <c r="K86" s="806"/>
      <c r="L86" s="806"/>
      <c r="M86" s="806"/>
      <c r="N86" s="806"/>
      <c r="O86" s="806"/>
      <c r="P86" s="806"/>
      <c r="Q86" s="806"/>
      <c r="R86" s="806"/>
      <c r="S86" s="806"/>
      <c r="T86" s="806"/>
      <c r="U86" s="806"/>
      <c r="V86" s="806"/>
      <c r="W86" s="806"/>
      <c r="X86" s="806"/>
      <c r="Y86" s="806"/>
    </row>
    <row r="87" spans="1:25" s="793" customFormat="1" ht="24.95" customHeight="1">
      <c r="A87" s="805"/>
      <c r="B87" s="812"/>
      <c r="C87" s="813"/>
      <c r="D87" s="813"/>
      <c r="E87" s="814" t="s">
        <v>629</v>
      </c>
      <c r="F87" s="974"/>
      <c r="G87" s="975"/>
      <c r="H87" s="974"/>
      <c r="I87" s="975"/>
      <c r="J87" s="806"/>
      <c r="K87" s="806"/>
      <c r="L87" s="806"/>
      <c r="M87" s="806"/>
      <c r="N87" s="806"/>
      <c r="O87" s="806"/>
      <c r="P87" s="806"/>
      <c r="Q87" s="806"/>
      <c r="R87" s="806"/>
      <c r="S87" s="806"/>
      <c r="T87" s="806"/>
      <c r="U87" s="806"/>
      <c r="V87" s="806"/>
      <c r="W87" s="806"/>
      <c r="X87" s="806"/>
      <c r="Y87" s="806"/>
    </row>
    <row r="88" spans="1:25" s="793" customFormat="1" ht="20.25" customHeight="1">
      <c r="A88" s="805"/>
      <c r="B88" s="792"/>
      <c r="C88" s="792"/>
      <c r="D88" s="792"/>
      <c r="E88" s="811"/>
      <c r="F88" s="801"/>
      <c r="G88" s="801"/>
      <c r="H88" s="801"/>
      <c r="I88" s="801"/>
      <c r="J88" s="806"/>
      <c r="K88" s="806"/>
      <c r="L88" s="806"/>
      <c r="M88" s="806"/>
      <c r="N88" s="806"/>
      <c r="O88" s="806"/>
      <c r="P88" s="806"/>
      <c r="Q88" s="806"/>
      <c r="R88" s="806"/>
      <c r="S88" s="806"/>
      <c r="T88" s="806"/>
      <c r="U88" s="806"/>
      <c r="V88" s="806"/>
      <c r="W88" s="806"/>
      <c r="X88" s="806"/>
      <c r="Y88" s="806"/>
    </row>
    <row r="89" spans="1:25" s="793" customFormat="1" ht="18.75" customHeight="1">
      <c r="A89" s="805"/>
      <c r="B89" s="815"/>
      <c r="C89" s="815"/>
      <c r="D89" s="815"/>
      <c r="E89" s="815"/>
      <c r="F89" s="816"/>
      <c r="G89" s="816"/>
      <c r="H89" s="816"/>
      <c r="I89" s="816"/>
      <c r="J89" s="806"/>
      <c r="K89" s="806"/>
      <c r="L89" s="806"/>
      <c r="M89" s="806"/>
      <c r="N89" s="806"/>
      <c r="O89" s="806"/>
      <c r="P89" s="806"/>
      <c r="Q89" s="806"/>
      <c r="R89" s="806"/>
      <c r="S89" s="806"/>
      <c r="T89" s="806"/>
      <c r="U89" s="806"/>
      <c r="V89" s="806"/>
      <c r="W89" s="806"/>
      <c r="X89" s="806"/>
      <c r="Y89" s="806"/>
    </row>
    <row r="90" spans="1:25" s="793" customFormat="1" ht="36.75" customHeight="1">
      <c r="A90" s="805"/>
      <c r="B90" s="960" t="s">
        <v>633</v>
      </c>
      <c r="C90" s="961"/>
      <c r="D90" s="961"/>
      <c r="E90" s="976"/>
      <c r="F90" s="977"/>
      <c r="G90" s="978"/>
      <c r="H90" s="978"/>
      <c r="I90" s="979"/>
      <c r="J90" s="806"/>
      <c r="K90" s="806"/>
      <c r="L90" s="806"/>
      <c r="M90" s="806"/>
      <c r="N90" s="806"/>
      <c r="O90" s="806"/>
      <c r="P90" s="806"/>
      <c r="Q90" s="806"/>
      <c r="R90" s="806"/>
      <c r="S90" s="806"/>
      <c r="T90" s="806"/>
      <c r="U90" s="806"/>
      <c r="V90" s="806"/>
      <c r="W90" s="806"/>
      <c r="X90" s="806"/>
      <c r="Y90" s="806"/>
    </row>
    <row r="91" spans="1:25" s="793" customFormat="1" ht="16.149999999999999" customHeight="1">
      <c r="A91" s="805"/>
      <c r="B91" s="815"/>
      <c r="C91" s="815"/>
      <c r="D91" s="815"/>
      <c r="E91" s="815"/>
      <c r="F91" s="817"/>
      <c r="G91" s="818"/>
      <c r="H91" s="818"/>
      <c r="I91" s="818"/>
      <c r="J91" s="806"/>
      <c r="K91" s="806"/>
      <c r="L91" s="806"/>
      <c r="M91" s="806"/>
      <c r="N91" s="806"/>
      <c r="O91" s="806"/>
      <c r="P91" s="806"/>
      <c r="Q91" s="806"/>
      <c r="R91" s="806"/>
      <c r="S91" s="806"/>
      <c r="T91" s="806"/>
      <c r="U91" s="806"/>
      <c r="V91" s="806"/>
      <c r="W91" s="806"/>
      <c r="X91" s="806"/>
      <c r="Y91" s="806"/>
    </row>
    <row r="92" spans="1:25" s="793" customFormat="1" ht="85.5" customHeight="1">
      <c r="A92" s="798" t="s">
        <v>1030</v>
      </c>
      <c r="B92" s="940" t="s">
        <v>1031</v>
      </c>
      <c r="C92" s="941"/>
      <c r="D92" s="941"/>
      <c r="E92" s="941"/>
      <c r="F92" s="819"/>
      <c r="G92" s="820"/>
      <c r="H92" s="821"/>
      <c r="I92" s="821"/>
      <c r="J92" s="806"/>
      <c r="K92" s="806"/>
      <c r="L92" s="806"/>
      <c r="M92" s="806"/>
      <c r="N92" s="806"/>
      <c r="O92" s="806"/>
      <c r="P92" s="806"/>
      <c r="Q92" s="806"/>
      <c r="R92" s="806"/>
      <c r="S92" s="806"/>
      <c r="T92" s="806"/>
      <c r="U92" s="806"/>
      <c r="V92" s="806"/>
      <c r="W92" s="806"/>
      <c r="X92" s="806"/>
      <c r="Y92" s="806"/>
    </row>
    <row r="93" spans="1:25" s="793" customFormat="1" ht="19.5" customHeight="1">
      <c r="A93" s="792"/>
      <c r="B93" s="970" t="s">
        <v>1032</v>
      </c>
      <c r="C93" s="971"/>
      <c r="D93" s="971"/>
      <c r="E93" s="971"/>
      <c r="I93" s="822"/>
      <c r="J93" s="806"/>
      <c r="K93" s="806"/>
      <c r="L93" s="806"/>
      <c r="M93" s="806"/>
      <c r="N93" s="806"/>
      <c r="O93" s="806"/>
      <c r="P93" s="806"/>
      <c r="Q93" s="806"/>
      <c r="R93" s="806"/>
      <c r="S93" s="806"/>
      <c r="T93" s="806"/>
      <c r="U93" s="806"/>
      <c r="V93" s="806"/>
      <c r="W93" s="806"/>
      <c r="X93" s="806"/>
      <c r="Y93" s="806"/>
    </row>
    <row r="94" spans="1:25" s="793" customFormat="1" ht="35.450000000000003" customHeight="1">
      <c r="A94" s="792"/>
      <c r="B94" s="972" t="s">
        <v>1033</v>
      </c>
      <c r="C94" s="943"/>
      <c r="D94" s="943"/>
      <c r="E94" s="943"/>
      <c r="F94" s="819"/>
      <c r="G94" s="820"/>
      <c r="H94" s="821"/>
      <c r="I94" s="821"/>
      <c r="J94" s="806"/>
      <c r="K94" s="806"/>
      <c r="L94" s="806"/>
      <c r="M94" s="806"/>
      <c r="N94" s="806"/>
      <c r="O94" s="806"/>
      <c r="P94" s="806"/>
      <c r="Q94" s="806"/>
      <c r="R94" s="806"/>
      <c r="S94" s="806"/>
      <c r="T94" s="806"/>
      <c r="U94" s="806"/>
      <c r="V94" s="806"/>
      <c r="W94" s="806"/>
      <c r="X94" s="806"/>
      <c r="Y94" s="806"/>
    </row>
    <row r="95" spans="1:25" s="793" customFormat="1" ht="13.5" customHeight="1">
      <c r="A95" s="792"/>
      <c r="B95" s="823"/>
      <c r="C95" s="792"/>
      <c r="D95" s="792"/>
      <c r="E95" s="811"/>
      <c r="F95" s="801"/>
      <c r="G95" s="801"/>
      <c r="H95" s="801"/>
      <c r="I95" s="824"/>
      <c r="J95" s="806"/>
      <c r="K95" s="806"/>
      <c r="L95" s="806"/>
      <c r="M95" s="806"/>
      <c r="N95" s="806"/>
      <c r="O95" s="806"/>
      <c r="P95" s="806"/>
      <c r="Q95" s="806"/>
      <c r="R95" s="806"/>
      <c r="S95" s="806"/>
      <c r="T95" s="806"/>
      <c r="U95" s="806"/>
      <c r="V95" s="806"/>
      <c r="W95" s="806"/>
      <c r="X95" s="806"/>
      <c r="Y95" s="806"/>
    </row>
    <row r="96" spans="1:25" s="793" customFormat="1" ht="34.5" hidden="1" customHeight="1">
      <c r="A96" s="805"/>
      <c r="B96" s="942"/>
      <c r="C96" s="943"/>
      <c r="D96" s="943"/>
      <c r="E96" s="943"/>
      <c r="F96" s="973"/>
      <c r="G96" s="965"/>
      <c r="H96" s="973"/>
      <c r="I96" s="965"/>
      <c r="J96" s="806"/>
      <c r="K96" s="806"/>
      <c r="L96" s="806"/>
      <c r="M96" s="806"/>
      <c r="N96" s="806"/>
      <c r="O96" s="806"/>
      <c r="P96" s="806"/>
      <c r="Q96" s="806"/>
      <c r="R96" s="806"/>
      <c r="S96" s="806"/>
      <c r="T96" s="806"/>
      <c r="U96" s="806"/>
      <c r="V96" s="806"/>
      <c r="W96" s="806"/>
      <c r="X96" s="806"/>
      <c r="Y96" s="806"/>
    </row>
    <row r="97" spans="1:25" s="793" customFormat="1" ht="10.5" customHeight="1">
      <c r="A97" s="805"/>
      <c r="B97" s="823"/>
      <c r="C97" s="792"/>
      <c r="D97" s="792"/>
      <c r="E97" s="811"/>
      <c r="F97" s="801"/>
      <c r="G97" s="801"/>
      <c r="H97" s="801"/>
      <c r="I97" s="824"/>
      <c r="J97" s="806"/>
      <c r="K97" s="806"/>
      <c r="L97" s="806"/>
      <c r="M97" s="806"/>
      <c r="N97" s="806"/>
      <c r="O97" s="806"/>
      <c r="P97" s="806"/>
      <c r="Q97" s="806"/>
      <c r="R97" s="806"/>
      <c r="S97" s="806"/>
      <c r="T97" s="806"/>
      <c r="U97" s="806"/>
      <c r="V97" s="806"/>
      <c r="W97" s="806"/>
      <c r="X97" s="806"/>
      <c r="Y97" s="806"/>
    </row>
    <row r="98" spans="1:25" s="793" customFormat="1" ht="24.95" customHeight="1">
      <c r="A98" s="805"/>
      <c r="B98" s="942" t="s">
        <v>630</v>
      </c>
      <c r="C98" s="943"/>
      <c r="D98" s="943"/>
      <c r="E98" s="943"/>
      <c r="F98" s="819"/>
      <c r="G98" s="820"/>
      <c r="H98" s="821"/>
      <c r="I98" s="821"/>
      <c r="J98" s="806"/>
      <c r="K98" s="806"/>
      <c r="L98" s="806"/>
      <c r="M98" s="806"/>
      <c r="N98" s="806"/>
      <c r="O98" s="806"/>
      <c r="P98" s="806"/>
      <c r="Q98" s="806"/>
      <c r="R98" s="806"/>
      <c r="S98" s="806"/>
      <c r="T98" s="806"/>
      <c r="U98" s="806"/>
      <c r="V98" s="806"/>
      <c r="W98" s="806"/>
      <c r="X98" s="806"/>
      <c r="Y98" s="806"/>
    </row>
    <row r="99" spans="1:25" s="793" customFormat="1" ht="11.25" customHeight="1">
      <c r="A99" s="805"/>
      <c r="B99" s="823"/>
      <c r="C99" s="792"/>
      <c r="D99" s="792"/>
      <c r="E99" s="811"/>
      <c r="F99" s="801"/>
      <c r="G99" s="801"/>
      <c r="H99" s="801"/>
      <c r="I99" s="824"/>
      <c r="J99" s="806"/>
      <c r="K99" s="806"/>
      <c r="L99" s="806"/>
      <c r="M99" s="806"/>
      <c r="N99" s="806"/>
      <c r="O99" s="806"/>
      <c r="P99" s="806"/>
      <c r="Q99" s="806"/>
      <c r="R99" s="806"/>
      <c r="S99" s="806"/>
      <c r="T99" s="806"/>
      <c r="U99" s="806"/>
      <c r="V99" s="806"/>
      <c r="W99" s="806"/>
      <c r="X99" s="806"/>
      <c r="Y99" s="806"/>
    </row>
    <row r="100" spans="1:25" s="793" customFormat="1" ht="33.75" customHeight="1">
      <c r="A100" s="798" t="s">
        <v>1034</v>
      </c>
      <c r="B100" s="942" t="s">
        <v>1035</v>
      </c>
      <c r="C100" s="943"/>
      <c r="D100" s="943"/>
      <c r="E100" s="943"/>
      <c r="F100" s="819"/>
      <c r="G100" s="820"/>
      <c r="H100" s="821"/>
      <c r="I100" s="821"/>
      <c r="J100" s="806"/>
      <c r="K100" s="806"/>
      <c r="L100" s="806"/>
      <c r="M100" s="806"/>
      <c r="N100" s="806"/>
      <c r="O100" s="806"/>
      <c r="P100" s="806"/>
      <c r="Q100" s="806"/>
      <c r="R100" s="806"/>
      <c r="S100" s="806"/>
      <c r="T100" s="806"/>
      <c r="U100" s="806"/>
      <c r="V100" s="806"/>
      <c r="W100" s="806"/>
      <c r="X100" s="806"/>
      <c r="Y100" s="806"/>
    </row>
    <row r="101" spans="1:25" s="793" customFormat="1" ht="11.25" customHeight="1">
      <c r="A101" s="805"/>
      <c r="B101" s="823"/>
      <c r="C101" s="792"/>
      <c r="D101" s="792"/>
      <c r="E101" s="811"/>
      <c r="F101" s="801"/>
      <c r="G101" s="801"/>
      <c r="H101" s="801"/>
      <c r="I101" s="824"/>
      <c r="J101" s="806"/>
      <c r="K101" s="806"/>
      <c r="L101" s="806"/>
      <c r="M101" s="806"/>
      <c r="N101" s="806"/>
      <c r="O101" s="806"/>
      <c r="P101" s="806"/>
      <c r="Q101" s="806"/>
      <c r="R101" s="806"/>
      <c r="S101" s="806"/>
      <c r="T101" s="806"/>
      <c r="U101" s="806"/>
      <c r="V101" s="806"/>
      <c r="W101" s="806"/>
      <c r="X101" s="806"/>
      <c r="Y101" s="806"/>
    </row>
    <row r="102" spans="1:25" s="793" customFormat="1" ht="17.25" customHeight="1">
      <c r="A102" s="805"/>
      <c r="B102" s="942"/>
      <c r="C102" s="943"/>
      <c r="D102" s="943"/>
      <c r="E102" s="943"/>
      <c r="F102" s="986"/>
      <c r="G102" s="987"/>
      <c r="H102" s="966"/>
      <c r="I102" s="967"/>
      <c r="J102" s="806"/>
      <c r="K102" s="806"/>
      <c r="L102" s="806"/>
      <c r="M102" s="806"/>
      <c r="N102" s="806"/>
      <c r="O102" s="806"/>
      <c r="P102" s="806"/>
      <c r="Q102" s="806"/>
      <c r="R102" s="806"/>
      <c r="S102" s="806"/>
      <c r="T102" s="806"/>
      <c r="U102" s="806"/>
      <c r="V102" s="806"/>
      <c r="W102" s="806"/>
      <c r="X102" s="806"/>
      <c r="Y102" s="806"/>
    </row>
    <row r="103" spans="1:25" s="793" customFormat="1" ht="24.95" customHeight="1">
      <c r="A103" s="805"/>
      <c r="B103" s="968" t="s">
        <v>631</v>
      </c>
      <c r="C103" s="969"/>
      <c r="D103" s="969"/>
      <c r="E103" s="969"/>
      <c r="F103" s="825"/>
      <c r="G103" s="826"/>
      <c r="H103" s="827"/>
      <c r="I103" s="828"/>
      <c r="J103" s="806"/>
      <c r="K103" s="806"/>
      <c r="L103" s="806"/>
      <c r="M103" s="806"/>
      <c r="N103" s="806"/>
      <c r="O103" s="806"/>
      <c r="P103" s="806"/>
      <c r="Q103" s="806"/>
      <c r="R103" s="806"/>
      <c r="S103" s="806"/>
      <c r="T103" s="806"/>
      <c r="U103" s="806"/>
      <c r="V103" s="806"/>
      <c r="W103" s="806"/>
      <c r="X103" s="806"/>
      <c r="Y103" s="806"/>
    </row>
    <row r="104" spans="1:25" s="793" customFormat="1" ht="31.5" customHeight="1">
      <c r="A104" s="805"/>
      <c r="B104" s="942" t="s">
        <v>632</v>
      </c>
      <c r="C104" s="943"/>
      <c r="D104" s="943"/>
      <c r="E104" s="943"/>
      <c r="F104" s="829"/>
      <c r="G104" s="830"/>
      <c r="H104" s="831"/>
      <c r="I104" s="832"/>
      <c r="J104" s="806"/>
      <c r="K104" s="806"/>
      <c r="L104" s="806"/>
      <c r="M104" s="806"/>
      <c r="N104" s="806"/>
      <c r="O104" s="806"/>
      <c r="P104" s="806"/>
      <c r="Q104" s="806"/>
      <c r="R104" s="806"/>
      <c r="S104" s="806"/>
      <c r="T104" s="806"/>
      <c r="U104" s="806"/>
      <c r="V104" s="806"/>
      <c r="W104" s="806"/>
      <c r="X104" s="806"/>
      <c r="Y104" s="806"/>
    </row>
    <row r="105" spans="1:25" s="793" customFormat="1" ht="15.75" customHeight="1">
      <c r="A105" s="805"/>
      <c r="B105" s="833"/>
      <c r="C105" s="834"/>
      <c r="D105" s="834"/>
      <c r="E105" s="834"/>
      <c r="F105" s="980" t="s">
        <v>1036</v>
      </c>
      <c r="G105" s="981"/>
      <c r="H105" s="831"/>
      <c r="I105" s="832"/>
      <c r="J105" s="806"/>
      <c r="K105" s="806"/>
      <c r="L105" s="806"/>
      <c r="M105" s="806"/>
      <c r="N105" s="806"/>
      <c r="O105" s="806"/>
      <c r="P105" s="806"/>
      <c r="Q105" s="806"/>
      <c r="R105" s="806"/>
      <c r="S105" s="806"/>
      <c r="T105" s="806"/>
      <c r="U105" s="806"/>
      <c r="V105" s="806"/>
      <c r="W105" s="806"/>
      <c r="X105" s="806"/>
      <c r="Y105" s="806"/>
    </row>
    <row r="106" spans="1:25" s="793" customFormat="1" ht="21" customHeight="1">
      <c r="A106" s="805"/>
      <c r="B106" s="835"/>
      <c r="C106" s="815"/>
      <c r="D106" s="815"/>
      <c r="E106" s="815"/>
      <c r="F106" s="982"/>
      <c r="G106" s="983"/>
      <c r="H106" s="831"/>
      <c r="I106" s="832"/>
      <c r="J106" s="806"/>
      <c r="K106" s="806"/>
      <c r="L106" s="806"/>
      <c r="M106" s="806"/>
      <c r="N106" s="806"/>
      <c r="O106" s="806"/>
      <c r="P106" s="806"/>
      <c r="Q106" s="806"/>
      <c r="R106" s="806"/>
      <c r="S106" s="806"/>
      <c r="T106" s="806"/>
      <c r="U106" s="806"/>
      <c r="V106" s="806"/>
      <c r="W106" s="806"/>
      <c r="X106" s="806"/>
      <c r="Y106" s="806"/>
    </row>
    <row r="107" spans="1:25" s="793" customFormat="1" ht="48" customHeight="1">
      <c r="A107" s="805"/>
      <c r="B107" s="836"/>
      <c r="C107" s="837"/>
      <c r="D107" s="837"/>
      <c r="E107" s="837"/>
      <c r="F107" s="984" t="s">
        <v>1036</v>
      </c>
      <c r="G107" s="985"/>
      <c r="H107" s="838"/>
      <c r="I107" s="839"/>
      <c r="J107" s="806"/>
      <c r="K107" s="806"/>
      <c r="L107" s="806"/>
      <c r="M107" s="806"/>
      <c r="N107" s="806"/>
      <c r="O107" s="806"/>
      <c r="P107" s="806"/>
      <c r="Q107" s="806"/>
      <c r="R107" s="806"/>
      <c r="S107" s="806"/>
      <c r="T107" s="806"/>
      <c r="U107" s="806"/>
      <c r="V107" s="806"/>
      <c r="W107" s="806"/>
      <c r="X107" s="806"/>
      <c r="Y107" s="806"/>
    </row>
    <row r="108" spans="1:25" s="793" customFormat="1" ht="18.75" customHeight="1">
      <c r="A108" s="805"/>
      <c r="B108" s="815"/>
      <c r="C108" s="815"/>
      <c r="D108" s="815"/>
      <c r="E108" s="815"/>
      <c r="F108" s="815"/>
      <c r="G108" s="815"/>
      <c r="H108" s="815"/>
      <c r="I108" s="815"/>
      <c r="J108" s="806"/>
      <c r="K108" s="806"/>
      <c r="L108" s="806"/>
      <c r="M108" s="806"/>
      <c r="N108" s="806"/>
      <c r="O108" s="806"/>
      <c r="P108" s="806"/>
      <c r="Q108" s="806"/>
      <c r="R108" s="806"/>
      <c r="S108" s="806"/>
      <c r="T108" s="806"/>
      <c r="U108" s="806"/>
      <c r="V108" s="806"/>
      <c r="W108" s="806"/>
      <c r="X108" s="806"/>
      <c r="Y108" s="806"/>
    </row>
    <row r="109" spans="1:25" s="793" customFormat="1" ht="18.75" customHeight="1">
      <c r="A109" s="805"/>
      <c r="B109" s="815"/>
      <c r="C109" s="815"/>
      <c r="D109" s="815"/>
      <c r="E109" s="815"/>
      <c r="F109" s="815"/>
      <c r="G109" s="815"/>
      <c r="H109" s="815"/>
      <c r="I109" s="815"/>
      <c r="J109" s="806"/>
      <c r="K109" s="806"/>
      <c r="L109" s="806"/>
      <c r="M109" s="806"/>
      <c r="N109" s="806"/>
      <c r="O109" s="806"/>
      <c r="P109" s="806"/>
      <c r="Q109" s="806"/>
      <c r="R109" s="806"/>
      <c r="S109" s="806"/>
      <c r="T109" s="806"/>
      <c r="U109" s="806"/>
      <c r="V109" s="806"/>
      <c r="W109" s="806"/>
      <c r="X109" s="806"/>
      <c r="Y109" s="806"/>
    </row>
    <row r="110" spans="1:25" s="793" customFormat="1" ht="36.75" customHeight="1">
      <c r="A110" s="805"/>
      <c r="B110" s="960" t="s">
        <v>633</v>
      </c>
      <c r="C110" s="961"/>
      <c r="D110" s="961"/>
      <c r="E110" s="976"/>
      <c r="F110" s="819"/>
      <c r="G110" s="820"/>
      <c r="H110" s="821"/>
      <c r="I110" s="821"/>
      <c r="J110" s="806"/>
      <c r="K110" s="806"/>
      <c r="L110" s="806"/>
      <c r="M110" s="806"/>
      <c r="N110" s="806"/>
      <c r="O110" s="806"/>
      <c r="P110" s="806"/>
      <c r="Q110" s="806"/>
      <c r="R110" s="806"/>
      <c r="S110" s="806"/>
      <c r="T110" s="806"/>
      <c r="U110" s="806"/>
      <c r="V110" s="806"/>
      <c r="W110" s="806"/>
      <c r="X110" s="806"/>
      <c r="Y110" s="806"/>
    </row>
    <row r="111" spans="1:25" s="793" customFormat="1" ht="15.75" customHeight="1">
      <c r="A111" s="805"/>
      <c r="B111" s="792"/>
      <c r="C111" s="792"/>
      <c r="D111" s="792"/>
      <c r="E111" s="792"/>
      <c r="F111" s="792"/>
      <c r="G111" s="792"/>
      <c r="H111" s="792"/>
      <c r="I111" s="792"/>
      <c r="J111" s="792"/>
    </row>
    <row r="112" spans="1:25" s="793" customFormat="1" ht="24" customHeight="1">
      <c r="B112" s="932" t="s">
        <v>1037</v>
      </c>
      <c r="C112" s="932"/>
      <c r="D112" s="799"/>
      <c r="E112" s="799"/>
      <c r="F112" s="799"/>
      <c r="G112" s="799"/>
      <c r="H112" s="799"/>
      <c r="I112" s="799"/>
    </row>
    <row r="113" spans="1:25" s="793" customFormat="1" ht="34.5" customHeight="1">
      <c r="A113" s="792"/>
      <c r="B113" s="948" t="s">
        <v>1038</v>
      </c>
      <c r="C113" s="948"/>
      <c r="D113" s="948"/>
      <c r="E113" s="948"/>
      <c r="F113" s="948"/>
      <c r="G113" s="948"/>
      <c r="H113" s="948"/>
      <c r="I113" s="948"/>
      <c r="J113" s="792"/>
    </row>
    <row r="114" spans="1:25" s="793" customFormat="1" ht="15.75" customHeight="1">
      <c r="A114" s="792"/>
      <c r="B114" s="800"/>
      <c r="C114" s="801"/>
      <c r="D114" s="801"/>
      <c r="E114" s="801"/>
      <c r="F114" s="801"/>
      <c r="G114" s="801"/>
      <c r="H114" s="801"/>
      <c r="I114" s="801"/>
      <c r="J114" s="792"/>
    </row>
    <row r="115" spans="1:25" s="793" customFormat="1" ht="48.75" customHeight="1">
      <c r="A115" s="792"/>
      <c r="B115" s="949" t="s">
        <v>1039</v>
      </c>
      <c r="C115" s="950"/>
      <c r="D115" s="950"/>
      <c r="E115" s="950"/>
      <c r="F115" s="988"/>
      <c r="G115" s="989"/>
      <c r="H115" s="989"/>
      <c r="I115" s="990"/>
      <c r="J115" s="802"/>
      <c r="K115" s="802"/>
      <c r="L115" s="802"/>
      <c r="M115" s="802"/>
      <c r="N115" s="808"/>
      <c r="O115" s="802"/>
      <c r="P115" s="802"/>
      <c r="Q115" s="802"/>
      <c r="R115" s="802"/>
      <c r="S115" s="802"/>
      <c r="T115" s="802"/>
      <c r="U115" s="802"/>
      <c r="V115" s="802"/>
      <c r="W115" s="802"/>
      <c r="X115" s="802"/>
      <c r="Y115" s="802"/>
    </row>
    <row r="116" spans="1:25" s="793" customFormat="1" ht="81.75" customHeight="1">
      <c r="A116" s="792"/>
      <c r="B116" s="993" t="s">
        <v>1040</v>
      </c>
      <c r="C116" s="994"/>
      <c r="D116" s="994"/>
      <c r="E116" s="995"/>
      <c r="F116" s="988"/>
      <c r="G116" s="989"/>
      <c r="H116" s="989"/>
      <c r="I116" s="990"/>
      <c r="J116" s="802"/>
      <c r="K116" s="802"/>
      <c r="L116" s="802"/>
      <c r="M116" s="802"/>
      <c r="N116" s="840"/>
      <c r="O116" s="802"/>
      <c r="P116" s="802"/>
      <c r="Q116" s="802"/>
      <c r="R116" s="802"/>
      <c r="S116" s="802"/>
      <c r="T116" s="802"/>
      <c r="U116" s="802"/>
      <c r="V116" s="802"/>
      <c r="W116" s="802"/>
      <c r="X116" s="802"/>
      <c r="Y116" s="802"/>
    </row>
    <row r="117" spans="1:25" s="793" customFormat="1" ht="34.5" customHeight="1">
      <c r="A117" s="805">
        <v>1</v>
      </c>
      <c r="B117" s="960" t="s">
        <v>625</v>
      </c>
      <c r="C117" s="961"/>
      <c r="D117" s="961"/>
      <c r="E117" s="962"/>
      <c r="F117" s="988"/>
      <c r="G117" s="989"/>
      <c r="H117" s="989"/>
      <c r="I117" s="990"/>
      <c r="J117" s="806"/>
      <c r="K117" s="806"/>
      <c r="L117" s="806"/>
      <c r="M117" s="806"/>
      <c r="N117" s="840"/>
      <c r="O117" s="806"/>
      <c r="P117" s="806"/>
      <c r="Q117" s="806"/>
      <c r="R117" s="806"/>
      <c r="S117" s="806"/>
      <c r="T117" s="806"/>
      <c r="U117" s="806"/>
      <c r="V117" s="806"/>
      <c r="W117" s="806"/>
      <c r="X117" s="806"/>
      <c r="Y117" s="806"/>
    </row>
    <row r="118" spans="1:25" s="793" customFormat="1" ht="14.25" customHeight="1">
      <c r="A118" s="807"/>
      <c r="B118" s="808"/>
      <c r="C118" s="808"/>
      <c r="D118" s="808"/>
      <c r="E118" s="808"/>
      <c r="F118" s="809"/>
      <c r="G118" s="809"/>
      <c r="H118" s="809"/>
      <c r="I118" s="809"/>
      <c r="J118" s="806"/>
      <c r="K118" s="806"/>
      <c r="L118" s="806"/>
      <c r="M118" s="806"/>
      <c r="N118" s="806"/>
      <c r="O118" s="806"/>
      <c r="P118" s="806"/>
      <c r="Q118" s="806"/>
      <c r="R118" s="806"/>
      <c r="S118" s="806"/>
      <c r="T118" s="806"/>
      <c r="U118" s="806"/>
      <c r="V118" s="806"/>
      <c r="W118" s="806"/>
      <c r="X118" s="806"/>
      <c r="Y118" s="806"/>
    </row>
    <row r="119" spans="1:25" s="793" customFormat="1" ht="33" customHeight="1">
      <c r="A119" s="805">
        <v>2</v>
      </c>
      <c r="B119" s="960" t="s">
        <v>626</v>
      </c>
      <c r="C119" s="961"/>
      <c r="D119" s="961"/>
      <c r="E119" s="961"/>
      <c r="F119" s="988"/>
      <c r="G119" s="989"/>
      <c r="H119" s="989"/>
      <c r="I119" s="990"/>
      <c r="J119" s="806"/>
      <c r="K119" s="806"/>
      <c r="L119" s="806"/>
      <c r="M119" s="806"/>
      <c r="N119" s="806"/>
      <c r="O119" s="806"/>
      <c r="P119" s="806"/>
      <c r="Q119" s="806"/>
      <c r="R119" s="806"/>
      <c r="S119" s="806"/>
      <c r="T119" s="806"/>
      <c r="U119" s="806"/>
      <c r="V119" s="806"/>
      <c r="W119" s="806"/>
      <c r="X119" s="806"/>
      <c r="Y119" s="806"/>
    </row>
    <row r="120" spans="1:25" s="793" customFormat="1" ht="14.25" customHeight="1">
      <c r="A120" s="807"/>
      <c r="B120" s="809"/>
      <c r="C120" s="809"/>
      <c r="D120" s="809"/>
      <c r="E120" s="809"/>
      <c r="F120" s="809"/>
      <c r="G120" s="809"/>
      <c r="H120" s="809"/>
      <c r="I120" s="809"/>
      <c r="J120" s="806"/>
      <c r="K120" s="806"/>
      <c r="L120" s="806"/>
      <c r="M120" s="806"/>
      <c r="N120" s="806"/>
      <c r="O120" s="806"/>
      <c r="P120" s="806"/>
      <c r="Q120" s="806"/>
      <c r="R120" s="806"/>
      <c r="S120" s="806"/>
      <c r="T120" s="806"/>
      <c r="U120" s="806"/>
      <c r="V120" s="806"/>
      <c r="W120" s="806"/>
      <c r="X120" s="806"/>
      <c r="Y120" s="806"/>
    </row>
    <row r="121" spans="1:25" s="793" customFormat="1" ht="20.25" customHeight="1">
      <c r="A121" s="939">
        <v>3</v>
      </c>
      <c r="B121" s="940" t="s">
        <v>634</v>
      </c>
      <c r="C121" s="941"/>
      <c r="D121" s="941"/>
      <c r="E121" s="941"/>
      <c r="F121" s="944"/>
      <c r="G121" s="991"/>
      <c r="H121" s="991"/>
      <c r="I121" s="945"/>
      <c r="J121" s="806"/>
      <c r="K121" s="806"/>
      <c r="L121" s="806"/>
      <c r="M121" s="806"/>
      <c r="N121" s="806"/>
      <c r="O121" s="806"/>
      <c r="P121" s="806"/>
      <c r="Q121" s="806"/>
      <c r="R121" s="806"/>
      <c r="S121" s="806"/>
      <c r="T121" s="806"/>
      <c r="U121" s="806"/>
      <c r="V121" s="806"/>
      <c r="W121" s="806"/>
      <c r="X121" s="806"/>
      <c r="Y121" s="806"/>
    </row>
    <row r="122" spans="1:25" s="793" customFormat="1" ht="17.25" customHeight="1">
      <c r="A122" s="939"/>
      <c r="B122" s="942"/>
      <c r="C122" s="943"/>
      <c r="D122" s="943"/>
      <c r="E122" s="943"/>
      <c r="F122" s="946"/>
      <c r="G122" s="992"/>
      <c r="H122" s="992"/>
      <c r="I122" s="947"/>
      <c r="J122" s="806"/>
      <c r="K122" s="806"/>
      <c r="L122" s="806"/>
      <c r="M122" s="806"/>
      <c r="N122" s="806"/>
      <c r="O122" s="806"/>
      <c r="P122" s="806"/>
      <c r="Q122" s="806"/>
      <c r="R122" s="806"/>
      <c r="S122" s="806"/>
      <c r="T122" s="806"/>
      <c r="U122" s="806"/>
      <c r="V122" s="806"/>
      <c r="W122" s="806"/>
      <c r="X122" s="806"/>
      <c r="Y122" s="806"/>
    </row>
    <row r="123" spans="1:25" s="793" customFormat="1" ht="21" customHeight="1">
      <c r="A123" s="805"/>
      <c r="B123" s="810"/>
      <c r="E123" s="811" t="s">
        <v>628</v>
      </c>
      <c r="F123" s="946"/>
      <c r="G123" s="992"/>
      <c r="H123" s="992"/>
      <c r="I123" s="947"/>
      <c r="J123" s="806"/>
      <c r="K123" s="806"/>
      <c r="L123" s="806"/>
      <c r="M123" s="806"/>
      <c r="N123" s="806"/>
      <c r="O123" s="806"/>
      <c r="P123" s="806"/>
      <c r="Q123" s="806"/>
      <c r="R123" s="806"/>
      <c r="S123" s="806"/>
      <c r="T123" s="806"/>
      <c r="U123" s="806"/>
      <c r="V123" s="806"/>
      <c r="W123" s="806"/>
      <c r="X123" s="806"/>
      <c r="Y123" s="806"/>
    </row>
    <row r="124" spans="1:25" s="793" customFormat="1" ht="21" customHeight="1">
      <c r="A124" s="805"/>
      <c r="B124" s="810"/>
      <c r="E124" s="811" t="s">
        <v>21</v>
      </c>
      <c r="F124" s="946"/>
      <c r="G124" s="992"/>
      <c r="H124" s="992"/>
      <c r="I124" s="947"/>
      <c r="J124" s="806"/>
      <c r="K124" s="806"/>
      <c r="L124" s="806"/>
      <c r="M124" s="806"/>
      <c r="N124" s="806"/>
      <c r="O124" s="806"/>
      <c r="P124" s="806"/>
      <c r="Q124" s="806"/>
      <c r="R124" s="806"/>
      <c r="S124" s="806"/>
      <c r="T124" s="806"/>
      <c r="U124" s="806"/>
      <c r="V124" s="806"/>
      <c r="W124" s="806"/>
      <c r="X124" s="806"/>
      <c r="Y124" s="806"/>
    </row>
    <row r="125" spans="1:25" s="793" customFormat="1" ht="18.75" customHeight="1">
      <c r="A125" s="805"/>
      <c r="B125" s="812"/>
      <c r="C125" s="813"/>
      <c r="D125" s="813"/>
      <c r="E125" s="814" t="s">
        <v>629</v>
      </c>
      <c r="F125" s="996"/>
      <c r="G125" s="997"/>
      <c r="H125" s="997"/>
      <c r="I125" s="998"/>
      <c r="J125" s="806"/>
      <c r="K125" s="806"/>
      <c r="L125" s="806"/>
      <c r="M125" s="806"/>
      <c r="N125" s="806"/>
      <c r="O125" s="806"/>
      <c r="P125" s="806"/>
      <c r="Q125" s="806"/>
      <c r="R125" s="806"/>
      <c r="S125" s="806"/>
      <c r="T125" s="806"/>
      <c r="U125" s="806"/>
      <c r="V125" s="806"/>
      <c r="W125" s="806"/>
      <c r="X125" s="806"/>
      <c r="Y125" s="806"/>
    </row>
    <row r="126" spans="1:25" s="793" customFormat="1" ht="18.75" customHeight="1">
      <c r="A126" s="805"/>
      <c r="B126" s="823"/>
      <c r="C126" s="792"/>
      <c r="D126" s="792"/>
      <c r="E126" s="811"/>
      <c r="F126" s="841"/>
      <c r="G126" s="842"/>
      <c r="H126" s="842"/>
      <c r="I126" s="843"/>
      <c r="J126" s="806"/>
      <c r="K126" s="806"/>
      <c r="L126" s="806"/>
      <c r="M126" s="806"/>
      <c r="N126" s="806"/>
      <c r="O126" s="806"/>
      <c r="P126" s="806"/>
      <c r="Q126" s="806"/>
      <c r="R126" s="806"/>
      <c r="S126" s="806"/>
      <c r="T126" s="806"/>
      <c r="U126" s="806"/>
      <c r="V126" s="806"/>
      <c r="W126" s="806"/>
      <c r="X126" s="806"/>
      <c r="Y126" s="806"/>
    </row>
    <row r="127" spans="1:25" s="793" customFormat="1" ht="52.5" customHeight="1">
      <c r="A127" s="798" t="s">
        <v>1041</v>
      </c>
      <c r="B127" s="940" t="s">
        <v>1042</v>
      </c>
      <c r="C127" s="941"/>
      <c r="D127" s="941"/>
      <c r="E127" s="941"/>
      <c r="F127" s="819"/>
      <c r="G127" s="820"/>
      <c r="H127" s="821"/>
      <c r="I127" s="821"/>
      <c r="J127" s="806"/>
      <c r="K127" s="806"/>
      <c r="L127" s="806"/>
      <c r="M127" s="806"/>
      <c r="N127" s="806"/>
      <c r="O127" s="806"/>
      <c r="P127" s="806"/>
      <c r="Q127" s="806"/>
      <c r="R127" s="806"/>
      <c r="S127" s="806"/>
      <c r="T127" s="806"/>
      <c r="U127" s="806"/>
      <c r="V127" s="806"/>
      <c r="W127" s="806"/>
      <c r="X127" s="806"/>
      <c r="Y127" s="806"/>
    </row>
    <row r="128" spans="1:25" s="793" customFormat="1" ht="19.5" customHeight="1">
      <c r="A128" s="792"/>
      <c r="B128" s="970" t="s">
        <v>1043</v>
      </c>
      <c r="C128" s="971"/>
      <c r="D128" s="971"/>
      <c r="E128" s="971"/>
      <c r="I128" s="822"/>
      <c r="J128" s="806"/>
      <c r="K128" s="806"/>
      <c r="L128" s="806"/>
      <c r="M128" s="806"/>
      <c r="N128" s="806"/>
      <c r="O128" s="806"/>
      <c r="P128" s="806"/>
      <c r="Q128" s="806"/>
      <c r="R128" s="806"/>
      <c r="S128" s="806"/>
      <c r="T128" s="806"/>
      <c r="U128" s="806"/>
      <c r="V128" s="806"/>
      <c r="W128" s="806"/>
      <c r="X128" s="806"/>
      <c r="Y128" s="806"/>
    </row>
    <row r="129" spans="1:25" s="793" customFormat="1" ht="35.450000000000003" customHeight="1">
      <c r="A129" s="792"/>
      <c r="B129" s="972"/>
      <c r="C129" s="943"/>
      <c r="D129" s="943"/>
      <c r="E129" s="943"/>
      <c r="F129" s="819"/>
      <c r="G129" s="820"/>
      <c r="H129" s="821"/>
      <c r="I129" s="821"/>
      <c r="J129" s="806"/>
      <c r="K129" s="806"/>
      <c r="L129" s="806"/>
      <c r="M129" s="806"/>
      <c r="N129" s="806"/>
      <c r="O129" s="806"/>
      <c r="P129" s="806"/>
      <c r="Q129" s="806"/>
      <c r="R129" s="806"/>
      <c r="S129" s="806"/>
      <c r="T129" s="806"/>
      <c r="U129" s="806"/>
      <c r="V129" s="806"/>
      <c r="W129" s="806"/>
      <c r="X129" s="806"/>
      <c r="Y129" s="806"/>
    </row>
    <row r="130" spans="1:25" s="793" customFormat="1" ht="13.5" customHeight="1">
      <c r="A130" s="792"/>
      <c r="B130" s="823"/>
      <c r="C130" s="792"/>
      <c r="D130" s="792"/>
      <c r="E130" s="811"/>
      <c r="F130" s="801"/>
      <c r="G130" s="801"/>
      <c r="H130" s="801"/>
      <c r="I130" s="824"/>
      <c r="J130" s="806"/>
      <c r="K130" s="806"/>
      <c r="L130" s="806"/>
      <c r="M130" s="806"/>
      <c r="N130" s="806"/>
      <c r="O130" s="806"/>
      <c r="P130" s="806"/>
      <c r="Q130" s="806"/>
      <c r="R130" s="806"/>
      <c r="S130" s="806"/>
      <c r="T130" s="806"/>
      <c r="U130" s="806"/>
      <c r="V130" s="806"/>
      <c r="W130" s="806"/>
      <c r="X130" s="806"/>
      <c r="Y130" s="806"/>
    </row>
    <row r="131" spans="1:25" s="793" customFormat="1" ht="34.5" hidden="1" customHeight="1">
      <c r="A131" s="805"/>
      <c r="B131" s="942"/>
      <c r="C131" s="943"/>
      <c r="D131" s="943"/>
      <c r="E131" s="943"/>
      <c r="F131" s="973"/>
      <c r="G131" s="965"/>
      <c r="H131" s="973"/>
      <c r="I131" s="965"/>
      <c r="J131" s="806"/>
      <c r="K131" s="806"/>
      <c r="L131" s="806"/>
      <c r="M131" s="806"/>
      <c r="N131" s="806"/>
      <c r="O131" s="806"/>
      <c r="P131" s="806"/>
      <c r="Q131" s="806"/>
      <c r="R131" s="806"/>
      <c r="S131" s="806"/>
      <c r="T131" s="806"/>
      <c r="U131" s="806"/>
      <c r="V131" s="806"/>
      <c r="W131" s="806"/>
      <c r="X131" s="806"/>
      <c r="Y131" s="806"/>
    </row>
    <row r="132" spans="1:25" s="793" customFormat="1" ht="10.5" customHeight="1">
      <c r="A132" s="805"/>
      <c r="B132" s="823"/>
      <c r="C132" s="792"/>
      <c r="D132" s="792"/>
      <c r="E132" s="811"/>
      <c r="F132" s="801"/>
      <c r="G132" s="801"/>
      <c r="H132" s="801"/>
      <c r="I132" s="824"/>
      <c r="J132" s="806"/>
      <c r="K132" s="806"/>
      <c r="L132" s="806"/>
      <c r="M132" s="806"/>
      <c r="N132" s="806"/>
      <c r="O132" s="806"/>
      <c r="P132" s="806"/>
      <c r="Q132" s="806"/>
      <c r="R132" s="806"/>
      <c r="S132" s="806"/>
      <c r="T132" s="806"/>
      <c r="U132" s="806"/>
      <c r="V132" s="806"/>
      <c r="W132" s="806"/>
      <c r="X132" s="806"/>
      <c r="Y132" s="806"/>
    </row>
    <row r="133" spans="1:25" s="793" customFormat="1" ht="24.95" customHeight="1">
      <c r="A133" s="805"/>
      <c r="B133" s="942" t="s">
        <v>630</v>
      </c>
      <c r="C133" s="943"/>
      <c r="D133" s="943"/>
      <c r="E133" s="943"/>
      <c r="F133" s="819"/>
      <c r="G133" s="820"/>
      <c r="H133" s="821"/>
      <c r="I133" s="821"/>
      <c r="J133" s="806"/>
      <c r="K133" s="806"/>
      <c r="L133" s="806"/>
      <c r="M133" s="806"/>
      <c r="N133" s="806"/>
      <c r="O133" s="806"/>
      <c r="P133" s="806"/>
      <c r="Q133" s="806"/>
      <c r="R133" s="806"/>
      <c r="S133" s="806"/>
      <c r="T133" s="806"/>
      <c r="U133" s="806"/>
      <c r="V133" s="806"/>
      <c r="W133" s="806"/>
      <c r="X133" s="806"/>
      <c r="Y133" s="806"/>
    </row>
    <row r="134" spans="1:25" s="793" customFormat="1" ht="11.25" customHeight="1">
      <c r="A134" s="805"/>
      <c r="B134" s="823"/>
      <c r="C134" s="792"/>
      <c r="D134" s="792"/>
      <c r="E134" s="811"/>
      <c r="F134" s="801"/>
      <c r="G134" s="801"/>
      <c r="H134" s="801"/>
      <c r="I134" s="824"/>
      <c r="J134" s="806"/>
      <c r="K134" s="806"/>
      <c r="L134" s="806"/>
      <c r="M134" s="806"/>
      <c r="N134" s="806"/>
      <c r="O134" s="806"/>
      <c r="P134" s="806"/>
      <c r="Q134" s="806"/>
      <c r="R134" s="806"/>
      <c r="S134" s="806"/>
      <c r="T134" s="806"/>
      <c r="U134" s="806"/>
      <c r="V134" s="806"/>
      <c r="W134" s="806"/>
      <c r="X134" s="806"/>
      <c r="Y134" s="806"/>
    </row>
    <row r="135" spans="1:25" s="793" customFormat="1" ht="33.75" customHeight="1">
      <c r="A135" s="798" t="s">
        <v>1044</v>
      </c>
      <c r="B135" s="942" t="s">
        <v>1045</v>
      </c>
      <c r="C135" s="943"/>
      <c r="D135" s="943"/>
      <c r="E135" s="943"/>
      <c r="F135" s="819"/>
      <c r="G135" s="820"/>
      <c r="H135" s="821"/>
      <c r="I135" s="821"/>
      <c r="J135" s="806"/>
      <c r="K135" s="806"/>
      <c r="L135" s="806"/>
      <c r="M135" s="806"/>
      <c r="N135" s="806"/>
      <c r="O135" s="806"/>
      <c r="P135" s="806"/>
      <c r="Q135" s="806"/>
      <c r="R135" s="806"/>
      <c r="S135" s="806"/>
      <c r="T135" s="806"/>
      <c r="U135" s="806"/>
      <c r="V135" s="806"/>
      <c r="W135" s="806"/>
      <c r="X135" s="806"/>
      <c r="Y135" s="806"/>
    </row>
    <row r="136" spans="1:25" s="793" customFormat="1" ht="11.25" customHeight="1">
      <c r="A136" s="805"/>
      <c r="B136" s="823"/>
      <c r="C136" s="792"/>
      <c r="D136" s="792"/>
      <c r="E136" s="811"/>
      <c r="F136" s="801"/>
      <c r="G136" s="801"/>
      <c r="H136" s="801"/>
      <c r="I136" s="824"/>
      <c r="J136" s="806"/>
      <c r="K136" s="806"/>
      <c r="L136" s="806"/>
      <c r="M136" s="806"/>
      <c r="N136" s="806"/>
      <c r="O136" s="806"/>
      <c r="P136" s="806"/>
      <c r="Q136" s="806"/>
      <c r="R136" s="806"/>
      <c r="S136" s="806"/>
      <c r="T136" s="806"/>
      <c r="U136" s="806"/>
      <c r="V136" s="806"/>
      <c r="W136" s="806"/>
      <c r="X136" s="806"/>
      <c r="Y136" s="806"/>
    </row>
    <row r="137" spans="1:25" s="793" customFormat="1" ht="17.25" customHeight="1">
      <c r="A137" s="805"/>
      <c r="B137" s="942"/>
      <c r="C137" s="943"/>
      <c r="D137" s="943"/>
      <c r="E137" s="943"/>
      <c r="F137" s="986"/>
      <c r="G137" s="987"/>
      <c r="H137" s="966"/>
      <c r="I137" s="967"/>
      <c r="J137" s="806"/>
      <c r="K137" s="806"/>
      <c r="L137" s="806"/>
      <c r="M137" s="806"/>
      <c r="N137" s="806"/>
      <c r="O137" s="806"/>
      <c r="P137" s="806"/>
      <c r="Q137" s="806"/>
      <c r="R137" s="806"/>
      <c r="S137" s="806"/>
      <c r="T137" s="806"/>
      <c r="U137" s="806"/>
      <c r="V137" s="806"/>
      <c r="W137" s="806"/>
      <c r="X137" s="806"/>
      <c r="Y137" s="806"/>
    </row>
    <row r="138" spans="1:25" s="793" customFormat="1" ht="24.95" customHeight="1">
      <c r="A138" s="805"/>
      <c r="B138" s="968" t="s">
        <v>631</v>
      </c>
      <c r="C138" s="969"/>
      <c r="D138" s="969"/>
      <c r="E138" s="969"/>
      <c r="F138" s="825"/>
      <c r="G138" s="826"/>
      <c r="H138" s="827"/>
      <c r="I138" s="828"/>
      <c r="J138" s="806"/>
      <c r="K138" s="806"/>
      <c r="L138" s="806"/>
      <c r="M138" s="806"/>
      <c r="N138" s="806"/>
      <c r="O138" s="806"/>
      <c r="P138" s="806"/>
      <c r="Q138" s="806"/>
      <c r="R138" s="806"/>
      <c r="S138" s="806"/>
      <c r="T138" s="806"/>
      <c r="U138" s="806"/>
      <c r="V138" s="806"/>
      <c r="W138" s="806"/>
      <c r="X138" s="806"/>
      <c r="Y138" s="806"/>
    </row>
    <row r="139" spans="1:25" s="793" customFormat="1" ht="31.5" customHeight="1">
      <c r="A139" s="805"/>
      <c r="B139" s="942" t="s">
        <v>632</v>
      </c>
      <c r="C139" s="943"/>
      <c r="D139" s="943"/>
      <c r="E139" s="943"/>
      <c r="F139" s="829"/>
      <c r="G139" s="830"/>
      <c r="H139" s="831"/>
      <c r="I139" s="832"/>
      <c r="J139" s="806"/>
      <c r="K139" s="806"/>
      <c r="L139" s="806"/>
      <c r="M139" s="806"/>
      <c r="N139" s="806"/>
      <c r="O139" s="806"/>
      <c r="P139" s="806"/>
      <c r="Q139" s="806"/>
      <c r="R139" s="806"/>
      <c r="S139" s="806"/>
      <c r="T139" s="806"/>
      <c r="U139" s="806"/>
      <c r="V139" s="806"/>
      <c r="W139" s="806"/>
      <c r="X139" s="806"/>
      <c r="Y139" s="806"/>
    </row>
    <row r="140" spans="1:25" s="793" customFormat="1" ht="15.75" customHeight="1">
      <c r="A140" s="805"/>
      <c r="B140" s="833"/>
      <c r="C140" s="834"/>
      <c r="D140" s="834"/>
      <c r="E140" s="834"/>
      <c r="F140" s="980"/>
      <c r="G140" s="981"/>
      <c r="H140" s="831"/>
      <c r="I140" s="832"/>
      <c r="J140" s="806"/>
      <c r="K140" s="806"/>
      <c r="L140" s="806"/>
      <c r="M140" s="806"/>
      <c r="N140" s="806"/>
      <c r="O140" s="806"/>
      <c r="P140" s="806"/>
      <c r="Q140" s="806"/>
      <c r="R140" s="806"/>
      <c r="S140" s="806"/>
      <c r="T140" s="806"/>
      <c r="U140" s="806"/>
      <c r="V140" s="806"/>
      <c r="W140" s="806"/>
      <c r="X140" s="806"/>
      <c r="Y140" s="806"/>
    </row>
    <row r="141" spans="1:25" s="793" customFormat="1" ht="21" customHeight="1">
      <c r="A141" s="805"/>
      <c r="B141" s="835"/>
      <c r="C141" s="815"/>
      <c r="D141" s="815"/>
      <c r="E141" s="815"/>
      <c r="F141" s="982"/>
      <c r="G141" s="983"/>
      <c r="H141" s="831"/>
      <c r="I141" s="832"/>
      <c r="J141" s="806"/>
      <c r="K141" s="806"/>
      <c r="L141" s="806"/>
      <c r="M141" s="806"/>
      <c r="N141" s="806"/>
      <c r="O141" s="806"/>
      <c r="P141" s="806"/>
      <c r="Q141" s="806"/>
      <c r="R141" s="806"/>
      <c r="S141" s="806"/>
      <c r="T141" s="806"/>
      <c r="U141" s="806"/>
      <c r="V141" s="806"/>
      <c r="W141" s="806"/>
      <c r="X141" s="806"/>
      <c r="Y141" s="806"/>
    </row>
    <row r="142" spans="1:25" s="793" customFormat="1" ht="48" customHeight="1">
      <c r="A142" s="805"/>
      <c r="B142" s="836"/>
      <c r="C142" s="837"/>
      <c r="D142" s="837"/>
      <c r="E142" s="837"/>
      <c r="F142" s="984"/>
      <c r="G142" s="985"/>
      <c r="H142" s="838"/>
      <c r="I142" s="839"/>
      <c r="J142" s="806"/>
      <c r="K142" s="806"/>
      <c r="L142" s="806"/>
      <c r="M142" s="806"/>
      <c r="N142" s="806"/>
      <c r="O142" s="806"/>
      <c r="P142" s="806"/>
      <c r="Q142" s="806"/>
      <c r="R142" s="806"/>
      <c r="S142" s="806"/>
      <c r="T142" s="806"/>
      <c r="U142" s="806"/>
      <c r="V142" s="806"/>
      <c r="W142" s="806"/>
      <c r="X142" s="806"/>
      <c r="Y142" s="806"/>
    </row>
    <row r="143" spans="1:25" s="793" customFormat="1" ht="24.95" customHeight="1">
      <c r="A143" s="805"/>
      <c r="B143" s="792"/>
      <c r="C143" s="792"/>
      <c r="D143" s="792"/>
      <c r="E143" s="811"/>
      <c r="F143" s="801"/>
      <c r="G143" s="801"/>
      <c r="H143" s="801"/>
      <c r="I143" s="801"/>
      <c r="J143" s="806"/>
      <c r="K143" s="806"/>
      <c r="L143" s="806"/>
      <c r="M143" s="806"/>
      <c r="N143" s="806"/>
      <c r="O143" s="806"/>
      <c r="P143" s="806"/>
      <c r="Q143" s="806"/>
      <c r="R143" s="806"/>
      <c r="S143" s="806"/>
      <c r="T143" s="806"/>
      <c r="U143" s="806"/>
      <c r="V143" s="806"/>
      <c r="W143" s="806"/>
      <c r="X143" s="806"/>
      <c r="Y143" s="806"/>
    </row>
    <row r="144" spans="1:25" s="793" customFormat="1" ht="12.75" customHeight="1">
      <c r="A144" s="805"/>
      <c r="B144" s="835"/>
      <c r="C144" s="815"/>
      <c r="D144" s="815"/>
      <c r="E144" s="815"/>
      <c r="F144" s="818"/>
      <c r="G144" s="818"/>
      <c r="H144" s="818"/>
      <c r="I144" s="818"/>
      <c r="J144" s="806"/>
      <c r="K144" s="806"/>
      <c r="L144" s="806"/>
      <c r="M144" s="806"/>
      <c r="N144" s="806"/>
      <c r="O144" s="806"/>
      <c r="P144" s="806"/>
      <c r="Q144" s="806"/>
      <c r="R144" s="806"/>
      <c r="S144" s="806"/>
      <c r="T144" s="806"/>
      <c r="U144" s="806"/>
      <c r="V144" s="806"/>
      <c r="W144" s="806"/>
      <c r="X144" s="806"/>
      <c r="Y144" s="806"/>
    </row>
    <row r="145" spans="1:25" s="793" customFormat="1" ht="66" customHeight="1">
      <c r="A145" s="805"/>
      <c r="B145" s="942" t="s">
        <v>1046</v>
      </c>
      <c r="C145" s="943"/>
      <c r="D145" s="943"/>
      <c r="E145" s="943"/>
      <c r="F145" s="943"/>
      <c r="G145" s="943"/>
      <c r="H145" s="1002"/>
      <c r="I145" s="844"/>
      <c r="J145" s="806"/>
      <c r="K145" s="806" t="s">
        <v>547</v>
      </c>
      <c r="L145" s="806"/>
      <c r="M145" s="806"/>
      <c r="N145" s="806"/>
      <c r="O145" s="806"/>
      <c r="P145" s="806"/>
      <c r="Q145" s="806"/>
      <c r="R145" s="806"/>
      <c r="S145" s="806"/>
      <c r="T145" s="806"/>
      <c r="U145" s="806"/>
      <c r="V145" s="806"/>
      <c r="W145" s="806"/>
      <c r="X145" s="806"/>
      <c r="Y145" s="806"/>
    </row>
    <row r="146" spans="1:25" s="793" customFormat="1" ht="10.5" customHeight="1">
      <c r="A146" s="805"/>
      <c r="B146" s="833"/>
      <c r="C146" s="834"/>
      <c r="D146" s="834"/>
      <c r="E146" s="834"/>
      <c r="F146" s="818"/>
      <c r="G146" s="818"/>
      <c r="H146" s="818"/>
      <c r="I146" s="845"/>
      <c r="J146" s="806"/>
      <c r="K146" s="806" t="s">
        <v>478</v>
      </c>
      <c r="L146" s="806"/>
      <c r="M146" s="806"/>
      <c r="N146" s="806"/>
      <c r="O146" s="806"/>
      <c r="P146" s="806"/>
      <c r="Q146" s="806"/>
      <c r="R146" s="806"/>
      <c r="S146" s="806"/>
      <c r="T146" s="806"/>
      <c r="U146" s="806"/>
      <c r="V146" s="806"/>
      <c r="W146" s="806"/>
      <c r="X146" s="806"/>
      <c r="Y146" s="806"/>
    </row>
    <row r="147" spans="1:25" s="793" customFormat="1" ht="57" customHeight="1">
      <c r="A147" s="805"/>
      <c r="B147" s="942" t="s">
        <v>1050</v>
      </c>
      <c r="C147" s="943"/>
      <c r="D147" s="943"/>
      <c r="E147" s="943"/>
      <c r="F147" s="943"/>
      <c r="G147" s="943"/>
      <c r="H147" s="943"/>
      <c r="I147" s="844"/>
      <c r="J147" s="806"/>
      <c r="K147" s="806"/>
      <c r="L147" s="806"/>
      <c r="M147" s="806"/>
      <c r="N147" s="806"/>
      <c r="O147" s="806"/>
      <c r="P147" s="806"/>
      <c r="Q147" s="806"/>
      <c r="R147" s="806"/>
      <c r="S147" s="806"/>
      <c r="T147" s="806"/>
      <c r="U147" s="806"/>
      <c r="V147" s="806"/>
      <c r="W147" s="806"/>
      <c r="X147" s="806"/>
      <c r="Y147" s="806"/>
    </row>
    <row r="148" spans="1:25" s="793" customFormat="1" ht="13.5" customHeight="1">
      <c r="A148" s="805"/>
      <c r="B148" s="835"/>
      <c r="C148" s="815"/>
      <c r="D148" s="815"/>
      <c r="E148" s="815"/>
      <c r="F148" s="817"/>
      <c r="G148" s="818"/>
      <c r="H148" s="818"/>
      <c r="I148" s="845"/>
      <c r="J148" s="806"/>
      <c r="K148" s="806"/>
      <c r="L148" s="806"/>
      <c r="M148" s="806"/>
      <c r="N148" s="806"/>
      <c r="O148" s="806"/>
      <c r="P148" s="806"/>
      <c r="Q148" s="806"/>
      <c r="R148" s="806"/>
      <c r="S148" s="806"/>
      <c r="T148" s="806"/>
      <c r="U148" s="806"/>
      <c r="V148" s="806"/>
      <c r="W148" s="806"/>
      <c r="X148" s="806"/>
      <c r="Y148" s="806"/>
    </row>
    <row r="149" spans="1:25" s="793" customFormat="1" ht="90" customHeight="1">
      <c r="A149" s="805"/>
      <c r="B149" s="942" t="s">
        <v>1053</v>
      </c>
      <c r="C149" s="943"/>
      <c r="D149" s="943"/>
      <c r="E149" s="943"/>
      <c r="F149" s="943"/>
      <c r="G149" s="943"/>
      <c r="H149" s="943"/>
      <c r="I149" s="844"/>
      <c r="J149" s="806"/>
      <c r="K149" s="806"/>
      <c r="L149" s="806"/>
      <c r="M149" s="806"/>
      <c r="N149" s="806"/>
      <c r="O149" s="806"/>
      <c r="P149" s="806"/>
      <c r="Q149" s="806"/>
      <c r="R149" s="806"/>
      <c r="S149" s="806"/>
      <c r="T149" s="806"/>
      <c r="U149" s="806"/>
      <c r="V149" s="806"/>
      <c r="W149" s="806"/>
      <c r="X149" s="806"/>
      <c r="Y149" s="806"/>
    </row>
    <row r="150" spans="1:25" s="793" customFormat="1" ht="12.75" customHeight="1">
      <c r="A150" s="805"/>
      <c r="B150" s="942"/>
      <c r="C150" s="943"/>
      <c r="D150" s="943"/>
      <c r="E150" s="943"/>
      <c r="F150" s="818"/>
      <c r="G150" s="818"/>
      <c r="H150" s="818"/>
      <c r="I150" s="845"/>
      <c r="J150" s="806"/>
      <c r="K150" s="806"/>
      <c r="L150" s="806"/>
      <c r="M150" s="806"/>
      <c r="N150" s="806"/>
      <c r="O150" s="806"/>
      <c r="P150" s="806"/>
      <c r="Q150" s="806"/>
      <c r="R150" s="806"/>
      <c r="S150" s="806"/>
      <c r="T150" s="806"/>
      <c r="U150" s="806"/>
      <c r="V150" s="806"/>
      <c r="W150" s="806"/>
      <c r="X150" s="806"/>
      <c r="Y150" s="806"/>
    </row>
    <row r="151" spans="1:25" s="793" customFormat="1" ht="98.25" customHeight="1">
      <c r="A151" s="805"/>
      <c r="B151" s="999" t="s">
        <v>633</v>
      </c>
      <c r="C151" s="1000"/>
      <c r="D151" s="1000"/>
      <c r="E151" s="1000"/>
      <c r="F151" s="1001"/>
      <c r="G151" s="989"/>
      <c r="H151" s="989"/>
      <c r="I151" s="990"/>
      <c r="J151" s="806"/>
      <c r="K151" s="806"/>
      <c r="L151" s="806"/>
      <c r="M151" s="806"/>
      <c r="N151" s="806"/>
      <c r="O151" s="806"/>
      <c r="P151" s="806"/>
      <c r="Q151" s="806"/>
      <c r="R151" s="806"/>
      <c r="S151" s="806"/>
      <c r="T151" s="806"/>
      <c r="U151" s="806"/>
      <c r="V151" s="806"/>
      <c r="W151" s="806"/>
      <c r="X151" s="806"/>
      <c r="Y151" s="806"/>
    </row>
    <row r="152" spans="1:25" s="793" customFormat="1" ht="12" customHeight="1">
      <c r="A152" s="792"/>
      <c r="B152" s="792"/>
      <c r="C152" s="792"/>
      <c r="D152" s="792"/>
      <c r="E152" s="792"/>
      <c r="F152" s="792"/>
      <c r="G152" s="792"/>
      <c r="H152" s="792"/>
      <c r="I152" s="792"/>
      <c r="J152" s="792"/>
    </row>
    <row r="153" spans="1:25" ht="21" hidden="1" customHeight="1">
      <c r="A153" s="330"/>
      <c r="B153" s="292"/>
      <c r="C153" s="292"/>
      <c r="D153" s="292"/>
      <c r="E153" s="447"/>
      <c r="F153" s="447"/>
      <c r="G153" s="447"/>
      <c r="H153" s="615"/>
      <c r="I153" s="406"/>
      <c r="J153" s="406"/>
      <c r="K153" s="406"/>
      <c r="L153" s="406"/>
      <c r="M153" s="448"/>
      <c r="N153" s="406"/>
      <c r="O153" s="406"/>
      <c r="P153" s="406"/>
      <c r="Q153" s="406"/>
      <c r="R153" s="406"/>
      <c r="S153" s="406"/>
      <c r="T153" s="406"/>
      <c r="U153" s="406"/>
      <c r="V153" s="406"/>
      <c r="W153" s="406"/>
      <c r="X153" s="406"/>
    </row>
    <row r="154" spans="1:25" ht="10.5" hidden="1" customHeight="1">
      <c r="A154" s="330"/>
      <c r="B154" s="292"/>
      <c r="C154" s="292"/>
      <c r="D154" s="292"/>
      <c r="E154" s="447"/>
      <c r="F154" s="447"/>
      <c r="G154" s="447"/>
      <c r="H154" s="615"/>
      <c r="I154" s="406"/>
      <c r="J154" s="406"/>
      <c r="K154" s="406"/>
      <c r="L154" s="406"/>
      <c r="M154" s="448"/>
      <c r="N154" s="406"/>
      <c r="O154" s="406"/>
      <c r="P154" s="406"/>
      <c r="Q154" s="406"/>
      <c r="R154" s="406"/>
      <c r="S154" s="406"/>
      <c r="T154" s="406"/>
      <c r="U154" s="406"/>
      <c r="V154" s="406"/>
      <c r="W154" s="406"/>
      <c r="X154" s="406"/>
    </row>
    <row r="155" spans="1:25" ht="10.5" hidden="1" customHeight="1">
      <c r="A155" s="330"/>
      <c r="B155" s="292"/>
      <c r="C155" s="292"/>
      <c r="D155" s="292"/>
      <c r="E155" s="447"/>
      <c r="F155" s="447"/>
      <c r="G155" s="447"/>
      <c r="H155" s="615"/>
      <c r="I155" s="406"/>
      <c r="J155" s="406"/>
      <c r="K155" s="406"/>
      <c r="L155" s="406"/>
      <c r="M155" s="448"/>
      <c r="N155" s="406"/>
      <c r="O155" s="406"/>
      <c r="P155" s="406"/>
      <c r="Q155" s="406"/>
      <c r="R155" s="406"/>
      <c r="S155" s="406"/>
      <c r="T155" s="406"/>
      <c r="U155" s="406"/>
      <c r="V155" s="406"/>
      <c r="W155" s="406"/>
      <c r="X155" s="406"/>
    </row>
    <row r="156" spans="1:25" ht="10.5" hidden="1" customHeight="1">
      <c r="A156" s="330"/>
      <c r="B156" s="292"/>
      <c r="C156" s="292"/>
      <c r="D156" s="292"/>
      <c r="E156" s="447"/>
      <c r="F156" s="447"/>
      <c r="G156" s="447"/>
      <c r="H156" s="615"/>
      <c r="I156" s="406"/>
      <c r="J156" s="406"/>
      <c r="K156" s="406"/>
      <c r="L156" s="406"/>
      <c r="M156" s="448"/>
      <c r="N156" s="406"/>
      <c r="O156" s="406"/>
      <c r="P156" s="406"/>
      <c r="Q156" s="406"/>
      <c r="R156" s="406"/>
      <c r="S156" s="406"/>
      <c r="T156" s="406"/>
      <c r="U156" s="406"/>
      <c r="V156" s="406"/>
      <c r="W156" s="406"/>
      <c r="X156" s="406"/>
    </row>
    <row r="157" spans="1:25" ht="10.5" hidden="1" customHeight="1">
      <c r="A157" s="330"/>
      <c r="B157" s="292"/>
      <c r="C157" s="292"/>
      <c r="D157" s="292"/>
      <c r="E157" s="447"/>
      <c r="F157" s="447"/>
      <c r="G157" s="447"/>
      <c r="H157" s="615"/>
      <c r="I157" s="406"/>
      <c r="J157" s="406"/>
      <c r="K157" s="406"/>
      <c r="L157" s="406"/>
      <c r="M157" s="448"/>
      <c r="N157" s="406"/>
      <c r="O157" s="406"/>
      <c r="P157" s="406"/>
      <c r="Q157" s="406"/>
      <c r="R157" s="406"/>
      <c r="S157" s="406"/>
      <c r="T157" s="406"/>
      <c r="U157" s="406"/>
      <c r="V157" s="406"/>
      <c r="W157" s="406"/>
      <c r="X157" s="406"/>
    </row>
    <row r="158" spans="1:25" ht="9.75" hidden="1" customHeight="1">
      <c r="A158" s="414"/>
      <c r="B158" s="330"/>
      <c r="C158" s="330"/>
      <c r="D158" s="622"/>
      <c r="E158" s="292"/>
      <c r="F158" s="292"/>
      <c r="G158" s="292"/>
      <c r="H158" s="623"/>
      <c r="I158" s="313"/>
      <c r="J158" s="313"/>
      <c r="K158" s="313"/>
      <c r="L158" s="313"/>
      <c r="M158" s="313"/>
      <c r="N158" s="313"/>
      <c r="O158" s="313"/>
      <c r="P158" s="313"/>
      <c r="Q158" s="313"/>
      <c r="R158" s="313"/>
      <c r="S158" s="313"/>
      <c r="T158" s="313"/>
      <c r="U158" s="313"/>
      <c r="V158" s="313"/>
      <c r="W158" s="313"/>
      <c r="X158" s="313"/>
    </row>
    <row r="159" spans="1:25" ht="15.75" hidden="1" customHeight="1">
      <c r="A159" s="414"/>
      <c r="B159" s="330"/>
      <c r="C159" s="330"/>
      <c r="D159" s="330"/>
      <c r="E159" s="330"/>
      <c r="F159" s="330"/>
      <c r="G159" s="330"/>
      <c r="H159" s="330"/>
      <c r="I159" s="330"/>
    </row>
    <row r="160" spans="1:25" ht="16.5" customHeight="1">
      <c r="A160" s="846" t="s">
        <v>837</v>
      </c>
      <c r="B160" s="905" t="s">
        <v>801</v>
      </c>
      <c r="C160" s="905"/>
      <c r="D160" s="905"/>
      <c r="E160" s="905"/>
      <c r="F160" s="905"/>
      <c r="G160" s="905"/>
      <c r="H160" s="905"/>
      <c r="I160" s="330"/>
    </row>
    <row r="161" spans="1:13" ht="9" customHeight="1">
      <c r="A161" s="330"/>
      <c r="B161" s="406"/>
      <c r="C161" s="406"/>
      <c r="D161" s="406"/>
      <c r="E161" s="406"/>
      <c r="F161" s="406"/>
      <c r="G161" s="406"/>
      <c r="H161" s="330"/>
      <c r="I161" s="330"/>
    </row>
    <row r="162" spans="1:13" ht="53.25" customHeight="1">
      <c r="A162" s="847"/>
      <c r="B162" s="1008" t="s">
        <v>1047</v>
      </c>
      <c r="C162" s="1008"/>
      <c r="D162" s="1008"/>
      <c r="E162" s="1008"/>
      <c r="F162" s="1008"/>
      <c r="G162" s="1008"/>
      <c r="H162" s="1008"/>
    </row>
    <row r="163" spans="1:13" ht="9" customHeight="1">
      <c r="A163" s="330"/>
      <c r="B163" s="406"/>
      <c r="C163" s="406"/>
      <c r="D163" s="406"/>
      <c r="E163" s="406"/>
      <c r="F163" s="406"/>
      <c r="G163" s="406"/>
      <c r="H163" s="330"/>
      <c r="I163" s="330"/>
    </row>
    <row r="164" spans="1:13" ht="327" customHeight="1">
      <c r="A164" s="449"/>
      <c r="B164" s="1009" t="s">
        <v>1062</v>
      </c>
      <c r="C164" s="1009"/>
      <c r="D164" s="1009"/>
      <c r="E164" s="1009"/>
      <c r="F164" s="1009"/>
      <c r="G164" s="1009"/>
      <c r="H164" s="1009"/>
      <c r="I164" s="330"/>
    </row>
    <row r="165" spans="1:13" ht="14.25" customHeight="1">
      <c r="A165" s="330"/>
      <c r="B165" s="848"/>
      <c r="C165" s="848"/>
      <c r="D165" s="848"/>
      <c r="E165" s="848"/>
      <c r="F165" s="848"/>
      <c r="G165" s="848"/>
      <c r="H165" s="848"/>
      <c r="I165" s="330"/>
    </row>
    <row r="166" spans="1:13" ht="75" customHeight="1">
      <c r="A166" s="450"/>
      <c r="B166" s="904" t="s">
        <v>802</v>
      </c>
      <c r="C166" s="904"/>
      <c r="D166" s="904"/>
      <c r="E166" s="904"/>
      <c r="F166" s="904"/>
      <c r="G166" s="904"/>
      <c r="H166" s="904"/>
      <c r="I166" s="330"/>
    </row>
    <row r="167" spans="1:13" ht="15.75" hidden="1" customHeight="1">
      <c r="A167" s="450"/>
      <c r="B167" s="328"/>
      <c r="C167" s="328"/>
      <c r="D167" s="328"/>
      <c r="E167" s="328"/>
      <c r="F167" s="328"/>
      <c r="G167" s="328"/>
      <c r="H167" s="328"/>
      <c r="I167" s="330"/>
      <c r="M167" s="327">
        <f>M20</f>
        <v>2</v>
      </c>
    </row>
    <row r="168" spans="1:13" ht="7.5" customHeight="1">
      <c r="A168" s="450"/>
      <c r="B168" s="328"/>
      <c r="C168" s="328"/>
      <c r="D168" s="328"/>
      <c r="E168" s="328"/>
      <c r="F168" s="328"/>
      <c r="G168" s="328"/>
      <c r="H168" s="328"/>
      <c r="I168" s="330"/>
      <c r="M168" s="327"/>
    </row>
    <row r="169" spans="1:13" ht="20.25" customHeight="1">
      <c r="A169" s="616">
        <v>4</v>
      </c>
      <c r="B169" s="1010" t="s">
        <v>635</v>
      </c>
      <c r="C169" s="1010"/>
      <c r="D169" s="1010"/>
      <c r="E169" s="1010"/>
      <c r="F169" s="1010"/>
      <c r="G169" s="1010"/>
      <c r="H169" s="1010"/>
      <c r="I169" s="330"/>
      <c r="M169" s="327" t="str">
        <f>M21</f>
        <v>2 or more</v>
      </c>
    </row>
    <row r="170" spans="1:13" ht="29.25" customHeight="1">
      <c r="A170" s="420"/>
      <c r="B170" s="1003" t="str">
        <f>IF(M167=1, "Name of the Bidder", IF(M167=2, "Name of the Bidder", IF(M167=3, "Name of Lead Partner of Joint Venture", "")))</f>
        <v>Name of the Bidder</v>
      </c>
      <c r="C170" s="1004"/>
      <c r="D170" s="1004"/>
      <c r="E170" s="1003">
        <f>'[12]Name of Bidder'!C13</f>
        <v>0</v>
      </c>
      <c r="F170" s="1004"/>
      <c r="G170" s="1004"/>
      <c r="H170" s="1011"/>
      <c r="I170" s="330"/>
    </row>
    <row r="171" spans="1:13" ht="25.5" customHeight="1">
      <c r="A171" s="420" t="s">
        <v>636</v>
      </c>
      <c r="B171" s="1003" t="s">
        <v>637</v>
      </c>
      <c r="C171" s="1004"/>
      <c r="D171" s="1004"/>
      <c r="E171" s="1004"/>
      <c r="F171" s="1004"/>
      <c r="G171" s="1004"/>
      <c r="H171" s="1004"/>
      <c r="I171" s="330"/>
    </row>
    <row r="172" spans="1:13" ht="19.5" customHeight="1">
      <c r="A172" s="453"/>
      <c r="B172" s="454"/>
      <c r="C172" s="454"/>
      <c r="D172" s="418"/>
      <c r="E172" s="916"/>
      <c r="F172" s="919" t="s">
        <v>640</v>
      </c>
      <c r="G172" s="1005"/>
      <c r="H172" s="920"/>
      <c r="I172" s="330"/>
    </row>
    <row r="173" spans="1:13" ht="47.25" customHeight="1">
      <c r="A173" s="453"/>
      <c r="B173" s="454"/>
      <c r="C173" s="454"/>
      <c r="D173" s="418" t="s">
        <v>691</v>
      </c>
      <c r="E173" s="918"/>
      <c r="F173" s="923"/>
      <c r="G173" s="1006"/>
      <c r="H173" s="924"/>
      <c r="I173" s="330"/>
    </row>
    <row r="174" spans="1:13" ht="17.25" customHeight="1">
      <c r="A174" s="455" t="s">
        <v>642</v>
      </c>
      <c r="B174" s="915" t="s">
        <v>643</v>
      </c>
      <c r="C174" s="915"/>
      <c r="D174" s="456"/>
      <c r="E174" s="508"/>
      <c r="F174" s="926"/>
      <c r="G174" s="927"/>
      <c r="H174" s="928"/>
      <c r="I174" s="330"/>
    </row>
    <row r="175" spans="1:13" ht="17.25" customHeight="1">
      <c r="A175" s="455"/>
      <c r="B175" s="891" t="s">
        <v>1054</v>
      </c>
      <c r="C175" s="1007"/>
      <c r="D175" s="910"/>
      <c r="E175" s="457"/>
      <c r="F175" s="893"/>
      <c r="G175" s="894"/>
      <c r="H175" s="895"/>
      <c r="I175" s="330"/>
    </row>
    <row r="176" spans="1:13" ht="15.75" customHeight="1">
      <c r="A176" s="455">
        <v>1</v>
      </c>
      <c r="B176" s="891" t="s">
        <v>1055</v>
      </c>
      <c r="C176" s="892"/>
      <c r="D176" s="461"/>
      <c r="E176" s="507"/>
      <c r="F176" s="893"/>
      <c r="G176" s="894"/>
      <c r="H176" s="895"/>
      <c r="I176" s="330"/>
    </row>
    <row r="177" spans="1:9" ht="15.75" customHeight="1">
      <c r="A177" s="455">
        <v>2</v>
      </c>
      <c r="B177" s="891" t="s">
        <v>1049</v>
      </c>
      <c r="C177" s="892"/>
      <c r="D177" s="461"/>
      <c r="E177" s="507"/>
      <c r="F177" s="893"/>
      <c r="G177" s="894"/>
      <c r="H177" s="895"/>
      <c r="I177" s="330"/>
    </row>
    <row r="178" spans="1:9" ht="15.75" customHeight="1">
      <c r="A178" s="455">
        <v>3</v>
      </c>
      <c r="B178" s="891" t="s">
        <v>861</v>
      </c>
      <c r="C178" s="892"/>
      <c r="D178" s="463"/>
      <c r="E178" s="624"/>
      <c r="F178" s="893"/>
      <c r="G178" s="894"/>
      <c r="H178" s="895"/>
    </row>
    <row r="179" spans="1:9" ht="15.75" customHeight="1">
      <c r="A179" s="455">
        <v>4</v>
      </c>
      <c r="B179" s="460" t="s">
        <v>853</v>
      </c>
      <c r="C179" s="462"/>
      <c r="D179" s="463"/>
      <c r="E179" s="624"/>
      <c r="F179" s="893"/>
      <c r="G179" s="894"/>
      <c r="H179" s="895"/>
      <c r="I179" s="330"/>
    </row>
    <row r="180" spans="1:9" ht="16.5" customHeight="1">
      <c r="A180" s="455">
        <v>5</v>
      </c>
      <c r="B180" s="460" t="s">
        <v>846</v>
      </c>
      <c r="C180" s="462"/>
      <c r="D180" s="463"/>
      <c r="E180" s="624"/>
      <c r="F180" s="893"/>
      <c r="G180" s="894"/>
      <c r="H180" s="895"/>
      <c r="I180" s="330"/>
    </row>
    <row r="181" spans="1:9">
      <c r="A181" s="455">
        <v>6</v>
      </c>
      <c r="B181" s="891" t="s">
        <v>644</v>
      </c>
      <c r="C181" s="892"/>
      <c r="D181" s="463"/>
      <c r="E181" s="624"/>
      <c r="F181" s="893"/>
      <c r="G181" s="894"/>
      <c r="H181" s="895"/>
      <c r="I181" s="330"/>
    </row>
    <row r="182" spans="1:9" ht="29.25" customHeight="1">
      <c r="A182" s="420"/>
      <c r="B182" s="451"/>
      <c r="C182" s="452"/>
      <c r="D182" s="452"/>
      <c r="E182" s="452"/>
      <c r="F182" s="452"/>
      <c r="G182" s="452"/>
      <c r="H182" s="452"/>
      <c r="I182" s="330"/>
    </row>
    <row r="183" spans="1:9" ht="29.25" customHeight="1">
      <c r="A183" s="420"/>
      <c r="B183" s="451"/>
      <c r="C183" s="452"/>
      <c r="D183" s="452"/>
      <c r="E183" s="452"/>
      <c r="F183" s="452"/>
      <c r="G183" s="452"/>
      <c r="H183" s="452"/>
      <c r="I183" s="330"/>
    </row>
    <row r="184" spans="1:9" ht="20.25" customHeight="1">
      <c r="A184" s="453" t="s">
        <v>594</v>
      </c>
      <c r="B184" s="1003" t="s">
        <v>651</v>
      </c>
      <c r="C184" s="1004"/>
      <c r="D184" s="1004"/>
      <c r="E184" s="1004"/>
      <c r="F184" s="1004"/>
      <c r="G184" s="1004"/>
      <c r="H184" s="1004"/>
      <c r="I184" s="330"/>
    </row>
    <row r="185" spans="1:9" ht="19.5" customHeight="1">
      <c r="A185" s="453"/>
      <c r="B185" s="469"/>
      <c r="C185" s="454"/>
      <c r="D185" s="418"/>
      <c r="E185" s="916"/>
      <c r="F185" s="919" t="s">
        <v>640</v>
      </c>
      <c r="G185" s="1005"/>
      <c r="H185" s="920"/>
      <c r="I185" s="330"/>
    </row>
    <row r="186" spans="1:9" ht="47.25" customHeight="1">
      <c r="A186" s="453"/>
      <c r="B186" s="469"/>
      <c r="C186" s="454"/>
      <c r="D186" s="418" t="s">
        <v>692</v>
      </c>
      <c r="E186" s="918"/>
      <c r="F186" s="923"/>
      <c r="G186" s="1006"/>
      <c r="H186" s="924"/>
      <c r="I186" s="330"/>
    </row>
    <row r="187" spans="1:9" ht="17.25" customHeight="1">
      <c r="A187" s="455" t="s">
        <v>642</v>
      </c>
      <c r="B187" s="1012" t="s">
        <v>643</v>
      </c>
      <c r="C187" s="1013"/>
      <c r="D187" s="470"/>
      <c r="E187" s="508"/>
      <c r="F187" s="926"/>
      <c r="G187" s="927"/>
      <c r="H187" s="928"/>
      <c r="I187" s="330"/>
    </row>
    <row r="188" spans="1:9" ht="17.25" customHeight="1">
      <c r="A188" s="455"/>
      <c r="B188" s="891" t="s">
        <v>1054</v>
      </c>
      <c r="C188" s="1007"/>
      <c r="D188" s="910"/>
      <c r="E188" s="457"/>
      <c r="F188" s="926"/>
      <c r="G188" s="927"/>
      <c r="H188" s="928"/>
      <c r="I188" s="330"/>
    </row>
    <row r="189" spans="1:9" ht="15.75" customHeight="1">
      <c r="A189" s="455">
        <v>1</v>
      </c>
      <c r="B189" s="891" t="s">
        <v>1055</v>
      </c>
      <c r="C189" s="892"/>
      <c r="D189" s="461"/>
      <c r="E189" s="625"/>
      <c r="F189" s="893"/>
      <c r="G189" s="894"/>
      <c r="H189" s="895"/>
      <c r="I189" s="330"/>
    </row>
    <row r="190" spans="1:9" ht="15.75" customHeight="1">
      <c r="A190" s="455">
        <v>2</v>
      </c>
      <c r="B190" s="891" t="s">
        <v>1049</v>
      </c>
      <c r="C190" s="892"/>
      <c r="D190" s="461"/>
      <c r="E190" s="625"/>
      <c r="F190" s="893"/>
      <c r="G190" s="894"/>
      <c r="H190" s="895"/>
    </row>
    <row r="191" spans="1:9" ht="15.75" customHeight="1">
      <c r="A191" s="455">
        <v>3</v>
      </c>
      <c r="B191" s="891" t="s">
        <v>861</v>
      </c>
      <c r="C191" s="892"/>
      <c r="D191" s="461"/>
      <c r="E191" s="625"/>
      <c r="F191" s="893"/>
      <c r="G191" s="894"/>
      <c r="H191" s="895"/>
      <c r="I191" s="330"/>
    </row>
    <row r="192" spans="1:9" ht="16.5" customHeight="1">
      <c r="A192" s="455">
        <v>4</v>
      </c>
      <c r="B192" s="460" t="s">
        <v>853</v>
      </c>
      <c r="C192" s="462"/>
      <c r="D192" s="461"/>
      <c r="E192" s="625"/>
      <c r="F192" s="893"/>
      <c r="G192" s="894"/>
      <c r="H192" s="895"/>
      <c r="I192" s="330"/>
    </row>
    <row r="193" spans="1:9" ht="16.5" customHeight="1">
      <c r="A193" s="455">
        <v>5</v>
      </c>
      <c r="B193" s="460" t="s">
        <v>846</v>
      </c>
      <c r="C193" s="462"/>
      <c r="D193" s="461"/>
      <c r="E193" s="625"/>
      <c r="F193" s="893"/>
      <c r="G193" s="894"/>
      <c r="H193" s="895"/>
      <c r="I193" s="330"/>
    </row>
    <row r="194" spans="1:9" ht="16.5" customHeight="1">
      <c r="A194" s="455">
        <v>6</v>
      </c>
      <c r="B194" s="891" t="s">
        <v>644</v>
      </c>
      <c r="C194" s="892"/>
      <c r="D194" s="461"/>
      <c r="E194" s="625"/>
      <c r="F194" s="893"/>
      <c r="G194" s="894"/>
      <c r="H194" s="895"/>
      <c r="I194" s="330"/>
    </row>
    <row r="195" spans="1:9" ht="51" customHeight="1">
      <c r="A195" s="455"/>
      <c r="B195" s="1014" t="s">
        <v>653</v>
      </c>
      <c r="C195" s="1015"/>
      <c r="D195" s="461"/>
      <c r="E195" s="625"/>
      <c r="F195" s="893"/>
      <c r="G195" s="894"/>
      <c r="H195" s="895"/>
      <c r="I195" s="330"/>
    </row>
    <row r="196" spans="1:9" ht="16.5" customHeight="1">
      <c r="A196" s="450"/>
      <c r="B196" s="328"/>
      <c r="C196" s="328"/>
      <c r="D196" s="447"/>
      <c r="E196" s="447"/>
      <c r="F196" s="447"/>
      <c r="G196" s="447"/>
      <c r="H196" s="447"/>
      <c r="I196" s="330"/>
    </row>
    <row r="197" spans="1:9" ht="16.5" customHeight="1">
      <c r="A197" s="453" t="s">
        <v>654</v>
      </c>
      <c r="B197" s="1011" t="s">
        <v>655</v>
      </c>
      <c r="C197" s="1020"/>
      <c r="D197" s="471"/>
      <c r="E197" s="1021"/>
      <c r="F197" s="1022"/>
      <c r="G197" s="1023"/>
      <c r="H197" s="1024"/>
      <c r="I197" s="330"/>
    </row>
    <row r="198" spans="1:9" ht="34.5" customHeight="1">
      <c r="A198" s="453"/>
      <c r="B198" s="1004"/>
      <c r="C198" s="1011"/>
      <c r="D198" s="472" t="s">
        <v>693</v>
      </c>
      <c r="E198" s="1025" t="s">
        <v>640</v>
      </c>
      <c r="F198" s="1026"/>
      <c r="G198" s="1026"/>
      <c r="H198" s="1027"/>
      <c r="I198" s="330"/>
    </row>
    <row r="199" spans="1:9" ht="56.25" customHeight="1">
      <c r="A199" s="455"/>
      <c r="B199" s="1018" t="s">
        <v>657</v>
      </c>
      <c r="C199" s="1019"/>
      <c r="D199" s="461"/>
      <c r="E199" s="893"/>
      <c r="F199" s="894"/>
      <c r="G199" s="894"/>
      <c r="H199" s="895"/>
    </row>
    <row r="200" spans="1:9" ht="15.75" customHeight="1">
      <c r="A200" s="455"/>
      <c r="B200" s="912" t="s">
        <v>658</v>
      </c>
      <c r="C200" s="1013"/>
      <c r="D200" s="470"/>
      <c r="E200" s="891"/>
      <c r="F200" s="892"/>
      <c r="G200" s="1016"/>
      <c r="H200" s="1017"/>
      <c r="I200" s="330"/>
    </row>
    <row r="201" spans="1:9" ht="79.5" customHeight="1">
      <c r="A201" s="455"/>
      <c r="B201" s="1018" t="s">
        <v>659</v>
      </c>
      <c r="C201" s="1019"/>
      <c r="D201" s="461"/>
      <c r="E201" s="893"/>
      <c r="F201" s="894"/>
      <c r="G201" s="894"/>
      <c r="H201" s="895"/>
      <c r="I201" s="330"/>
    </row>
    <row r="202" spans="1:9" ht="18" customHeight="1">
      <c r="A202" s="425"/>
      <c r="B202" s="406"/>
      <c r="C202" s="406"/>
      <c r="D202" s="406"/>
      <c r="G202" s="406"/>
    </row>
    <row r="203" spans="1:9" ht="19.5" hidden="1" customHeight="1">
      <c r="A203" s="420"/>
      <c r="B203" s="1004" t="str">
        <f>IF(AND(M167=2,M169=1),"Name of Other Partner of JV",IF(AND(M167=2,M169="2 or more"),"Name of Other Partner-1 of JV",""))</f>
        <v>Name of Other Partner-1 of JV</v>
      </c>
      <c r="C203" s="1004"/>
      <c r="D203" s="1004"/>
      <c r="E203" s="1003">
        <f>'[12]Name of Bidder'!C18</f>
        <v>0</v>
      </c>
      <c r="F203" s="1004"/>
      <c r="G203" s="1004"/>
      <c r="H203" s="1011"/>
      <c r="I203" s="330"/>
    </row>
    <row r="204" spans="1:9" ht="29.25" hidden="1" customHeight="1">
      <c r="A204" s="420" t="s">
        <v>636</v>
      </c>
      <c r="B204" s="1003" t="s">
        <v>637</v>
      </c>
      <c r="C204" s="1004"/>
      <c r="D204" s="1004"/>
      <c r="E204" s="1004"/>
      <c r="F204" s="1004"/>
      <c r="G204" s="1004"/>
      <c r="H204" s="1004"/>
      <c r="I204" s="330"/>
    </row>
    <row r="205" spans="1:9" ht="19.5" hidden="1" customHeight="1">
      <c r="A205" s="453"/>
      <c r="B205" s="469"/>
      <c r="C205" s="473"/>
      <c r="D205" s="474"/>
      <c r="E205" s="919" t="s">
        <v>638</v>
      </c>
      <c r="F205" s="920" t="s">
        <v>639</v>
      </c>
      <c r="G205" s="919" t="s">
        <v>640</v>
      </c>
      <c r="H205" s="920"/>
      <c r="I205" s="330"/>
    </row>
    <row r="206" spans="1:9" ht="47.25" hidden="1" customHeight="1">
      <c r="A206" s="453"/>
      <c r="B206" s="469"/>
      <c r="C206" s="473"/>
      <c r="D206" s="419" t="s">
        <v>641</v>
      </c>
      <c r="E206" s="1032"/>
      <c r="F206" s="1033"/>
      <c r="G206" s="1032"/>
      <c r="H206" s="1033"/>
      <c r="I206" s="330"/>
    </row>
    <row r="207" spans="1:9" ht="17.25" hidden="1" customHeight="1">
      <c r="A207" s="455" t="s">
        <v>642</v>
      </c>
      <c r="B207" s="891" t="s">
        <v>643</v>
      </c>
      <c r="C207" s="892"/>
      <c r="D207" s="475"/>
      <c r="E207" s="1034"/>
      <c r="F207" s="1035"/>
      <c r="G207" s="1034"/>
      <c r="H207" s="1035"/>
      <c r="I207" s="330"/>
    </row>
    <row r="208" spans="1:9" ht="17.25" hidden="1" customHeight="1">
      <c r="A208" s="455"/>
      <c r="B208" s="891" t="s">
        <v>660</v>
      </c>
      <c r="C208" s="1007"/>
      <c r="D208" s="892"/>
      <c r="E208" s="457" t="s">
        <v>547</v>
      </c>
      <c r="F208" s="458"/>
      <c r="G208" s="458"/>
      <c r="H208" s="459"/>
      <c r="I208" s="330"/>
    </row>
    <row r="209" spans="1:9" ht="15.75" hidden="1" customHeight="1">
      <c r="A209" s="455">
        <v>1</v>
      </c>
      <c r="B209" s="1028" t="s">
        <v>645</v>
      </c>
      <c r="C209" s="1029"/>
      <c r="D209" s="463"/>
      <c r="E209" s="464"/>
      <c r="F209" s="465"/>
      <c r="G209" s="1030"/>
      <c r="H209" s="1031"/>
      <c r="I209" s="330"/>
    </row>
    <row r="210" spans="1:9" ht="15.75" hidden="1" customHeight="1">
      <c r="A210" s="455">
        <v>2</v>
      </c>
      <c r="B210" s="1028" t="s">
        <v>646</v>
      </c>
      <c r="C210" s="1029"/>
      <c r="D210" s="463"/>
      <c r="E210" s="464"/>
      <c r="F210" s="465"/>
      <c r="G210" s="1030"/>
      <c r="H210" s="1031"/>
    </row>
    <row r="211" spans="1:9" ht="15.75" hidden="1" customHeight="1">
      <c r="A211" s="455">
        <v>3</v>
      </c>
      <c r="B211" s="460" t="s">
        <v>647</v>
      </c>
      <c r="C211" s="462"/>
      <c r="D211" s="463"/>
      <c r="E211" s="464"/>
      <c r="F211" s="465"/>
      <c r="G211" s="1030"/>
      <c r="H211" s="1031"/>
      <c r="I211" s="330"/>
    </row>
    <row r="212" spans="1:9" ht="16.5" hidden="1" customHeight="1">
      <c r="A212" s="455">
        <v>4</v>
      </c>
      <c r="B212" s="460" t="s">
        <v>648</v>
      </c>
      <c r="C212" s="462"/>
      <c r="D212" s="463"/>
      <c r="E212" s="464"/>
      <c r="F212" s="465"/>
      <c r="G212" s="1030"/>
      <c r="H212" s="1031"/>
      <c r="I212" s="330"/>
    </row>
    <row r="213" spans="1:9" hidden="1">
      <c r="A213" s="455">
        <v>5</v>
      </c>
      <c r="B213" s="460" t="s">
        <v>649</v>
      </c>
      <c r="C213" s="462"/>
      <c r="D213" s="463"/>
      <c r="E213" s="464"/>
      <c r="F213" s="465"/>
      <c r="G213" s="1030"/>
      <c r="H213" s="1031"/>
      <c r="I213" s="330"/>
    </row>
    <row r="214" spans="1:9" ht="19.5" hidden="1" customHeight="1">
      <c r="A214" s="455">
        <v>6</v>
      </c>
      <c r="B214" s="460" t="s">
        <v>661</v>
      </c>
      <c r="C214" s="462"/>
      <c r="D214" s="466"/>
      <c r="E214" s="467"/>
      <c r="F214" s="468"/>
      <c r="G214" s="1042"/>
      <c r="H214" s="1043"/>
      <c r="I214" s="330"/>
    </row>
    <row r="215" spans="1:9" ht="32.25" hidden="1" customHeight="1">
      <c r="A215" s="450"/>
      <c r="B215" s="1044" t="s">
        <v>650</v>
      </c>
      <c r="C215" s="1044"/>
      <c r="D215" s="1044"/>
      <c r="E215" s="1044"/>
      <c r="F215" s="1044"/>
      <c r="G215" s="1044"/>
      <c r="H215" s="1045"/>
      <c r="I215" s="330"/>
    </row>
    <row r="216" spans="1:9" ht="32.25" hidden="1" customHeight="1">
      <c r="A216" s="420"/>
      <c r="B216" s="476"/>
      <c r="C216" s="476"/>
      <c r="D216" s="476"/>
      <c r="E216" s="476"/>
      <c r="F216" s="476"/>
      <c r="G216" s="476"/>
      <c r="H216" s="476"/>
      <c r="I216" s="330"/>
    </row>
    <row r="217" spans="1:9" ht="32.25" hidden="1" customHeight="1">
      <c r="A217" s="420"/>
      <c r="B217" s="476"/>
      <c r="C217" s="476"/>
      <c r="D217" s="476"/>
      <c r="E217" s="476"/>
      <c r="F217" s="476"/>
      <c r="G217" s="476"/>
      <c r="H217" s="476"/>
      <c r="I217" s="330"/>
    </row>
    <row r="218" spans="1:9" ht="32.25" hidden="1" customHeight="1">
      <c r="A218" s="420"/>
      <c r="B218" s="476"/>
      <c r="C218" s="476"/>
      <c r="D218" s="476"/>
      <c r="E218" s="476"/>
      <c r="F218" s="476"/>
      <c r="G218" s="476"/>
      <c r="H218" s="476"/>
      <c r="I218" s="330"/>
    </row>
    <row r="219" spans="1:9" ht="32.25" hidden="1" customHeight="1">
      <c r="A219" s="420"/>
      <c r="B219" s="476"/>
      <c r="C219" s="476"/>
      <c r="D219" s="476"/>
      <c r="E219" s="476"/>
      <c r="F219" s="476"/>
      <c r="G219" s="476"/>
      <c r="H219" s="476"/>
      <c r="I219" s="330"/>
    </row>
    <row r="220" spans="1:9" ht="20.25" hidden="1" customHeight="1">
      <c r="A220" s="453" t="s">
        <v>594</v>
      </c>
      <c r="B220" s="1003" t="s">
        <v>651</v>
      </c>
      <c r="C220" s="1004"/>
      <c r="D220" s="1004"/>
      <c r="E220" s="1004"/>
      <c r="F220" s="1004"/>
      <c r="G220" s="1004"/>
      <c r="H220" s="1004"/>
      <c r="I220" s="330"/>
    </row>
    <row r="221" spans="1:9" ht="19.5" hidden="1" customHeight="1">
      <c r="A221" s="453"/>
      <c r="B221" s="477"/>
      <c r="C221" s="473"/>
      <c r="D221" s="474"/>
      <c r="E221" s="919" t="s">
        <v>638</v>
      </c>
      <c r="F221" s="920" t="s">
        <v>639</v>
      </c>
      <c r="G221" s="919" t="s">
        <v>640</v>
      </c>
      <c r="H221" s="920"/>
      <c r="I221" s="330"/>
    </row>
    <row r="222" spans="1:9" ht="47.25" hidden="1" customHeight="1">
      <c r="A222" s="453"/>
      <c r="B222" s="477"/>
      <c r="C222" s="473"/>
      <c r="D222" s="419" t="s">
        <v>652</v>
      </c>
      <c r="E222" s="1032"/>
      <c r="F222" s="1033"/>
      <c r="G222" s="1032"/>
      <c r="H222" s="1033"/>
      <c r="I222" s="330"/>
    </row>
    <row r="223" spans="1:9" ht="17.25" hidden="1" customHeight="1">
      <c r="A223" s="455" t="s">
        <v>642</v>
      </c>
      <c r="B223" s="910" t="s">
        <v>643</v>
      </c>
      <c r="C223" s="1012"/>
      <c r="D223" s="478"/>
      <c r="E223" s="1034"/>
      <c r="F223" s="1035"/>
      <c r="G223" s="1036"/>
      <c r="H223" s="1037"/>
      <c r="I223" s="330"/>
    </row>
    <row r="224" spans="1:9" ht="17.25" hidden="1" customHeight="1">
      <c r="A224" s="455"/>
      <c r="B224" s="1007" t="s">
        <v>660</v>
      </c>
      <c r="C224" s="1007"/>
      <c r="D224" s="910"/>
      <c r="E224" s="457" t="s">
        <v>547</v>
      </c>
      <c r="F224" s="458"/>
      <c r="G224" s="458"/>
      <c r="H224" s="459"/>
      <c r="I224" s="330"/>
    </row>
    <row r="225" spans="1:9" ht="15.75" hidden="1" customHeight="1">
      <c r="A225" s="455">
        <v>1</v>
      </c>
      <c r="B225" s="1038" t="s">
        <v>645</v>
      </c>
      <c r="C225" s="1039"/>
      <c r="D225" s="481"/>
      <c r="E225" s="482"/>
      <c r="F225" s="483"/>
      <c r="G225" s="1040"/>
      <c r="H225" s="1041"/>
      <c r="I225" s="330"/>
    </row>
    <row r="226" spans="1:9" ht="15.75" hidden="1" customHeight="1">
      <c r="A226" s="455">
        <v>2</v>
      </c>
      <c r="B226" s="1038" t="s">
        <v>646</v>
      </c>
      <c r="C226" s="1039"/>
      <c r="D226" s="484"/>
      <c r="E226" s="464"/>
      <c r="F226" s="465"/>
      <c r="G226" s="1049"/>
      <c r="H226" s="1050"/>
    </row>
    <row r="227" spans="1:9" ht="15.75" hidden="1" customHeight="1">
      <c r="A227" s="455">
        <v>3</v>
      </c>
      <c r="B227" s="479" t="s">
        <v>647</v>
      </c>
      <c r="C227" s="480"/>
      <c r="D227" s="484"/>
      <c r="E227" s="464"/>
      <c r="F227" s="465"/>
      <c r="G227" s="1049"/>
      <c r="H227" s="1050"/>
      <c r="I227" s="330"/>
    </row>
    <row r="228" spans="1:9" ht="16.5" hidden="1" customHeight="1">
      <c r="A228" s="455">
        <v>4</v>
      </c>
      <c r="B228" s="479" t="s">
        <v>648</v>
      </c>
      <c r="C228" s="480"/>
      <c r="D228" s="484"/>
      <c r="E228" s="464"/>
      <c r="F228" s="465"/>
      <c r="G228" s="1049"/>
      <c r="H228" s="1050"/>
      <c r="I228" s="330"/>
    </row>
    <row r="229" spans="1:9" ht="15.75" hidden="1" customHeight="1">
      <c r="A229" s="455">
        <v>5</v>
      </c>
      <c r="B229" s="479" t="s">
        <v>649</v>
      </c>
      <c r="C229" s="480"/>
      <c r="D229" s="484"/>
      <c r="E229" s="464"/>
      <c r="F229" s="465"/>
      <c r="G229" s="1049"/>
      <c r="H229" s="1050"/>
      <c r="I229" s="330"/>
    </row>
    <row r="230" spans="1:9" hidden="1">
      <c r="A230" s="455">
        <v>6</v>
      </c>
      <c r="B230" s="479" t="s">
        <v>661</v>
      </c>
      <c r="C230" s="480"/>
      <c r="D230" s="485"/>
      <c r="E230" s="467"/>
      <c r="F230" s="468"/>
      <c r="G230" s="1051"/>
      <c r="H230" s="1052"/>
      <c r="I230" s="330"/>
    </row>
    <row r="231" spans="1:9" ht="49.5" hidden="1" customHeight="1">
      <c r="A231" s="455"/>
      <c r="B231" s="1046" t="s">
        <v>650</v>
      </c>
      <c r="C231" s="1044"/>
      <c r="D231" s="1044"/>
      <c r="E231" s="1044"/>
      <c r="F231" s="1044"/>
      <c r="G231" s="1044"/>
      <c r="H231" s="1045"/>
      <c r="I231" s="330"/>
    </row>
    <row r="232" spans="1:9" ht="16.5" hidden="1" customHeight="1">
      <c r="A232" s="486"/>
      <c r="B232" s="328"/>
      <c r="C232" s="328"/>
      <c r="D232" s="447"/>
      <c r="E232" s="447"/>
      <c r="F232" s="447"/>
      <c r="G232" s="447"/>
      <c r="H232" s="447"/>
      <c r="I232" s="330"/>
    </row>
    <row r="233" spans="1:9" ht="16.5" hidden="1" customHeight="1">
      <c r="A233" s="453" t="s">
        <v>654</v>
      </c>
      <c r="B233" s="1011" t="s">
        <v>655</v>
      </c>
      <c r="C233" s="1020"/>
      <c r="D233" s="471"/>
      <c r="E233" s="1021"/>
      <c r="F233" s="1022"/>
      <c r="G233" s="1023"/>
      <c r="H233" s="1024"/>
      <c r="I233" s="330"/>
    </row>
    <row r="234" spans="1:9" ht="28.5" hidden="1" customHeight="1">
      <c r="A234" s="453"/>
      <c r="B234" s="1004"/>
      <c r="C234" s="1011"/>
      <c r="D234" s="472"/>
      <c r="E234" s="1025" t="s">
        <v>656</v>
      </c>
      <c r="F234" s="1027"/>
      <c r="G234" s="1047" t="s">
        <v>638</v>
      </c>
      <c r="H234" s="1048"/>
      <c r="I234" s="330"/>
    </row>
    <row r="235" spans="1:9" ht="56.25" hidden="1" customHeight="1">
      <c r="A235" s="455"/>
      <c r="B235" s="1018" t="s">
        <v>657</v>
      </c>
      <c r="C235" s="1019"/>
      <c r="D235" s="461"/>
      <c r="E235" s="1053"/>
      <c r="F235" s="1054"/>
      <c r="G235" s="1055"/>
      <c r="H235" s="1055"/>
    </row>
    <row r="236" spans="1:9" ht="15.75" hidden="1" customHeight="1">
      <c r="A236" s="455"/>
      <c r="B236" s="912" t="s">
        <v>658</v>
      </c>
      <c r="C236" s="1013"/>
      <c r="D236" s="470"/>
      <c r="E236" s="891"/>
      <c r="F236" s="892"/>
      <c r="G236" s="1016"/>
      <c r="H236" s="1017"/>
      <c r="I236" s="330"/>
    </row>
    <row r="237" spans="1:9" ht="66.75" hidden="1" customHeight="1">
      <c r="A237" s="455"/>
      <c r="B237" s="1018" t="s">
        <v>659</v>
      </c>
      <c r="C237" s="1019"/>
      <c r="D237" s="461"/>
      <c r="E237" s="1053"/>
      <c r="F237" s="1054"/>
      <c r="G237" s="1055"/>
      <c r="H237" s="1055"/>
      <c r="I237" s="330"/>
    </row>
    <row r="238" spans="1:9" ht="20.25" hidden="1" customHeight="1">
      <c r="A238" s="455"/>
      <c r="B238" s="487"/>
      <c r="C238" s="487"/>
      <c r="D238" s="488"/>
      <c r="E238" s="488"/>
      <c r="F238" s="488"/>
      <c r="G238" s="488"/>
      <c r="H238" s="488"/>
      <c r="I238" s="330"/>
    </row>
    <row r="239" spans="1:9" ht="32.25" hidden="1" customHeight="1">
      <c r="A239" s="420"/>
      <c r="B239" s="1004" t="str">
        <f>IF(AND(M167=2,M169="2 or more"),"Name of Other Partner-2 of JV", "")</f>
        <v>Name of Other Partner-2 of JV</v>
      </c>
      <c r="C239" s="1004"/>
      <c r="D239" s="1004"/>
      <c r="E239" s="1003">
        <f>'[12]Name of Bidder'!C23</f>
        <v>0</v>
      </c>
      <c r="F239" s="1004"/>
      <c r="G239" s="1004"/>
      <c r="H239" s="1011"/>
      <c r="I239" s="330"/>
    </row>
    <row r="240" spans="1:9" ht="29.25" hidden="1" customHeight="1">
      <c r="A240" s="420" t="s">
        <v>636</v>
      </c>
      <c r="B240" s="1003" t="s">
        <v>637</v>
      </c>
      <c r="C240" s="1004"/>
      <c r="D240" s="1004"/>
      <c r="E240" s="1004"/>
      <c r="F240" s="1004"/>
      <c r="G240" s="1004"/>
      <c r="H240" s="1004"/>
      <c r="I240" s="330"/>
    </row>
    <row r="241" spans="1:9" ht="19.5" hidden="1" customHeight="1">
      <c r="A241" s="453"/>
      <c r="B241" s="469"/>
      <c r="C241" s="473"/>
      <c r="D241" s="474"/>
      <c r="E241" s="919" t="s">
        <v>638</v>
      </c>
      <c r="F241" s="920" t="s">
        <v>639</v>
      </c>
      <c r="G241" s="919" t="s">
        <v>640</v>
      </c>
      <c r="H241" s="920"/>
      <c r="I241" s="330"/>
    </row>
    <row r="242" spans="1:9" ht="47.25" hidden="1" customHeight="1">
      <c r="A242" s="453"/>
      <c r="B242" s="469"/>
      <c r="C242" s="473"/>
      <c r="D242" s="419" t="s">
        <v>641</v>
      </c>
      <c r="E242" s="1032"/>
      <c r="F242" s="1033"/>
      <c r="G242" s="1032"/>
      <c r="H242" s="1033"/>
      <c r="I242" s="330"/>
    </row>
    <row r="243" spans="1:9" ht="17.25" hidden="1" customHeight="1">
      <c r="A243" s="455" t="s">
        <v>642</v>
      </c>
      <c r="B243" s="891" t="s">
        <v>643</v>
      </c>
      <c r="C243" s="892"/>
      <c r="D243" s="475"/>
      <c r="E243" s="1034"/>
      <c r="F243" s="1035"/>
      <c r="G243" s="1034"/>
      <c r="H243" s="1035"/>
      <c r="I243" s="330"/>
    </row>
    <row r="244" spans="1:9" ht="17.25" hidden="1" customHeight="1">
      <c r="A244" s="455"/>
      <c r="B244" s="891" t="s">
        <v>660</v>
      </c>
      <c r="C244" s="1007"/>
      <c r="D244" s="892"/>
      <c r="E244" s="457" t="s">
        <v>547</v>
      </c>
      <c r="F244" s="458"/>
      <c r="G244" s="458"/>
      <c r="H244" s="459"/>
      <c r="I244" s="330"/>
    </row>
    <row r="245" spans="1:9" ht="15.75" hidden="1" customHeight="1">
      <c r="A245" s="455">
        <v>1</v>
      </c>
      <c r="B245" s="1038" t="s">
        <v>645</v>
      </c>
      <c r="C245" s="1039"/>
      <c r="D245" s="489"/>
      <c r="E245" s="482"/>
      <c r="F245" s="483"/>
      <c r="G245" s="1056"/>
      <c r="H245" s="1057"/>
      <c r="I245" s="330"/>
    </row>
    <row r="246" spans="1:9" ht="15.75" hidden="1" customHeight="1">
      <c r="A246" s="455">
        <v>2</v>
      </c>
      <c r="B246" s="1038" t="s">
        <v>646</v>
      </c>
      <c r="C246" s="1039"/>
      <c r="D246" s="463"/>
      <c r="E246" s="464"/>
      <c r="F246" s="465"/>
      <c r="G246" s="1030"/>
      <c r="H246" s="1031"/>
    </row>
    <row r="247" spans="1:9" ht="15.75" hidden="1" customHeight="1">
      <c r="A247" s="455">
        <v>3</v>
      </c>
      <c r="B247" s="479" t="s">
        <v>647</v>
      </c>
      <c r="C247" s="480"/>
      <c r="D247" s="463"/>
      <c r="E247" s="464"/>
      <c r="F247" s="465"/>
      <c r="G247" s="1030"/>
      <c r="H247" s="1031"/>
      <c r="I247" s="330"/>
    </row>
    <row r="248" spans="1:9" ht="16.5" hidden="1" customHeight="1">
      <c r="A248" s="455">
        <v>4</v>
      </c>
      <c r="B248" s="479" t="s">
        <v>648</v>
      </c>
      <c r="C248" s="480"/>
      <c r="D248" s="463"/>
      <c r="E248" s="464"/>
      <c r="F248" s="465"/>
      <c r="G248" s="1030"/>
      <c r="H248" s="1031"/>
      <c r="I248" s="330"/>
    </row>
    <row r="249" spans="1:9" ht="15.75" hidden="1" customHeight="1">
      <c r="A249" s="455">
        <v>5</v>
      </c>
      <c r="B249" s="479" t="s">
        <v>649</v>
      </c>
      <c r="C249" s="480"/>
      <c r="D249" s="463"/>
      <c r="E249" s="464"/>
      <c r="F249" s="465"/>
      <c r="G249" s="1030"/>
      <c r="H249" s="1031"/>
      <c r="I249" s="330"/>
    </row>
    <row r="250" spans="1:9" hidden="1">
      <c r="A250" s="455">
        <v>6</v>
      </c>
      <c r="B250" s="479" t="s">
        <v>661</v>
      </c>
      <c r="C250" s="480"/>
      <c r="D250" s="466"/>
      <c r="E250" s="467"/>
      <c r="F250" s="468"/>
      <c r="G250" s="1042"/>
      <c r="H250" s="1043"/>
      <c r="I250" s="330"/>
    </row>
    <row r="251" spans="1:9" ht="32.25" hidden="1" customHeight="1">
      <c r="A251" s="450"/>
      <c r="B251" s="1044" t="s">
        <v>650</v>
      </c>
      <c r="C251" s="1044"/>
      <c r="D251" s="1044"/>
      <c r="E251" s="1044"/>
      <c r="F251" s="1044"/>
      <c r="G251" s="1044"/>
      <c r="H251" s="1045"/>
      <c r="I251" s="330"/>
    </row>
    <row r="252" spans="1:9" ht="32.25" hidden="1" customHeight="1">
      <c r="A252" s="420"/>
      <c r="B252" s="476"/>
      <c r="C252" s="476"/>
      <c r="D252" s="476"/>
      <c r="E252" s="476"/>
      <c r="F252" s="476"/>
      <c r="G252" s="476"/>
      <c r="H252" s="476"/>
      <c r="I252" s="330"/>
    </row>
    <row r="253" spans="1:9" ht="20.25" hidden="1" customHeight="1">
      <c r="A253" s="453" t="s">
        <v>594</v>
      </c>
      <c r="B253" s="1003" t="s">
        <v>651</v>
      </c>
      <c r="C253" s="1004"/>
      <c r="D253" s="1004"/>
      <c r="E253" s="1004"/>
      <c r="F253" s="1004"/>
      <c r="G253" s="1004"/>
      <c r="H253" s="1004"/>
      <c r="I253" s="330"/>
    </row>
    <row r="254" spans="1:9" ht="19.5" hidden="1" customHeight="1">
      <c r="A254" s="453"/>
      <c r="B254" s="477"/>
      <c r="C254" s="473"/>
      <c r="D254" s="474"/>
      <c r="E254" s="919" t="s">
        <v>638</v>
      </c>
      <c r="F254" s="920" t="s">
        <v>639</v>
      </c>
      <c r="G254" s="919" t="s">
        <v>640</v>
      </c>
      <c r="H254" s="920"/>
      <c r="I254" s="330"/>
    </row>
    <row r="255" spans="1:9" ht="47.25" hidden="1" customHeight="1">
      <c r="A255" s="453"/>
      <c r="B255" s="477"/>
      <c r="C255" s="473"/>
      <c r="D255" s="419" t="s">
        <v>652</v>
      </c>
      <c r="E255" s="1032"/>
      <c r="F255" s="1033"/>
      <c r="G255" s="1032"/>
      <c r="H255" s="1033"/>
      <c r="I255" s="330"/>
    </row>
    <row r="256" spans="1:9" ht="17.25" hidden="1" customHeight="1">
      <c r="A256" s="455" t="s">
        <v>642</v>
      </c>
      <c r="B256" s="910" t="s">
        <v>643</v>
      </c>
      <c r="C256" s="1012"/>
      <c r="D256" s="478"/>
      <c r="E256" s="1034"/>
      <c r="F256" s="1035"/>
      <c r="G256" s="1036"/>
      <c r="H256" s="1037"/>
      <c r="I256" s="330"/>
    </row>
    <row r="257" spans="1:9" ht="17.25" hidden="1" customHeight="1">
      <c r="A257" s="455"/>
      <c r="B257" s="1007" t="s">
        <v>660</v>
      </c>
      <c r="C257" s="1007"/>
      <c r="D257" s="910"/>
      <c r="E257" s="457" t="s">
        <v>547</v>
      </c>
      <c r="F257" s="458"/>
      <c r="G257" s="458"/>
      <c r="H257" s="459"/>
      <c r="I257" s="330"/>
    </row>
    <row r="258" spans="1:9" ht="15.75" hidden="1" customHeight="1">
      <c r="A258" s="455">
        <v>1</v>
      </c>
      <c r="B258" s="1038" t="s">
        <v>645</v>
      </c>
      <c r="C258" s="1039"/>
      <c r="D258" s="481"/>
      <c r="E258" s="482"/>
      <c r="F258" s="483"/>
      <c r="G258" s="1040"/>
      <c r="H258" s="1041"/>
      <c r="I258" s="330"/>
    </row>
    <row r="259" spans="1:9" ht="15.75" hidden="1" customHeight="1">
      <c r="A259" s="455">
        <v>2</v>
      </c>
      <c r="B259" s="1038" t="s">
        <v>646</v>
      </c>
      <c r="C259" s="1039"/>
      <c r="D259" s="484"/>
      <c r="E259" s="464"/>
      <c r="F259" s="465"/>
      <c r="G259" s="1049"/>
      <c r="H259" s="1050"/>
    </row>
    <row r="260" spans="1:9" ht="15.75" hidden="1" customHeight="1">
      <c r="A260" s="455">
        <v>3</v>
      </c>
      <c r="B260" s="479" t="s">
        <v>647</v>
      </c>
      <c r="C260" s="480"/>
      <c r="D260" s="484"/>
      <c r="E260" s="464"/>
      <c r="F260" s="465"/>
      <c r="G260" s="1049"/>
      <c r="H260" s="1050"/>
      <c r="I260" s="330"/>
    </row>
    <row r="261" spans="1:9" ht="16.5" hidden="1" customHeight="1">
      <c r="A261" s="455">
        <v>4</v>
      </c>
      <c r="B261" s="479" t="s">
        <v>648</v>
      </c>
      <c r="C261" s="480"/>
      <c r="D261" s="484"/>
      <c r="E261" s="464"/>
      <c r="F261" s="465"/>
      <c r="G261" s="1049"/>
      <c r="H261" s="1050"/>
      <c r="I261" s="330"/>
    </row>
    <row r="262" spans="1:9" ht="15.75" hidden="1" customHeight="1">
      <c r="A262" s="455">
        <v>5</v>
      </c>
      <c r="B262" s="479" t="s">
        <v>649</v>
      </c>
      <c r="C262" s="480"/>
      <c r="D262" s="484"/>
      <c r="E262" s="464"/>
      <c r="F262" s="465"/>
      <c r="G262" s="1049"/>
      <c r="H262" s="1050"/>
      <c r="I262" s="330"/>
    </row>
    <row r="263" spans="1:9" ht="15.75" hidden="1" customHeight="1">
      <c r="A263" s="455">
        <v>6</v>
      </c>
      <c r="B263" s="479" t="s">
        <v>661</v>
      </c>
      <c r="C263" s="480"/>
      <c r="D263" s="484"/>
      <c r="E263" s="464"/>
      <c r="F263" s="465"/>
      <c r="G263" s="1049"/>
      <c r="H263" s="1050"/>
      <c r="I263" s="330"/>
    </row>
    <row r="264" spans="1:9" ht="32.25" hidden="1" customHeight="1">
      <c r="A264" s="455"/>
      <c r="B264" s="1015" t="s">
        <v>653</v>
      </c>
      <c r="C264" s="1015"/>
      <c r="D264" s="485"/>
      <c r="E264" s="467"/>
      <c r="F264" s="468"/>
      <c r="G264" s="1051"/>
      <c r="H264" s="1052"/>
      <c r="I264" s="330"/>
    </row>
    <row r="265" spans="1:9" ht="32.25" hidden="1" customHeight="1">
      <c r="A265" s="450"/>
      <c r="B265" s="1058" t="s">
        <v>650</v>
      </c>
      <c r="C265" s="1058"/>
      <c r="D265" s="1058"/>
      <c r="E265" s="1058"/>
      <c r="F265" s="1058"/>
      <c r="G265" s="1058"/>
      <c r="H265" s="1059"/>
      <c r="I265" s="330"/>
    </row>
    <row r="266" spans="1:9" ht="16.5" hidden="1" customHeight="1">
      <c r="A266" s="450"/>
      <c r="B266" s="328"/>
      <c r="C266" s="328"/>
      <c r="D266" s="447"/>
      <c r="E266" s="447"/>
      <c r="F266" s="447"/>
      <c r="G266" s="447"/>
      <c r="H266" s="447"/>
      <c r="I266" s="330"/>
    </row>
    <row r="267" spans="1:9" ht="16.5" hidden="1" customHeight="1">
      <c r="A267" s="453" t="s">
        <v>654</v>
      </c>
      <c r="B267" s="1020" t="s">
        <v>655</v>
      </c>
      <c r="C267" s="1020"/>
      <c r="D267" s="471"/>
      <c r="E267" s="1021"/>
      <c r="F267" s="1022"/>
      <c r="G267" s="1023"/>
      <c r="H267" s="1024"/>
      <c r="I267" s="330"/>
    </row>
    <row r="268" spans="1:9" ht="28.5" hidden="1" customHeight="1">
      <c r="A268" s="453"/>
      <c r="B268" s="1003"/>
      <c r="C268" s="1011"/>
      <c r="D268" s="472"/>
      <c r="E268" s="1025" t="s">
        <v>656</v>
      </c>
      <c r="F268" s="1027"/>
      <c r="G268" s="1047" t="s">
        <v>638</v>
      </c>
      <c r="H268" s="1048"/>
      <c r="I268" s="330"/>
    </row>
    <row r="269" spans="1:9" ht="56.25" hidden="1" customHeight="1">
      <c r="A269" s="455"/>
      <c r="B269" s="1019" t="s">
        <v>657</v>
      </c>
      <c r="C269" s="1019"/>
      <c r="D269" s="461"/>
      <c r="E269" s="1053"/>
      <c r="F269" s="1054"/>
      <c r="G269" s="1055"/>
      <c r="H269" s="1055"/>
    </row>
    <row r="270" spans="1:9" ht="15.75" hidden="1" customHeight="1">
      <c r="A270" s="455"/>
      <c r="B270" s="1013" t="s">
        <v>658</v>
      </c>
      <c r="C270" s="1013"/>
      <c r="D270" s="470"/>
      <c r="E270" s="891"/>
      <c r="F270" s="892"/>
      <c r="G270" s="1016"/>
      <c r="H270" s="1017"/>
      <c r="I270" s="330"/>
    </row>
    <row r="271" spans="1:9" ht="49.5" hidden="1" customHeight="1">
      <c r="A271" s="455"/>
      <c r="B271" s="1019" t="s">
        <v>659</v>
      </c>
      <c r="C271" s="1019"/>
      <c r="D271" s="461"/>
      <c r="E271" s="1053"/>
      <c r="F271" s="1054"/>
      <c r="G271" s="1055"/>
      <c r="H271" s="1055"/>
      <c r="I271" s="330"/>
    </row>
    <row r="272" spans="1:9" ht="22.5" hidden="1" customHeight="1">
      <c r="A272" s="450"/>
      <c r="B272" s="487"/>
      <c r="C272" s="487"/>
      <c r="D272" s="488"/>
      <c r="E272" s="488"/>
      <c r="F272" s="488"/>
      <c r="G272" s="488"/>
      <c r="H272" s="488"/>
      <c r="I272" s="330"/>
    </row>
    <row r="273" spans="1:9" ht="17.25" hidden="1" customHeight="1">
      <c r="A273" s="490" t="s">
        <v>662</v>
      </c>
      <c r="B273" s="1008" t="s">
        <v>663</v>
      </c>
      <c r="C273" s="1008"/>
      <c r="D273" s="1008"/>
      <c r="E273" s="1008"/>
      <c r="F273" s="1008"/>
      <c r="G273" s="1008"/>
      <c r="H273" s="1008"/>
      <c r="I273" s="330"/>
    </row>
    <row r="274" spans="1:9" ht="12" hidden="1" customHeight="1">
      <c r="A274" s="330"/>
      <c r="B274" s="406"/>
      <c r="C274" s="406"/>
      <c r="D274" s="406"/>
      <c r="E274" s="406"/>
      <c r="F274" s="406"/>
      <c r="G274" s="406"/>
      <c r="H274" s="330"/>
      <c r="I274" s="330"/>
    </row>
    <row r="275" spans="1:9" ht="75" hidden="1" customHeight="1">
      <c r="A275" s="491"/>
      <c r="B275" s="1060" t="s">
        <v>664</v>
      </c>
      <c r="C275" s="1060"/>
      <c r="D275" s="1060"/>
      <c r="E275" s="1060"/>
      <c r="F275" s="1060"/>
      <c r="G275" s="1060"/>
      <c r="H275" s="1060"/>
      <c r="I275" s="330"/>
    </row>
    <row r="276" spans="1:9" ht="185.25" hidden="1" customHeight="1">
      <c r="A276" s="450"/>
      <c r="B276" s="1061" t="s">
        <v>665</v>
      </c>
      <c r="C276" s="1061"/>
      <c r="D276" s="1061"/>
      <c r="E276" s="1061"/>
      <c r="F276" s="1061"/>
      <c r="G276" s="1061"/>
      <c r="H276" s="1061"/>
    </row>
    <row r="277" spans="1:9" ht="40.15" hidden="1" customHeight="1">
      <c r="A277" s="450"/>
      <c r="B277" s="1060"/>
      <c r="C277" s="1060"/>
      <c r="D277" s="1060"/>
      <c r="E277" s="1060"/>
      <c r="F277" s="1060"/>
      <c r="G277" s="1060"/>
      <c r="H277" s="1060"/>
      <c r="I277" s="330"/>
    </row>
    <row r="278" spans="1:9" ht="9" hidden="1" customHeight="1">
      <c r="A278" s="330"/>
      <c r="B278" s="330"/>
      <c r="C278" s="330"/>
      <c r="D278" s="330"/>
      <c r="E278" s="330"/>
      <c r="F278" s="330"/>
      <c r="G278" s="330"/>
      <c r="H278" s="330"/>
      <c r="I278" s="330"/>
    </row>
    <row r="279" spans="1:9" ht="33.75" hidden="1" customHeight="1">
      <c r="A279" s="450"/>
      <c r="B279" s="1060"/>
      <c r="C279" s="1060"/>
      <c r="D279" s="1060"/>
      <c r="E279" s="1060"/>
      <c r="F279" s="1060"/>
      <c r="G279" s="1060"/>
      <c r="H279" s="1060"/>
      <c r="I279" s="330"/>
    </row>
    <row r="280" spans="1:9" hidden="1">
      <c r="B280" s="406"/>
      <c r="C280" s="406"/>
      <c r="D280" s="406"/>
      <c r="E280" s="406"/>
      <c r="F280" s="406"/>
      <c r="G280" s="406"/>
    </row>
    <row r="281" spans="1:9" ht="42" hidden="1" customHeight="1">
      <c r="A281" s="449"/>
      <c r="B281" s="1060"/>
      <c r="C281" s="1060"/>
      <c r="D281" s="1060"/>
      <c r="E281" s="1060"/>
      <c r="F281" s="1060"/>
      <c r="G281" s="1060"/>
      <c r="H281" s="1060"/>
      <c r="I281" s="330"/>
    </row>
    <row r="282" spans="1:9" hidden="1">
      <c r="A282" s="330"/>
      <c r="B282" s="330"/>
      <c r="C282" s="330"/>
      <c r="D282" s="330"/>
      <c r="E282" s="330"/>
      <c r="F282" s="330"/>
      <c r="G282" s="330"/>
      <c r="H282" s="330"/>
      <c r="I282" s="330"/>
    </row>
    <row r="283" spans="1:9" ht="19.5" hidden="1" customHeight="1">
      <c r="A283" s="449"/>
      <c r="B283" s="1060" t="s">
        <v>666</v>
      </c>
      <c r="C283" s="1060"/>
      <c r="D283" s="1060"/>
      <c r="E283" s="1060"/>
      <c r="F283" s="1060"/>
      <c r="G283" s="1060"/>
      <c r="H283" s="1060"/>
      <c r="I283" s="330"/>
    </row>
    <row r="284" spans="1:9" hidden="1">
      <c r="A284" s="330"/>
      <c r="B284" s="406"/>
      <c r="C284" s="406"/>
      <c r="D284" s="406"/>
      <c r="E284" s="406"/>
      <c r="F284" s="406"/>
      <c r="G284" s="406"/>
      <c r="H284" s="330"/>
      <c r="I284" s="330"/>
    </row>
    <row r="285" spans="1:9" ht="40.15" hidden="1" customHeight="1">
      <c r="A285" s="449" t="s">
        <v>355</v>
      </c>
      <c r="B285" s="1061" t="s">
        <v>667</v>
      </c>
      <c r="C285" s="1061"/>
      <c r="D285" s="1061"/>
      <c r="E285" s="1061"/>
      <c r="F285" s="1061"/>
      <c r="G285" s="1061"/>
      <c r="H285" s="1061"/>
      <c r="I285" s="330"/>
    </row>
    <row r="286" spans="1:9" hidden="1">
      <c r="A286" s="330"/>
      <c r="B286" s="406"/>
      <c r="C286" s="406"/>
      <c r="D286" s="406"/>
      <c r="E286" s="406"/>
      <c r="F286" s="406"/>
      <c r="G286" s="406"/>
      <c r="H286" s="330"/>
      <c r="I286" s="330"/>
    </row>
    <row r="287" spans="1:9" ht="90" hidden="1" customHeight="1">
      <c r="A287" s="449" t="s">
        <v>356</v>
      </c>
      <c r="B287" s="1061" t="s">
        <v>668</v>
      </c>
      <c r="C287" s="1061"/>
      <c r="D287" s="1061"/>
      <c r="E287" s="1061"/>
      <c r="F287" s="1061"/>
      <c r="G287" s="1061"/>
      <c r="H287" s="1061"/>
    </row>
    <row r="288" spans="1:9" hidden="1">
      <c r="A288" s="330"/>
      <c r="B288" s="330"/>
      <c r="C288" s="330"/>
      <c r="D288" s="330"/>
      <c r="E288" s="330"/>
      <c r="F288" s="330"/>
      <c r="G288" s="330"/>
      <c r="H288" s="330"/>
      <c r="I288" s="330"/>
    </row>
    <row r="289" spans="1:9" ht="48" hidden="1" customHeight="1">
      <c r="A289" s="449" t="s">
        <v>357</v>
      </c>
      <c r="B289" s="1060" t="s">
        <v>669</v>
      </c>
      <c r="C289" s="1060"/>
      <c r="D289" s="1060"/>
      <c r="E289" s="1060"/>
      <c r="F289" s="1060"/>
      <c r="G289" s="1060"/>
      <c r="H289" s="1060"/>
      <c r="I289" s="330"/>
    </row>
    <row r="290" spans="1:9" ht="17.25" hidden="1" customHeight="1">
      <c r="A290" s="330"/>
      <c r="B290" s="330"/>
      <c r="C290" s="330"/>
      <c r="D290" s="329"/>
      <c r="E290" s="330"/>
      <c r="F290" s="330"/>
      <c r="G290" s="330"/>
      <c r="H290" s="330"/>
      <c r="I290" s="330"/>
    </row>
    <row r="291" spans="1:9" ht="21" hidden="1" customHeight="1">
      <c r="A291" s="449" t="s">
        <v>358</v>
      </c>
      <c r="B291" s="1060" t="s">
        <v>670</v>
      </c>
      <c r="C291" s="1060"/>
      <c r="D291" s="1060"/>
      <c r="E291" s="1060"/>
      <c r="F291" s="1060"/>
      <c r="G291" s="1060"/>
      <c r="H291" s="1060"/>
      <c r="I291" s="330"/>
    </row>
    <row r="292" spans="1:9" ht="29.25" hidden="1" customHeight="1">
      <c r="A292" s="449"/>
      <c r="B292" s="1062" t="s">
        <v>671</v>
      </c>
      <c r="C292" s="1062"/>
      <c r="D292" s="1062"/>
      <c r="E292" s="1062"/>
      <c r="F292" s="1062"/>
      <c r="G292" s="1062"/>
      <c r="H292" s="1062"/>
      <c r="I292" s="330"/>
    </row>
    <row r="293" spans="1:9" ht="17.25" hidden="1" customHeight="1">
      <c r="A293" s="449"/>
      <c r="B293" s="492"/>
      <c r="C293" s="492"/>
      <c r="D293" s="492"/>
      <c r="E293" s="492"/>
      <c r="F293" s="492"/>
      <c r="G293" s="492"/>
      <c r="H293" s="492"/>
    </row>
    <row r="294" spans="1:9" ht="72" hidden="1" customHeight="1">
      <c r="A294" s="450">
        <v>4.0999999999999996</v>
      </c>
      <c r="B294" s="904" t="s">
        <v>672</v>
      </c>
      <c r="C294" s="904"/>
      <c r="D294" s="904"/>
      <c r="E294" s="904"/>
      <c r="F294" s="904"/>
      <c r="G294" s="904"/>
      <c r="H294" s="904"/>
    </row>
    <row r="295" spans="1:9" ht="16.5" hidden="1" customHeight="1">
      <c r="A295" s="405" t="s">
        <v>589</v>
      </c>
      <c r="B295" s="1066" t="str">
        <f>"For  " &amp;B170</f>
        <v>For  Name of the Bidder</v>
      </c>
      <c r="C295" s="1066"/>
      <c r="D295" s="1066"/>
      <c r="E295" s="1066"/>
      <c r="F295" s="1066"/>
      <c r="G295" s="330"/>
      <c r="H295" s="330"/>
      <c r="I295" s="330"/>
    </row>
    <row r="296" spans="1:9" ht="15.75" hidden="1" customHeight="1">
      <c r="A296" s="330"/>
      <c r="B296" s="493" t="s">
        <v>17</v>
      </c>
      <c r="C296" s="1063"/>
      <c r="D296" s="1064"/>
      <c r="E296" s="1064"/>
      <c r="F296" s="1064"/>
      <c r="G296" s="1064"/>
      <c r="H296" s="1065"/>
      <c r="I296" s="330"/>
    </row>
    <row r="297" spans="1:9" ht="15.75" hidden="1" customHeight="1">
      <c r="A297" s="330"/>
      <c r="B297" s="493" t="s">
        <v>26</v>
      </c>
      <c r="C297" s="1063"/>
      <c r="D297" s="1064"/>
      <c r="E297" s="1064"/>
      <c r="F297" s="1064"/>
      <c r="G297" s="1064"/>
      <c r="H297" s="1065"/>
      <c r="I297" s="330"/>
    </row>
    <row r="298" spans="1:9" ht="15.75" hidden="1" customHeight="1">
      <c r="A298" s="330"/>
      <c r="B298" s="493" t="s">
        <v>473</v>
      </c>
      <c r="C298" s="1063"/>
      <c r="D298" s="1064"/>
      <c r="E298" s="1064"/>
      <c r="F298" s="1064"/>
      <c r="G298" s="1064"/>
      <c r="H298" s="1065"/>
      <c r="I298" s="330"/>
    </row>
    <row r="299" spans="1:9" ht="15.75" hidden="1" customHeight="1">
      <c r="A299" s="330"/>
      <c r="B299" s="493" t="s">
        <v>520</v>
      </c>
      <c r="C299" s="1063"/>
      <c r="D299" s="1064"/>
      <c r="E299" s="1064"/>
      <c r="F299" s="1064"/>
      <c r="G299" s="1064"/>
      <c r="H299" s="1065"/>
      <c r="I299" s="330"/>
    </row>
    <row r="300" spans="1:9" ht="15.75" hidden="1" customHeight="1">
      <c r="A300" s="330"/>
      <c r="B300" s="493" t="s">
        <v>474</v>
      </c>
      <c r="C300" s="1063"/>
      <c r="D300" s="1064"/>
      <c r="E300" s="1064"/>
      <c r="F300" s="1064"/>
      <c r="G300" s="1064"/>
      <c r="H300" s="1065"/>
      <c r="I300" s="330"/>
    </row>
    <row r="301" spans="1:9" ht="15.75" hidden="1" customHeight="1">
      <c r="A301" s="330"/>
      <c r="B301" s="493" t="s">
        <v>479</v>
      </c>
      <c r="C301" s="1063"/>
      <c r="D301" s="1064"/>
      <c r="E301" s="1064"/>
      <c r="F301" s="1064"/>
      <c r="G301" s="1064"/>
      <c r="H301" s="1065"/>
      <c r="I301" s="330"/>
    </row>
    <row r="302" spans="1:9" ht="15.75" hidden="1" customHeight="1">
      <c r="A302" s="330"/>
      <c r="B302" s="493" t="s">
        <v>673</v>
      </c>
      <c r="C302" s="1063"/>
      <c r="D302" s="1064"/>
      <c r="E302" s="1064"/>
      <c r="F302" s="1064"/>
      <c r="G302" s="1064"/>
      <c r="H302" s="1065"/>
      <c r="I302" s="330"/>
    </row>
    <row r="303" spans="1:9" ht="15.75" hidden="1" customHeight="1">
      <c r="A303" s="330"/>
      <c r="B303" s="493" t="s">
        <v>674</v>
      </c>
      <c r="C303" s="1063"/>
      <c r="D303" s="1064"/>
      <c r="E303" s="1064"/>
      <c r="F303" s="1064"/>
      <c r="G303" s="1064"/>
      <c r="H303" s="1065"/>
      <c r="I303" s="330"/>
    </row>
    <row r="304" spans="1:9" ht="15.75" hidden="1" customHeight="1">
      <c r="A304" s="330"/>
      <c r="B304" s="493" t="s">
        <v>675</v>
      </c>
      <c r="C304" s="1063"/>
      <c r="D304" s="1064"/>
      <c r="E304" s="1064"/>
      <c r="F304" s="1064"/>
      <c r="G304" s="1064"/>
      <c r="H304" s="1065"/>
      <c r="I304" s="330"/>
    </row>
    <row r="305" spans="1:9" ht="15.75" hidden="1" customHeight="1">
      <c r="A305" s="330"/>
      <c r="B305" s="493" t="s">
        <v>676</v>
      </c>
      <c r="C305" s="1063"/>
      <c r="D305" s="1064"/>
      <c r="E305" s="1064"/>
      <c r="F305" s="1064"/>
      <c r="G305" s="1064"/>
      <c r="H305" s="1065"/>
      <c r="I305" s="330"/>
    </row>
    <row r="306" spans="1:9" hidden="1">
      <c r="A306" s="330"/>
      <c r="B306" s="330"/>
      <c r="C306" s="330"/>
      <c r="D306" s="330"/>
      <c r="E306" s="330"/>
      <c r="F306" s="330"/>
      <c r="G306" s="330"/>
      <c r="H306" s="330"/>
      <c r="I306" s="330"/>
    </row>
    <row r="307" spans="1:9" ht="16.5" hidden="1" customHeight="1">
      <c r="A307" s="405" t="s">
        <v>594</v>
      </c>
      <c r="B307" s="1066" t="str">
        <f>"For  " &amp;B203</f>
        <v>For  Name of Other Partner-1 of JV</v>
      </c>
      <c r="C307" s="1066"/>
      <c r="D307" s="1066"/>
      <c r="E307" s="1066"/>
      <c r="F307" s="1066"/>
      <c r="G307" s="330"/>
      <c r="H307" s="330"/>
      <c r="I307" s="330"/>
    </row>
    <row r="308" spans="1:9" ht="15.75" hidden="1" customHeight="1">
      <c r="A308" s="330"/>
      <c r="B308" s="493" t="s">
        <v>17</v>
      </c>
      <c r="C308" s="1063"/>
      <c r="D308" s="1064"/>
      <c r="E308" s="1064"/>
      <c r="F308" s="1064"/>
      <c r="G308" s="1064"/>
      <c r="H308" s="1065"/>
      <c r="I308" s="330"/>
    </row>
    <row r="309" spans="1:9" ht="15.75" hidden="1" customHeight="1">
      <c r="A309" s="330"/>
      <c r="B309" s="493" t="s">
        <v>26</v>
      </c>
      <c r="C309" s="1063"/>
      <c r="D309" s="1064"/>
      <c r="E309" s="1064"/>
      <c r="F309" s="1064"/>
      <c r="G309" s="1064"/>
      <c r="H309" s="1065"/>
      <c r="I309" s="330"/>
    </row>
    <row r="310" spans="1:9" ht="15.75" hidden="1" customHeight="1">
      <c r="A310" s="330"/>
      <c r="B310" s="493" t="s">
        <v>473</v>
      </c>
      <c r="C310" s="1063"/>
      <c r="D310" s="1064"/>
      <c r="E310" s="1064"/>
      <c r="F310" s="1064"/>
      <c r="G310" s="1064"/>
      <c r="H310" s="1065"/>
      <c r="I310" s="330"/>
    </row>
    <row r="311" spans="1:9" ht="15.75" hidden="1" customHeight="1">
      <c r="A311" s="330"/>
      <c r="B311" s="493" t="s">
        <v>520</v>
      </c>
      <c r="C311" s="1063"/>
      <c r="D311" s="1064"/>
      <c r="E311" s="1064"/>
      <c r="F311" s="1064"/>
      <c r="G311" s="1064"/>
      <c r="H311" s="1065"/>
      <c r="I311" s="330"/>
    </row>
    <row r="312" spans="1:9" ht="15.75" hidden="1" customHeight="1">
      <c r="A312" s="330"/>
      <c r="B312" s="493" t="s">
        <v>474</v>
      </c>
      <c r="C312" s="1063"/>
      <c r="D312" s="1064"/>
      <c r="E312" s="1064"/>
      <c r="F312" s="1064"/>
      <c r="G312" s="1064"/>
      <c r="H312" s="1065"/>
      <c r="I312" s="330"/>
    </row>
    <row r="313" spans="1:9" ht="15.75" hidden="1" customHeight="1">
      <c r="A313" s="330"/>
      <c r="B313" s="493" t="s">
        <v>479</v>
      </c>
      <c r="C313" s="1063"/>
      <c r="D313" s="1064"/>
      <c r="E313" s="1064"/>
      <c r="F313" s="1064"/>
      <c r="G313" s="1064"/>
      <c r="H313" s="1065"/>
      <c r="I313" s="330"/>
    </row>
    <row r="314" spans="1:9" ht="15.75" hidden="1" customHeight="1">
      <c r="A314" s="330"/>
      <c r="B314" s="493" t="s">
        <v>673</v>
      </c>
      <c r="C314" s="1063"/>
      <c r="D314" s="1064"/>
      <c r="E314" s="1064"/>
      <c r="F314" s="1064"/>
      <c r="G314" s="1064"/>
      <c r="H314" s="1065"/>
      <c r="I314" s="330"/>
    </row>
    <row r="315" spans="1:9" ht="15.75" hidden="1" customHeight="1">
      <c r="A315" s="330"/>
      <c r="B315" s="493" t="s">
        <v>674</v>
      </c>
      <c r="C315" s="1063"/>
      <c r="D315" s="1064"/>
      <c r="E315" s="1064"/>
      <c r="F315" s="1064"/>
      <c r="G315" s="1064"/>
      <c r="H315" s="1065"/>
      <c r="I315" s="330"/>
    </row>
    <row r="316" spans="1:9" ht="15.75" hidden="1" customHeight="1">
      <c r="A316" s="330"/>
      <c r="B316" s="493" t="s">
        <v>675</v>
      </c>
      <c r="C316" s="1063"/>
      <c r="D316" s="1064"/>
      <c r="E316" s="1064"/>
      <c r="F316" s="1064"/>
      <c r="G316" s="1064"/>
      <c r="H316" s="1065"/>
      <c r="I316" s="330"/>
    </row>
    <row r="317" spans="1:9" ht="15.75" hidden="1" customHeight="1">
      <c r="A317" s="330"/>
      <c r="B317" s="493" t="s">
        <v>676</v>
      </c>
      <c r="C317" s="1063"/>
      <c r="D317" s="1064"/>
      <c r="E317" s="1064"/>
      <c r="F317" s="1064"/>
      <c r="G317" s="1064"/>
      <c r="H317" s="1065"/>
      <c r="I317" s="330"/>
    </row>
    <row r="318" spans="1:9" hidden="1">
      <c r="A318" s="330"/>
      <c r="B318" s="494"/>
      <c r="C318" s="495"/>
      <c r="D318" s="495"/>
      <c r="E318" s="495"/>
      <c r="F318" s="495"/>
      <c r="G318" s="495"/>
      <c r="H318" s="495"/>
      <c r="I318" s="330"/>
    </row>
    <row r="319" spans="1:9" ht="16.5" hidden="1" customHeight="1">
      <c r="A319" s="405" t="s">
        <v>654</v>
      </c>
      <c r="B319" s="1066" t="str">
        <f>"For  "&amp;B239</f>
        <v>For  Name of Other Partner-2 of JV</v>
      </c>
      <c r="C319" s="1066"/>
      <c r="D319" s="1066"/>
      <c r="E319" s="1066"/>
      <c r="F319" s="1066"/>
      <c r="G319" s="330"/>
      <c r="H319" s="330"/>
      <c r="I319" s="330"/>
    </row>
    <row r="320" spans="1:9" ht="15.75" hidden="1" customHeight="1">
      <c r="A320" s="330"/>
      <c r="B320" s="493" t="s">
        <v>17</v>
      </c>
      <c r="C320" s="1063"/>
      <c r="D320" s="1064"/>
      <c r="E320" s="1064"/>
      <c r="F320" s="1064"/>
      <c r="G320" s="1064"/>
      <c r="H320" s="1065"/>
      <c r="I320" s="330"/>
    </row>
    <row r="321" spans="1:9" ht="15.75" hidden="1" customHeight="1">
      <c r="A321" s="330"/>
      <c r="B321" s="493" t="s">
        <v>26</v>
      </c>
      <c r="C321" s="1063"/>
      <c r="D321" s="1064"/>
      <c r="E321" s="1064"/>
      <c r="F321" s="1064"/>
      <c r="G321" s="1064"/>
      <c r="H321" s="1065"/>
      <c r="I321" s="330"/>
    </row>
    <row r="322" spans="1:9" ht="15.75" hidden="1" customHeight="1">
      <c r="A322" s="330"/>
      <c r="B322" s="493" t="s">
        <v>473</v>
      </c>
      <c r="C322" s="1063"/>
      <c r="D322" s="1064"/>
      <c r="E322" s="1064"/>
      <c r="F322" s="1064"/>
      <c r="G322" s="1064"/>
      <c r="H322" s="1065"/>
      <c r="I322" s="330"/>
    </row>
    <row r="323" spans="1:9" ht="15.75" hidden="1" customHeight="1">
      <c r="A323" s="330"/>
      <c r="B323" s="493" t="s">
        <v>520</v>
      </c>
      <c r="C323" s="1063"/>
      <c r="D323" s="1064"/>
      <c r="E323" s="1064"/>
      <c r="F323" s="1064"/>
      <c r="G323" s="1064"/>
      <c r="H323" s="1065"/>
      <c r="I323" s="330"/>
    </row>
    <row r="324" spans="1:9" ht="15.75" hidden="1" customHeight="1">
      <c r="A324" s="330"/>
      <c r="B324" s="493" t="s">
        <v>474</v>
      </c>
      <c r="C324" s="1063"/>
      <c r="D324" s="1064"/>
      <c r="E324" s="1064"/>
      <c r="F324" s="1064"/>
      <c r="G324" s="1064"/>
      <c r="H324" s="1065"/>
      <c r="I324" s="330"/>
    </row>
    <row r="325" spans="1:9" ht="15.75" hidden="1" customHeight="1">
      <c r="A325" s="330"/>
      <c r="B325" s="493" t="s">
        <v>479</v>
      </c>
      <c r="C325" s="1063"/>
      <c r="D325" s="1064"/>
      <c r="E325" s="1064"/>
      <c r="F325" s="1064"/>
      <c r="G325" s="1064"/>
      <c r="H325" s="1065"/>
      <c r="I325" s="330"/>
    </row>
    <row r="326" spans="1:9" ht="15.75" hidden="1" customHeight="1">
      <c r="A326" s="330"/>
      <c r="B326" s="493" t="s">
        <v>673</v>
      </c>
      <c r="C326" s="1063"/>
      <c r="D326" s="1064"/>
      <c r="E326" s="1064"/>
      <c r="F326" s="1064"/>
      <c r="G326" s="1064"/>
      <c r="H326" s="1065"/>
      <c r="I326" s="330"/>
    </row>
    <row r="327" spans="1:9" ht="15.75" hidden="1" customHeight="1">
      <c r="A327" s="330"/>
      <c r="B327" s="493" t="s">
        <v>674</v>
      </c>
      <c r="C327" s="1063"/>
      <c r="D327" s="1064"/>
      <c r="E327" s="1064"/>
      <c r="F327" s="1064"/>
      <c r="G327" s="1064"/>
      <c r="H327" s="1065"/>
      <c r="I327" s="330"/>
    </row>
    <row r="328" spans="1:9" ht="15.75" hidden="1" customHeight="1">
      <c r="A328" s="330"/>
      <c r="B328" s="493" t="s">
        <v>675</v>
      </c>
      <c r="C328" s="1063"/>
      <c r="D328" s="1064"/>
      <c r="E328" s="1064"/>
      <c r="F328" s="1064"/>
      <c r="G328" s="1064"/>
      <c r="H328" s="1065"/>
      <c r="I328" s="330"/>
    </row>
    <row r="329" spans="1:9" ht="15.75" hidden="1" customHeight="1">
      <c r="A329" s="330"/>
      <c r="B329" s="493" t="s">
        <v>676</v>
      </c>
      <c r="C329" s="1063"/>
      <c r="D329" s="1064"/>
      <c r="E329" s="1064"/>
      <c r="F329" s="1064"/>
      <c r="G329" s="1064"/>
      <c r="H329" s="1065"/>
      <c r="I329" s="330"/>
    </row>
    <row r="330" spans="1:9">
      <c r="A330" s="330"/>
      <c r="B330" s="494"/>
      <c r="C330" s="495"/>
      <c r="D330" s="495"/>
      <c r="E330" s="495"/>
      <c r="F330" s="495"/>
      <c r="G330" s="495"/>
      <c r="H330" s="495"/>
      <c r="I330" s="330"/>
    </row>
    <row r="331" spans="1:9" ht="24" customHeight="1">
      <c r="A331" s="490" t="s">
        <v>845</v>
      </c>
      <c r="B331" s="897" t="s">
        <v>677</v>
      </c>
      <c r="C331" s="897"/>
      <c r="D331" s="897"/>
      <c r="E331" s="897"/>
      <c r="F331" s="897"/>
      <c r="G331" s="897"/>
      <c r="H331" s="897"/>
      <c r="I331" s="330"/>
    </row>
    <row r="332" spans="1:9" ht="36" customHeight="1">
      <c r="A332" s="450">
        <v>5.0999999999999996</v>
      </c>
      <c r="B332" s="1061" t="s">
        <v>678</v>
      </c>
      <c r="C332" s="1061"/>
      <c r="D332" s="1061"/>
      <c r="E332" s="1061"/>
      <c r="F332" s="1061"/>
      <c r="G332" s="1061"/>
      <c r="H332" s="1061"/>
    </row>
    <row r="333" spans="1:9" ht="105.75" customHeight="1">
      <c r="A333" s="330"/>
      <c r="B333" s="449" t="s">
        <v>679</v>
      </c>
      <c r="C333" s="1061" t="s">
        <v>680</v>
      </c>
      <c r="D333" s="1061"/>
      <c r="E333" s="1061"/>
      <c r="F333" s="1061"/>
      <c r="G333" s="1061"/>
      <c r="H333" s="1061"/>
      <c r="I333" s="496"/>
    </row>
    <row r="334" spans="1:9" ht="78" customHeight="1">
      <c r="A334" s="330"/>
      <c r="B334" s="449" t="s">
        <v>475</v>
      </c>
      <c r="C334" s="1061" t="s">
        <v>681</v>
      </c>
      <c r="D334" s="1061"/>
      <c r="E334" s="1061"/>
      <c r="F334" s="1061"/>
      <c r="G334" s="1061"/>
      <c r="H334" s="1061"/>
      <c r="I334" s="330"/>
    </row>
    <row r="335" spans="1:9" ht="9" customHeight="1">
      <c r="A335" s="330"/>
      <c r="B335" s="330"/>
      <c r="C335" s="330"/>
      <c r="D335" s="330"/>
      <c r="E335" s="330"/>
      <c r="F335" s="330"/>
      <c r="G335" s="330"/>
      <c r="H335" s="330"/>
      <c r="I335" s="330"/>
    </row>
    <row r="336" spans="1:9" ht="36.75" customHeight="1">
      <c r="A336" s="450">
        <v>5.2</v>
      </c>
      <c r="B336" s="904" t="s">
        <v>169</v>
      </c>
      <c r="C336" s="904"/>
      <c r="D336" s="904"/>
      <c r="E336" s="904"/>
      <c r="F336" s="904"/>
      <c r="G336" s="904"/>
      <c r="H336" s="904"/>
    </row>
    <row r="337" spans="1:12" ht="10.5" customHeight="1">
      <c r="A337" s="330"/>
      <c r="B337" s="330"/>
      <c r="C337" s="330"/>
      <c r="D337" s="330"/>
      <c r="E337" s="330"/>
      <c r="F337" s="330"/>
      <c r="G337" s="330"/>
      <c r="H337" s="330"/>
      <c r="I337" s="330"/>
    </row>
    <row r="338" spans="1:12" ht="24" customHeight="1">
      <c r="A338" s="279"/>
      <c r="B338" s="904" t="s">
        <v>682</v>
      </c>
      <c r="C338" s="904"/>
      <c r="D338" s="904"/>
      <c r="E338" s="904"/>
      <c r="F338" s="904"/>
      <c r="G338" s="904"/>
      <c r="H338" s="904"/>
      <c r="I338" s="330"/>
    </row>
    <row r="339" spans="1:12" ht="32.25" customHeight="1">
      <c r="A339" s="497"/>
      <c r="B339" s="1069"/>
      <c r="C339" s="1070"/>
      <c r="D339" s="498" t="s">
        <v>683</v>
      </c>
      <c r="E339" s="1071"/>
      <c r="F339" s="1072"/>
      <c r="G339" s="1072"/>
      <c r="H339" s="1072"/>
      <c r="I339" s="330"/>
    </row>
    <row r="340" spans="1:12" ht="50.25" customHeight="1">
      <c r="A340" s="499" t="s">
        <v>589</v>
      </c>
      <c r="B340" s="1012" t="s">
        <v>684</v>
      </c>
      <c r="C340" s="1012"/>
      <c r="D340" s="307" t="s">
        <v>685</v>
      </c>
      <c r="E340" s="330"/>
      <c r="F340" s="330"/>
      <c r="G340" s="330"/>
      <c r="H340" s="330"/>
      <c r="I340" s="330"/>
    </row>
    <row r="341" spans="1:12" ht="21" customHeight="1">
      <c r="A341" s="500"/>
      <c r="B341" s="1067" t="s">
        <v>686</v>
      </c>
      <c r="C341" s="1068"/>
      <c r="D341" s="501" t="s">
        <v>547</v>
      </c>
      <c r="E341" s="330"/>
      <c r="F341" s="330"/>
      <c r="G341" s="330"/>
      <c r="H341" s="330"/>
      <c r="I341" s="313"/>
      <c r="J341" s="502"/>
      <c r="K341" s="503"/>
    </row>
    <row r="342" spans="1:12" ht="23.25" customHeight="1">
      <c r="A342" s="500"/>
      <c r="B342" s="1067" t="s">
        <v>687</v>
      </c>
      <c r="C342" s="1068"/>
      <c r="D342" s="501" t="s">
        <v>547</v>
      </c>
      <c r="E342" s="330"/>
      <c r="F342" s="330"/>
      <c r="G342" s="330"/>
      <c r="H342" s="330"/>
      <c r="J342" s="504"/>
      <c r="K342" s="505"/>
    </row>
    <row r="343" spans="1:12" ht="21.75" customHeight="1">
      <c r="A343" s="500"/>
      <c r="B343" s="1067" t="s">
        <v>688</v>
      </c>
      <c r="C343" s="1068"/>
      <c r="D343" s="501" t="s">
        <v>547</v>
      </c>
      <c r="E343" s="330"/>
      <c r="F343" s="330"/>
      <c r="G343" s="330"/>
      <c r="H343" s="330"/>
      <c r="I343" s="313"/>
      <c r="J343" s="502"/>
      <c r="K343" s="503"/>
      <c r="L343" s="313"/>
    </row>
    <row r="344" spans="1:12" ht="20.25" customHeight="1">
      <c r="A344" s="500"/>
      <c r="B344" s="1067" t="s">
        <v>689</v>
      </c>
      <c r="C344" s="1068"/>
      <c r="D344" s="501" t="s">
        <v>547</v>
      </c>
      <c r="E344" s="330"/>
      <c r="F344" s="330"/>
      <c r="G344" s="330"/>
      <c r="H344" s="330"/>
      <c r="I344" s="313"/>
      <c r="J344" s="502"/>
      <c r="K344" s="503"/>
      <c r="L344" s="313"/>
    </row>
    <row r="345" spans="1:12" ht="21.75" customHeight="1">
      <c r="A345" s="500"/>
      <c r="B345" s="926" t="s">
        <v>690</v>
      </c>
      <c r="C345" s="928"/>
      <c r="D345" s="501" t="s">
        <v>547</v>
      </c>
      <c r="E345" s="330"/>
      <c r="F345" s="330"/>
      <c r="G345" s="330"/>
      <c r="H345" s="330"/>
      <c r="I345" s="313"/>
      <c r="J345" s="502"/>
      <c r="K345" s="503"/>
      <c r="L345" s="313"/>
    </row>
    <row r="346" spans="1:12" ht="16.5" customHeight="1">
      <c r="A346" s="330"/>
      <c r="B346" s="330"/>
      <c r="C346" s="330"/>
      <c r="D346" s="330"/>
      <c r="E346" s="330"/>
      <c r="F346" s="330"/>
      <c r="G346" s="330"/>
      <c r="H346" s="330"/>
      <c r="I346" s="330"/>
    </row>
    <row r="347" spans="1:12">
      <c r="A347" s="330"/>
      <c r="B347" s="330"/>
      <c r="C347" s="330"/>
      <c r="D347" s="330"/>
      <c r="E347" s="330"/>
      <c r="F347" s="330"/>
      <c r="G347" s="330"/>
      <c r="H347" s="330"/>
      <c r="I347" s="330"/>
    </row>
    <row r="349" spans="1:12" ht="16.5">
      <c r="B349" s="311" t="s">
        <v>6</v>
      </c>
      <c r="C349" s="506" t="str">
        <f>'Attach 9'!B47</f>
        <v>--</v>
      </c>
      <c r="F349" s="310" t="s">
        <v>4</v>
      </c>
      <c r="G349" s="311" t="str">
        <f>IF('Names of Bidder'!D33=0, "", 'Names of Bidder'!D33)</f>
        <v/>
      </c>
      <c r="H349" s="311"/>
      <c r="I349" s="311"/>
    </row>
    <row r="350" spans="1:12" ht="16.5">
      <c r="B350" s="311" t="s">
        <v>7</v>
      </c>
      <c r="C350" s="506" t="str">
        <f>IF('Names of Bidder'!D37=0, "", 'Names of Bidder'!D37)</f>
        <v/>
      </c>
      <c r="F350" s="310" t="s">
        <v>5</v>
      </c>
      <c r="G350" s="311" t="str">
        <f>IF('Names of Bidder'!D34=0, "", 'Names of Bidder'!D34)</f>
        <v/>
      </c>
      <c r="H350" s="311"/>
      <c r="I350" s="311"/>
    </row>
  </sheetData>
  <sheetProtection algorithmName="SHA-512" hashValue="x2cxo7Plqk4aUC49pEr9PiD0kq/MxpNPZmx92PKa8PIlYHIQCpLHfTd4v57YbKMdxKdwC0WFLhcb2kB+Qciy+A==" saltValue="8ec/MBTbUikUNfsrEt/wjw==" spinCount="100000" sheet="1" formatRows="0" selectLockedCells="1"/>
  <customSheetViews>
    <customSheetView guid="{07FE71BF-EC61-4A26-9671-4F02FF98E5A5}" showPageBreaks="1" showGridLines="0" zeroValues="0" fitToPage="1" printArea="1" hiddenRows="1" hiddenColumns="1" view="pageBreakPreview" topLeftCell="A348">
      <selection activeCell="A9" sqref="A9"/>
      <pageMargins left="0.42" right="0.28999999999999998" top="0.4" bottom="0.31" header="0.32" footer="0.24"/>
      <printOptions horizontalCentered="1"/>
      <pageSetup paperSize="9" scale="65" fitToHeight="0" orientation="portrait" r:id="rId1"/>
      <headerFooter alignWithMargins="0"/>
    </customSheetView>
  </customSheetViews>
  <mergeCells count="365">
    <mergeCell ref="B340:C340"/>
    <mergeCell ref="B341:C341"/>
    <mergeCell ref="B342:C342"/>
    <mergeCell ref="B343:C343"/>
    <mergeCell ref="B344:C344"/>
    <mergeCell ref="B345:C345"/>
    <mergeCell ref="C333:H333"/>
    <mergeCell ref="C334:H334"/>
    <mergeCell ref="B336:H336"/>
    <mergeCell ref="B338:H338"/>
    <mergeCell ref="B339:C339"/>
    <mergeCell ref="E339:F339"/>
    <mergeCell ref="G339:H339"/>
    <mergeCell ref="C326:H326"/>
    <mergeCell ref="C327:H327"/>
    <mergeCell ref="C328:H328"/>
    <mergeCell ref="C329:H329"/>
    <mergeCell ref="B331:H331"/>
    <mergeCell ref="B332:H332"/>
    <mergeCell ref="C320:H320"/>
    <mergeCell ref="C321:H321"/>
    <mergeCell ref="C322:H322"/>
    <mergeCell ref="C323:H323"/>
    <mergeCell ref="C324:H324"/>
    <mergeCell ref="C325:H325"/>
    <mergeCell ref="C313:H313"/>
    <mergeCell ref="C314:H314"/>
    <mergeCell ref="C315:H315"/>
    <mergeCell ref="C316:H316"/>
    <mergeCell ref="C317:H317"/>
    <mergeCell ref="B319:F319"/>
    <mergeCell ref="B307:F307"/>
    <mergeCell ref="C308:H308"/>
    <mergeCell ref="C309:H309"/>
    <mergeCell ref="C310:H310"/>
    <mergeCell ref="C311:H311"/>
    <mergeCell ref="C312:H312"/>
    <mergeCell ref="C300:H300"/>
    <mergeCell ref="C301:H301"/>
    <mergeCell ref="C302:H302"/>
    <mergeCell ref="C303:H303"/>
    <mergeCell ref="C304:H304"/>
    <mergeCell ref="C305:H305"/>
    <mergeCell ref="B294:H294"/>
    <mergeCell ref="B295:F295"/>
    <mergeCell ref="C296:H296"/>
    <mergeCell ref="C297:H297"/>
    <mergeCell ref="C298:H298"/>
    <mergeCell ref="C299:H299"/>
    <mergeCell ref="B283:H283"/>
    <mergeCell ref="B285:H285"/>
    <mergeCell ref="B287:H287"/>
    <mergeCell ref="B289:H289"/>
    <mergeCell ref="B291:H291"/>
    <mergeCell ref="B292:H292"/>
    <mergeCell ref="B273:H273"/>
    <mergeCell ref="B275:H275"/>
    <mergeCell ref="B276:H276"/>
    <mergeCell ref="B277:H277"/>
    <mergeCell ref="B279:H279"/>
    <mergeCell ref="B281:H281"/>
    <mergeCell ref="B270:C270"/>
    <mergeCell ref="E270:F270"/>
    <mergeCell ref="G270:H270"/>
    <mergeCell ref="B271:C271"/>
    <mergeCell ref="E271:F271"/>
    <mergeCell ref="G271:H271"/>
    <mergeCell ref="B268:C268"/>
    <mergeCell ref="E268:F268"/>
    <mergeCell ref="G268:H268"/>
    <mergeCell ref="B269:C269"/>
    <mergeCell ref="E269:F269"/>
    <mergeCell ref="G269:H269"/>
    <mergeCell ref="B264:C264"/>
    <mergeCell ref="G264:H264"/>
    <mergeCell ref="B265:H265"/>
    <mergeCell ref="B267:C267"/>
    <mergeCell ref="E267:F267"/>
    <mergeCell ref="G267:H267"/>
    <mergeCell ref="B259:C259"/>
    <mergeCell ref="G259:H259"/>
    <mergeCell ref="G260:H260"/>
    <mergeCell ref="G261:H261"/>
    <mergeCell ref="G262:H262"/>
    <mergeCell ref="G263:H263"/>
    <mergeCell ref="B256:C256"/>
    <mergeCell ref="E256:F256"/>
    <mergeCell ref="G256:H256"/>
    <mergeCell ref="B257:D257"/>
    <mergeCell ref="B258:C258"/>
    <mergeCell ref="G258:H258"/>
    <mergeCell ref="G248:H248"/>
    <mergeCell ref="G249:H249"/>
    <mergeCell ref="G250:H250"/>
    <mergeCell ref="B251:H251"/>
    <mergeCell ref="B253:H253"/>
    <mergeCell ref="E254:E255"/>
    <mergeCell ref="F254:F255"/>
    <mergeCell ref="G254:H255"/>
    <mergeCell ref="B244:D244"/>
    <mergeCell ref="B245:C245"/>
    <mergeCell ref="G245:H245"/>
    <mergeCell ref="B246:C246"/>
    <mergeCell ref="G246:H246"/>
    <mergeCell ref="G247:H247"/>
    <mergeCell ref="E241:E242"/>
    <mergeCell ref="F241:F242"/>
    <mergeCell ref="G241:H242"/>
    <mergeCell ref="B243:C243"/>
    <mergeCell ref="E243:F243"/>
    <mergeCell ref="G243:H243"/>
    <mergeCell ref="B237:C237"/>
    <mergeCell ref="E237:F237"/>
    <mergeCell ref="G237:H237"/>
    <mergeCell ref="B239:D239"/>
    <mergeCell ref="E239:H239"/>
    <mergeCell ref="B240:H240"/>
    <mergeCell ref="B235:C235"/>
    <mergeCell ref="E235:F235"/>
    <mergeCell ref="G235:H235"/>
    <mergeCell ref="B236:C236"/>
    <mergeCell ref="E236:F236"/>
    <mergeCell ref="G236:H236"/>
    <mergeCell ref="B231:H231"/>
    <mergeCell ref="B233:C233"/>
    <mergeCell ref="E233:F233"/>
    <mergeCell ref="G233:H233"/>
    <mergeCell ref="B234:C234"/>
    <mergeCell ref="E234:F234"/>
    <mergeCell ref="G234:H234"/>
    <mergeCell ref="B226:C226"/>
    <mergeCell ref="G226:H226"/>
    <mergeCell ref="G227:H227"/>
    <mergeCell ref="G228:H228"/>
    <mergeCell ref="G229:H229"/>
    <mergeCell ref="G230:H230"/>
    <mergeCell ref="B223:C223"/>
    <mergeCell ref="E223:F223"/>
    <mergeCell ref="G223:H223"/>
    <mergeCell ref="B224:D224"/>
    <mergeCell ref="B225:C225"/>
    <mergeCell ref="G225:H225"/>
    <mergeCell ref="G212:H212"/>
    <mergeCell ref="G213:H213"/>
    <mergeCell ref="G214:H214"/>
    <mergeCell ref="B215:H215"/>
    <mergeCell ref="B220:H220"/>
    <mergeCell ref="E221:E222"/>
    <mergeCell ref="F221:F222"/>
    <mergeCell ref="G221:H222"/>
    <mergeCell ref="B208:D208"/>
    <mergeCell ref="B209:C209"/>
    <mergeCell ref="G209:H209"/>
    <mergeCell ref="B210:C210"/>
    <mergeCell ref="G210:H210"/>
    <mergeCell ref="G211:H211"/>
    <mergeCell ref="B204:H204"/>
    <mergeCell ref="E205:E206"/>
    <mergeCell ref="F205:F206"/>
    <mergeCell ref="G205:H206"/>
    <mergeCell ref="B207:C207"/>
    <mergeCell ref="E207:F207"/>
    <mergeCell ref="G207:H207"/>
    <mergeCell ref="B200:C200"/>
    <mergeCell ref="E200:F200"/>
    <mergeCell ref="G200:H200"/>
    <mergeCell ref="B201:C201"/>
    <mergeCell ref="E201:H201"/>
    <mergeCell ref="B203:D203"/>
    <mergeCell ref="E203:H203"/>
    <mergeCell ref="B197:C197"/>
    <mergeCell ref="E197:F197"/>
    <mergeCell ref="G197:H197"/>
    <mergeCell ref="B198:C198"/>
    <mergeCell ref="E198:H198"/>
    <mergeCell ref="B199:C199"/>
    <mergeCell ref="E199:H199"/>
    <mergeCell ref="F191:H191"/>
    <mergeCell ref="F192:H192"/>
    <mergeCell ref="F193:H193"/>
    <mergeCell ref="F194:H194"/>
    <mergeCell ref="B195:C195"/>
    <mergeCell ref="F195:H195"/>
    <mergeCell ref="B194:C194"/>
    <mergeCell ref="B188:D188"/>
    <mergeCell ref="F188:H188"/>
    <mergeCell ref="B189:C189"/>
    <mergeCell ref="F189:H189"/>
    <mergeCell ref="B190:C190"/>
    <mergeCell ref="F190:H190"/>
    <mergeCell ref="B191:C191"/>
    <mergeCell ref="F181:H181"/>
    <mergeCell ref="B184:H184"/>
    <mergeCell ref="E185:E186"/>
    <mergeCell ref="F185:H186"/>
    <mergeCell ref="B187:C187"/>
    <mergeCell ref="F187:H187"/>
    <mergeCell ref="B177:C177"/>
    <mergeCell ref="F177:H177"/>
    <mergeCell ref="B178:C178"/>
    <mergeCell ref="F178:H178"/>
    <mergeCell ref="F179:H179"/>
    <mergeCell ref="F180:H180"/>
    <mergeCell ref="B181:C181"/>
    <mergeCell ref="B171:H171"/>
    <mergeCell ref="E172:E173"/>
    <mergeCell ref="F172:H173"/>
    <mergeCell ref="B174:C174"/>
    <mergeCell ref="F174:H174"/>
    <mergeCell ref="B175:D175"/>
    <mergeCell ref="F175:H175"/>
    <mergeCell ref="B162:H162"/>
    <mergeCell ref="B164:H164"/>
    <mergeCell ref="B166:H166"/>
    <mergeCell ref="B169:H169"/>
    <mergeCell ref="B170:D170"/>
    <mergeCell ref="E170:H170"/>
    <mergeCell ref="B147:H147"/>
    <mergeCell ref="B149:H149"/>
    <mergeCell ref="B150:E150"/>
    <mergeCell ref="B151:E151"/>
    <mergeCell ref="F151:I151"/>
    <mergeCell ref="B160:H160"/>
    <mergeCell ref="B138:E138"/>
    <mergeCell ref="B139:E139"/>
    <mergeCell ref="F140:G140"/>
    <mergeCell ref="F141:G141"/>
    <mergeCell ref="F142:G142"/>
    <mergeCell ref="B145:H145"/>
    <mergeCell ref="B131:E131"/>
    <mergeCell ref="F131:G131"/>
    <mergeCell ref="H131:I131"/>
    <mergeCell ref="B133:E133"/>
    <mergeCell ref="B135:E135"/>
    <mergeCell ref="B137:E137"/>
    <mergeCell ref="F137:G137"/>
    <mergeCell ref="H137:I137"/>
    <mergeCell ref="F123:I123"/>
    <mergeCell ref="F124:I124"/>
    <mergeCell ref="F125:I125"/>
    <mergeCell ref="B127:E127"/>
    <mergeCell ref="B128:E128"/>
    <mergeCell ref="B129:E129"/>
    <mergeCell ref="B119:E119"/>
    <mergeCell ref="F119:I119"/>
    <mergeCell ref="A121:A122"/>
    <mergeCell ref="B121:E122"/>
    <mergeCell ref="F121:I121"/>
    <mergeCell ref="F122:I122"/>
    <mergeCell ref="B113:I113"/>
    <mergeCell ref="B115:E115"/>
    <mergeCell ref="F115:I115"/>
    <mergeCell ref="B116:E116"/>
    <mergeCell ref="F116:I116"/>
    <mergeCell ref="B117:E117"/>
    <mergeCell ref="F117:I117"/>
    <mergeCell ref="B104:E104"/>
    <mergeCell ref="F105:G105"/>
    <mergeCell ref="F106:G106"/>
    <mergeCell ref="F107:G107"/>
    <mergeCell ref="B110:E110"/>
    <mergeCell ref="B112:C112"/>
    <mergeCell ref="B98:E98"/>
    <mergeCell ref="B100:E100"/>
    <mergeCell ref="B102:E102"/>
    <mergeCell ref="F102:G102"/>
    <mergeCell ref="F85:G85"/>
    <mergeCell ref="H85:I85"/>
    <mergeCell ref="B77:E77"/>
    <mergeCell ref="F77:I77"/>
    <mergeCell ref="B79:E79"/>
    <mergeCell ref="F79:I79"/>
    <mergeCell ref="H102:I102"/>
    <mergeCell ref="B103:E103"/>
    <mergeCell ref="B92:E92"/>
    <mergeCell ref="B93:E93"/>
    <mergeCell ref="B94:E94"/>
    <mergeCell ref="B96:E96"/>
    <mergeCell ref="F96:G96"/>
    <mergeCell ref="H96:I96"/>
    <mergeCell ref="F86:G86"/>
    <mergeCell ref="H86:I86"/>
    <mergeCell ref="F87:G87"/>
    <mergeCell ref="H87:I87"/>
    <mergeCell ref="B90:E90"/>
    <mergeCell ref="F90:I90"/>
    <mergeCell ref="A81:A84"/>
    <mergeCell ref="B81:E84"/>
    <mergeCell ref="F81:G81"/>
    <mergeCell ref="H81:I81"/>
    <mergeCell ref="F82:G82"/>
    <mergeCell ref="H82:I82"/>
    <mergeCell ref="B73:I73"/>
    <mergeCell ref="B75:E75"/>
    <mergeCell ref="F75:I75"/>
    <mergeCell ref="B76:E76"/>
    <mergeCell ref="F76:G76"/>
    <mergeCell ref="H76:I76"/>
    <mergeCell ref="F83:G83"/>
    <mergeCell ref="H83:I83"/>
    <mergeCell ref="F84:G84"/>
    <mergeCell ref="H84:I84"/>
    <mergeCell ref="B66:I66"/>
    <mergeCell ref="B67:I67"/>
    <mergeCell ref="B68:I68"/>
    <mergeCell ref="B70:I70"/>
    <mergeCell ref="B71:I71"/>
    <mergeCell ref="B72:C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176:C176"/>
    <mergeCell ref="F176:H176"/>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s>
  <conditionalFormatting sqref="A19">
    <cfRule type="expression" dxfId="110" priority="23" stopIfTrue="1">
      <formula>$M$18="Sole Bidder"</formula>
    </cfRule>
    <cfRule type="expression" dxfId="109" priority="24" stopIfTrue="1">
      <formula>$M$18=1</formula>
    </cfRule>
  </conditionalFormatting>
  <conditionalFormatting sqref="A176:A177">
    <cfRule type="expression" dxfId="108" priority="19" stopIfTrue="1">
      <formula>$E$175="No"</formula>
    </cfRule>
  </conditionalFormatting>
  <conditionalFormatting sqref="A20:H21">
    <cfRule type="expression" dxfId="107" priority="33" stopIfTrue="1">
      <formula>$M$20=2</formula>
    </cfRule>
  </conditionalFormatting>
  <conditionalFormatting sqref="A22:H22">
    <cfRule type="expression" dxfId="106" priority="32" stopIfTrue="1">
      <formula>AND($M$20=2,$M$21="2 or more")</formula>
    </cfRule>
  </conditionalFormatting>
  <conditionalFormatting sqref="A25:H25 A33:H34 E172:F172 D172:D173 E174 E178:E181 E185:F185 D185:D186 E187:F187 E196:H196 E199 E200:H200 E201 E205 G205 D205:D206 E207:H207 E209:H214 E238:H238 E241 G241 D241:D242 E243:H243 E245:H250 E272:H272 D339">
    <cfRule type="expression" dxfId="105" priority="20" stopIfTrue="1">
      <formula>$M$18="Sole Bidder"</formula>
    </cfRule>
  </conditionalFormatting>
  <conditionalFormatting sqref="A35:H35">
    <cfRule type="expression" dxfId="104" priority="34" stopIfTrue="1">
      <formula>$M$20&lt;2</formula>
    </cfRule>
  </conditionalFormatting>
  <conditionalFormatting sqref="A203:H203 A216:C224 D216:H237 A231:C237">
    <cfRule type="expression" dxfId="103" priority="25" stopIfTrue="1">
      <formula>$M$167&lt;2</formula>
    </cfRule>
  </conditionalFormatting>
  <conditionalFormatting sqref="A239:H239 A252:C257 A264:H271">
    <cfRule type="expression" dxfId="102" priority="26" stopIfTrue="1">
      <formula>$M$167&lt;2</formula>
    </cfRule>
    <cfRule type="expression" dxfId="101" priority="27" stopIfTrue="1">
      <formula>$M$169=1</formula>
    </cfRule>
  </conditionalFormatting>
  <conditionalFormatting sqref="A273:H291 A292:B292 A293:H294 A318:H318 A330:H330 A331">
    <cfRule type="expression" dxfId="100" priority="21" stopIfTrue="1">
      <formula>$M$18="Sole Bidder"</formula>
    </cfRule>
  </conditionalFormatting>
  <conditionalFormatting sqref="A307:H317 E339:H339">
    <cfRule type="expression" dxfId="99" priority="28" stopIfTrue="1">
      <formula>$M$167&lt;2</formula>
    </cfRule>
  </conditionalFormatting>
  <conditionalFormatting sqref="A319:H329 G339:H339">
    <cfRule type="expression" dxfId="98" priority="30" stopIfTrue="1">
      <formula>$M$169=1</formula>
    </cfRule>
  </conditionalFormatting>
  <conditionalFormatting sqref="A319:H329">
    <cfRule type="expression" dxfId="97" priority="29" stopIfTrue="1">
      <formula>$M$167&lt;2</formula>
    </cfRule>
  </conditionalFormatting>
  <conditionalFormatting sqref="B18:F18 B19:H19">
    <cfRule type="expression" dxfId="96" priority="31" stopIfTrue="1">
      <formula>$M$20&lt;2</formula>
    </cfRule>
  </conditionalFormatting>
  <conditionalFormatting sqref="D341:D345">
    <cfRule type="expression" dxfId="95" priority="15" stopIfTrue="1">
      <formula>$M$167&lt;2</formula>
    </cfRule>
  </conditionalFormatting>
  <conditionalFormatting sqref="D176:F177">
    <cfRule type="expression" dxfId="94" priority="2" stopIfTrue="1">
      <formula>$E$175="No"</formula>
    </cfRule>
  </conditionalFormatting>
  <conditionalFormatting sqref="D245:H245 D189:F189 A189">
    <cfRule type="expression" dxfId="93" priority="22" stopIfTrue="1">
      <formula>$E$175="No"</formula>
    </cfRule>
  </conditionalFormatting>
  <conditionalFormatting sqref="D252:H263">
    <cfRule type="expression" dxfId="92" priority="16" stopIfTrue="1">
      <formula>$M$167&lt;2</formula>
    </cfRule>
    <cfRule type="expression" dxfId="91" priority="17" stopIfTrue="1">
      <formula>$M$169=1</formula>
    </cfRule>
  </conditionalFormatting>
  <conditionalFormatting sqref="E176:F177">
    <cfRule type="expression" dxfId="90" priority="1" stopIfTrue="1">
      <formula>$M$18="Sole Bidder"</formula>
    </cfRule>
  </conditionalFormatting>
  <conditionalFormatting sqref="E189:F195">
    <cfRule type="expression" dxfId="89" priority="3" stopIfTrue="1">
      <formula>$M$18="Sole Bidder"</formula>
    </cfRule>
  </conditionalFormatting>
  <conditionalFormatting sqref="F175">
    <cfRule type="expression" dxfId="88" priority="13" stopIfTrue="1">
      <formula>$M$18="Sole Bidder"</formula>
    </cfRule>
    <cfRule type="expression" dxfId="87" priority="14" stopIfTrue="1">
      <formula>$E$175="No"</formula>
    </cfRule>
  </conditionalFormatting>
  <conditionalFormatting sqref="F191:F195">
    <cfRule type="expression" dxfId="86" priority="4" stopIfTrue="1">
      <formula>$E$175="No"</formula>
    </cfRule>
  </conditionalFormatting>
  <dataValidations count="1">
    <dataValidation type="list" allowBlank="1" showInputMessage="1" showErrorMessage="1" sqref="I145 JE145 TA145 ACW145 AMS145 AWO145 BGK145 BQG145 CAC145 CJY145 CTU145 DDQ145 DNM145 DXI145 EHE145 ERA145 FAW145 FKS145 FUO145 GEK145 GOG145 GYC145 HHY145 HRU145 IBQ145 ILM145 IVI145 JFE145 JPA145 JYW145 KIS145 KSO145 LCK145 LMG145 LWC145 MFY145 MPU145 MZQ145 NJM145 NTI145 ODE145 ONA145 OWW145 PGS145 PQO145 QAK145 QKG145 QUC145 RDY145 RNU145 RXQ145 SHM145 SRI145 TBE145 TLA145 TUW145 UES145 UOO145 UYK145 VIG145 VSC145 WBY145 WLU145 WVQ145 I65681 JE65681 TA65681 ACW65681 AMS65681 AWO65681 BGK65681 BQG65681 CAC65681 CJY65681 CTU65681 DDQ65681 DNM65681 DXI65681 EHE65681 ERA65681 FAW65681 FKS65681 FUO65681 GEK65681 GOG65681 GYC65681 HHY65681 HRU65681 IBQ65681 ILM65681 IVI65681 JFE65681 JPA65681 JYW65681 KIS65681 KSO65681 LCK65681 LMG65681 LWC65681 MFY65681 MPU65681 MZQ65681 NJM65681 NTI65681 ODE65681 ONA65681 OWW65681 PGS65681 PQO65681 QAK65681 QKG65681 QUC65681 RDY65681 RNU65681 RXQ65681 SHM65681 SRI65681 TBE65681 TLA65681 TUW65681 UES65681 UOO65681 UYK65681 VIG65681 VSC65681 WBY65681 WLU65681 WVQ65681 I131217 JE131217 TA131217 ACW131217 AMS131217 AWO131217 BGK131217 BQG131217 CAC131217 CJY131217 CTU131217 DDQ131217 DNM131217 DXI131217 EHE131217 ERA131217 FAW131217 FKS131217 FUO131217 GEK131217 GOG131217 GYC131217 HHY131217 HRU131217 IBQ131217 ILM131217 IVI131217 JFE131217 JPA131217 JYW131217 KIS131217 KSO131217 LCK131217 LMG131217 LWC131217 MFY131217 MPU131217 MZQ131217 NJM131217 NTI131217 ODE131217 ONA131217 OWW131217 PGS131217 PQO131217 QAK131217 QKG131217 QUC131217 RDY131217 RNU131217 RXQ131217 SHM131217 SRI131217 TBE131217 TLA131217 TUW131217 UES131217 UOO131217 UYK131217 VIG131217 VSC131217 WBY131217 WLU131217 WVQ131217 I196753 JE196753 TA196753 ACW196753 AMS196753 AWO196753 BGK196753 BQG196753 CAC196753 CJY196753 CTU196753 DDQ196753 DNM196753 DXI196753 EHE196753 ERA196753 FAW196753 FKS196753 FUO196753 GEK196753 GOG196753 GYC196753 HHY196753 HRU196753 IBQ196753 ILM196753 IVI196753 JFE196753 JPA196753 JYW196753 KIS196753 KSO196753 LCK196753 LMG196753 LWC196753 MFY196753 MPU196753 MZQ196753 NJM196753 NTI196753 ODE196753 ONA196753 OWW196753 PGS196753 PQO196753 QAK196753 QKG196753 QUC196753 RDY196753 RNU196753 RXQ196753 SHM196753 SRI196753 TBE196753 TLA196753 TUW196753 UES196753 UOO196753 UYK196753 VIG196753 VSC196753 WBY196753 WLU196753 WVQ196753 I262289 JE262289 TA262289 ACW262289 AMS262289 AWO262289 BGK262289 BQG262289 CAC262289 CJY262289 CTU262289 DDQ262289 DNM262289 DXI262289 EHE262289 ERA262289 FAW262289 FKS262289 FUO262289 GEK262289 GOG262289 GYC262289 HHY262289 HRU262289 IBQ262289 ILM262289 IVI262289 JFE262289 JPA262289 JYW262289 KIS262289 KSO262289 LCK262289 LMG262289 LWC262289 MFY262289 MPU262289 MZQ262289 NJM262289 NTI262289 ODE262289 ONA262289 OWW262289 PGS262289 PQO262289 QAK262289 QKG262289 QUC262289 RDY262289 RNU262289 RXQ262289 SHM262289 SRI262289 TBE262289 TLA262289 TUW262289 UES262289 UOO262289 UYK262289 VIG262289 VSC262289 WBY262289 WLU262289 WVQ262289 I327825 JE327825 TA327825 ACW327825 AMS327825 AWO327825 BGK327825 BQG327825 CAC327825 CJY327825 CTU327825 DDQ327825 DNM327825 DXI327825 EHE327825 ERA327825 FAW327825 FKS327825 FUO327825 GEK327825 GOG327825 GYC327825 HHY327825 HRU327825 IBQ327825 ILM327825 IVI327825 JFE327825 JPA327825 JYW327825 KIS327825 KSO327825 LCK327825 LMG327825 LWC327825 MFY327825 MPU327825 MZQ327825 NJM327825 NTI327825 ODE327825 ONA327825 OWW327825 PGS327825 PQO327825 QAK327825 QKG327825 QUC327825 RDY327825 RNU327825 RXQ327825 SHM327825 SRI327825 TBE327825 TLA327825 TUW327825 UES327825 UOO327825 UYK327825 VIG327825 VSC327825 WBY327825 WLU327825 WVQ327825 I393361 JE393361 TA393361 ACW393361 AMS393361 AWO393361 BGK393361 BQG393361 CAC393361 CJY393361 CTU393361 DDQ393361 DNM393361 DXI393361 EHE393361 ERA393361 FAW393361 FKS393361 FUO393361 GEK393361 GOG393361 GYC393361 HHY393361 HRU393361 IBQ393361 ILM393361 IVI393361 JFE393361 JPA393361 JYW393361 KIS393361 KSO393361 LCK393361 LMG393361 LWC393361 MFY393361 MPU393361 MZQ393361 NJM393361 NTI393361 ODE393361 ONA393361 OWW393361 PGS393361 PQO393361 QAK393361 QKG393361 QUC393361 RDY393361 RNU393361 RXQ393361 SHM393361 SRI393361 TBE393361 TLA393361 TUW393361 UES393361 UOO393361 UYK393361 VIG393361 VSC393361 WBY393361 WLU393361 WVQ393361 I458897 JE458897 TA458897 ACW458897 AMS458897 AWO458897 BGK458897 BQG458897 CAC458897 CJY458897 CTU458897 DDQ458897 DNM458897 DXI458897 EHE458897 ERA458897 FAW458897 FKS458897 FUO458897 GEK458897 GOG458897 GYC458897 HHY458897 HRU458897 IBQ458897 ILM458897 IVI458897 JFE458897 JPA458897 JYW458897 KIS458897 KSO458897 LCK458897 LMG458897 LWC458897 MFY458897 MPU458897 MZQ458897 NJM458897 NTI458897 ODE458897 ONA458897 OWW458897 PGS458897 PQO458897 QAK458897 QKG458897 QUC458897 RDY458897 RNU458897 RXQ458897 SHM458897 SRI458897 TBE458897 TLA458897 TUW458897 UES458897 UOO458897 UYK458897 VIG458897 VSC458897 WBY458897 WLU458897 WVQ458897 I524433 JE524433 TA524433 ACW524433 AMS524433 AWO524433 BGK524433 BQG524433 CAC524433 CJY524433 CTU524433 DDQ524433 DNM524433 DXI524433 EHE524433 ERA524433 FAW524433 FKS524433 FUO524433 GEK524433 GOG524433 GYC524433 HHY524433 HRU524433 IBQ524433 ILM524433 IVI524433 JFE524433 JPA524433 JYW524433 KIS524433 KSO524433 LCK524433 LMG524433 LWC524433 MFY524433 MPU524433 MZQ524433 NJM524433 NTI524433 ODE524433 ONA524433 OWW524433 PGS524433 PQO524433 QAK524433 QKG524433 QUC524433 RDY524433 RNU524433 RXQ524433 SHM524433 SRI524433 TBE524433 TLA524433 TUW524433 UES524433 UOO524433 UYK524433 VIG524433 VSC524433 WBY524433 WLU524433 WVQ524433 I589969 JE589969 TA589969 ACW589969 AMS589969 AWO589969 BGK589969 BQG589969 CAC589969 CJY589969 CTU589969 DDQ589969 DNM589969 DXI589969 EHE589969 ERA589969 FAW589969 FKS589969 FUO589969 GEK589969 GOG589969 GYC589969 HHY589969 HRU589969 IBQ589969 ILM589969 IVI589969 JFE589969 JPA589969 JYW589969 KIS589969 KSO589969 LCK589969 LMG589969 LWC589969 MFY589969 MPU589969 MZQ589969 NJM589969 NTI589969 ODE589969 ONA589969 OWW589969 PGS589969 PQO589969 QAK589969 QKG589969 QUC589969 RDY589969 RNU589969 RXQ589969 SHM589969 SRI589969 TBE589969 TLA589969 TUW589969 UES589969 UOO589969 UYK589969 VIG589969 VSC589969 WBY589969 WLU589969 WVQ589969 I655505 JE655505 TA655505 ACW655505 AMS655505 AWO655505 BGK655505 BQG655505 CAC655505 CJY655505 CTU655505 DDQ655505 DNM655505 DXI655505 EHE655505 ERA655505 FAW655505 FKS655505 FUO655505 GEK655505 GOG655505 GYC655505 HHY655505 HRU655505 IBQ655505 ILM655505 IVI655505 JFE655505 JPA655505 JYW655505 KIS655505 KSO655505 LCK655505 LMG655505 LWC655505 MFY655505 MPU655505 MZQ655505 NJM655505 NTI655505 ODE655505 ONA655505 OWW655505 PGS655505 PQO655505 QAK655505 QKG655505 QUC655505 RDY655505 RNU655505 RXQ655505 SHM655505 SRI655505 TBE655505 TLA655505 TUW655505 UES655505 UOO655505 UYK655505 VIG655505 VSC655505 WBY655505 WLU655505 WVQ655505 I721041 JE721041 TA721041 ACW721041 AMS721041 AWO721041 BGK721041 BQG721041 CAC721041 CJY721041 CTU721041 DDQ721041 DNM721041 DXI721041 EHE721041 ERA721041 FAW721041 FKS721041 FUO721041 GEK721041 GOG721041 GYC721041 HHY721041 HRU721041 IBQ721041 ILM721041 IVI721041 JFE721041 JPA721041 JYW721041 KIS721041 KSO721041 LCK721041 LMG721041 LWC721041 MFY721041 MPU721041 MZQ721041 NJM721041 NTI721041 ODE721041 ONA721041 OWW721041 PGS721041 PQO721041 QAK721041 QKG721041 QUC721041 RDY721041 RNU721041 RXQ721041 SHM721041 SRI721041 TBE721041 TLA721041 TUW721041 UES721041 UOO721041 UYK721041 VIG721041 VSC721041 WBY721041 WLU721041 WVQ721041 I786577 JE786577 TA786577 ACW786577 AMS786577 AWO786577 BGK786577 BQG786577 CAC786577 CJY786577 CTU786577 DDQ786577 DNM786577 DXI786577 EHE786577 ERA786577 FAW786577 FKS786577 FUO786577 GEK786577 GOG786577 GYC786577 HHY786577 HRU786577 IBQ786577 ILM786577 IVI786577 JFE786577 JPA786577 JYW786577 KIS786577 KSO786577 LCK786577 LMG786577 LWC786577 MFY786577 MPU786577 MZQ786577 NJM786577 NTI786577 ODE786577 ONA786577 OWW786577 PGS786577 PQO786577 QAK786577 QKG786577 QUC786577 RDY786577 RNU786577 RXQ786577 SHM786577 SRI786577 TBE786577 TLA786577 TUW786577 UES786577 UOO786577 UYK786577 VIG786577 VSC786577 WBY786577 WLU786577 WVQ786577 I852113 JE852113 TA852113 ACW852113 AMS852113 AWO852113 BGK852113 BQG852113 CAC852113 CJY852113 CTU852113 DDQ852113 DNM852113 DXI852113 EHE852113 ERA852113 FAW852113 FKS852113 FUO852113 GEK852113 GOG852113 GYC852113 HHY852113 HRU852113 IBQ852113 ILM852113 IVI852113 JFE852113 JPA852113 JYW852113 KIS852113 KSO852113 LCK852113 LMG852113 LWC852113 MFY852113 MPU852113 MZQ852113 NJM852113 NTI852113 ODE852113 ONA852113 OWW852113 PGS852113 PQO852113 QAK852113 QKG852113 QUC852113 RDY852113 RNU852113 RXQ852113 SHM852113 SRI852113 TBE852113 TLA852113 TUW852113 UES852113 UOO852113 UYK852113 VIG852113 VSC852113 WBY852113 WLU852113 WVQ852113 I917649 JE917649 TA917649 ACW917649 AMS917649 AWO917649 BGK917649 BQG917649 CAC917649 CJY917649 CTU917649 DDQ917649 DNM917649 DXI917649 EHE917649 ERA917649 FAW917649 FKS917649 FUO917649 GEK917649 GOG917649 GYC917649 HHY917649 HRU917649 IBQ917649 ILM917649 IVI917649 JFE917649 JPA917649 JYW917649 KIS917649 KSO917649 LCK917649 LMG917649 LWC917649 MFY917649 MPU917649 MZQ917649 NJM917649 NTI917649 ODE917649 ONA917649 OWW917649 PGS917649 PQO917649 QAK917649 QKG917649 QUC917649 RDY917649 RNU917649 RXQ917649 SHM917649 SRI917649 TBE917649 TLA917649 TUW917649 UES917649 UOO917649 UYK917649 VIG917649 VSC917649 WBY917649 WLU917649 WVQ917649 I983185 JE983185 TA983185 ACW983185 AMS983185 AWO983185 BGK983185 BQG983185 CAC983185 CJY983185 CTU983185 DDQ983185 DNM983185 DXI983185 EHE983185 ERA983185 FAW983185 FKS983185 FUO983185 GEK983185 GOG983185 GYC983185 HHY983185 HRU983185 IBQ983185 ILM983185 IVI983185 JFE983185 JPA983185 JYW983185 KIS983185 KSO983185 LCK983185 LMG983185 LWC983185 MFY983185 MPU983185 MZQ983185 NJM983185 NTI983185 ODE983185 ONA983185 OWW983185 PGS983185 PQO983185 QAK983185 QKG983185 QUC983185 RDY983185 RNU983185 RXQ983185 SHM983185 SRI983185 TBE983185 TLA983185 TUW983185 UES983185 UOO983185 UYK983185 VIG983185 VSC983185 WBY983185 WLU983185 WVQ983185 I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I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I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I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I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I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I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I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I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I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I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I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I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I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I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I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I149 JE149 TA149 ACW149 AMS149 AWO149 BGK149 BQG149 CAC149 CJY149 CTU149 DDQ149 DNM149 DXI149 EHE149 ERA149 FAW149 FKS149 FUO149 GEK149 GOG149 GYC149 HHY149 HRU149 IBQ149 ILM149 IVI149 JFE149 JPA149 JYW149 KIS149 KSO149 LCK149 LMG149 LWC149 MFY149 MPU149 MZQ149 NJM149 NTI149 ODE149 ONA149 OWW149 PGS149 PQO149 QAK149 QKG149 QUC149 RDY149 RNU149 RXQ149 SHM149 SRI149 TBE149 TLA149 TUW149 UES149 UOO149 UYK149 VIG149 VSC149 WBY149 WLU149 WVQ149 I65685 JE65685 TA65685 ACW65685 AMS65685 AWO65685 BGK65685 BQG65685 CAC65685 CJY65685 CTU65685 DDQ65685 DNM65685 DXI65685 EHE65685 ERA65685 FAW65685 FKS65685 FUO65685 GEK65685 GOG65685 GYC65685 HHY65685 HRU65685 IBQ65685 ILM65685 IVI65685 JFE65685 JPA65685 JYW65685 KIS65685 KSO65685 LCK65685 LMG65685 LWC65685 MFY65685 MPU65685 MZQ65685 NJM65685 NTI65685 ODE65685 ONA65685 OWW65685 PGS65685 PQO65685 QAK65685 QKG65685 QUC65685 RDY65685 RNU65685 RXQ65685 SHM65685 SRI65685 TBE65685 TLA65685 TUW65685 UES65685 UOO65685 UYK65685 VIG65685 VSC65685 WBY65685 WLU65685 WVQ65685 I131221 JE131221 TA131221 ACW131221 AMS131221 AWO131221 BGK131221 BQG131221 CAC131221 CJY131221 CTU131221 DDQ131221 DNM131221 DXI131221 EHE131221 ERA131221 FAW131221 FKS131221 FUO131221 GEK131221 GOG131221 GYC131221 HHY131221 HRU131221 IBQ131221 ILM131221 IVI131221 JFE131221 JPA131221 JYW131221 KIS131221 KSO131221 LCK131221 LMG131221 LWC131221 MFY131221 MPU131221 MZQ131221 NJM131221 NTI131221 ODE131221 ONA131221 OWW131221 PGS131221 PQO131221 QAK131221 QKG131221 QUC131221 RDY131221 RNU131221 RXQ131221 SHM131221 SRI131221 TBE131221 TLA131221 TUW131221 UES131221 UOO131221 UYK131221 VIG131221 VSC131221 WBY131221 WLU131221 WVQ131221 I196757 JE196757 TA196757 ACW196757 AMS196757 AWO196757 BGK196757 BQG196757 CAC196757 CJY196757 CTU196757 DDQ196757 DNM196757 DXI196757 EHE196757 ERA196757 FAW196757 FKS196757 FUO196757 GEK196757 GOG196757 GYC196757 HHY196757 HRU196757 IBQ196757 ILM196757 IVI196757 JFE196757 JPA196757 JYW196757 KIS196757 KSO196757 LCK196757 LMG196757 LWC196757 MFY196757 MPU196757 MZQ196757 NJM196757 NTI196757 ODE196757 ONA196757 OWW196757 PGS196757 PQO196757 QAK196757 QKG196757 QUC196757 RDY196757 RNU196757 RXQ196757 SHM196757 SRI196757 TBE196757 TLA196757 TUW196757 UES196757 UOO196757 UYK196757 VIG196757 VSC196757 WBY196757 WLU196757 WVQ196757 I262293 JE262293 TA262293 ACW262293 AMS262293 AWO262293 BGK262293 BQG262293 CAC262293 CJY262293 CTU262293 DDQ262293 DNM262293 DXI262293 EHE262293 ERA262293 FAW262293 FKS262293 FUO262293 GEK262293 GOG262293 GYC262293 HHY262293 HRU262293 IBQ262293 ILM262293 IVI262293 JFE262293 JPA262293 JYW262293 KIS262293 KSO262293 LCK262293 LMG262293 LWC262293 MFY262293 MPU262293 MZQ262293 NJM262293 NTI262293 ODE262293 ONA262293 OWW262293 PGS262293 PQO262293 QAK262293 QKG262293 QUC262293 RDY262293 RNU262293 RXQ262293 SHM262293 SRI262293 TBE262293 TLA262293 TUW262293 UES262293 UOO262293 UYK262293 VIG262293 VSC262293 WBY262293 WLU262293 WVQ262293 I327829 JE327829 TA327829 ACW327829 AMS327829 AWO327829 BGK327829 BQG327829 CAC327829 CJY327829 CTU327829 DDQ327829 DNM327829 DXI327829 EHE327829 ERA327829 FAW327829 FKS327829 FUO327829 GEK327829 GOG327829 GYC327829 HHY327829 HRU327829 IBQ327829 ILM327829 IVI327829 JFE327829 JPA327829 JYW327829 KIS327829 KSO327829 LCK327829 LMG327829 LWC327829 MFY327829 MPU327829 MZQ327829 NJM327829 NTI327829 ODE327829 ONA327829 OWW327829 PGS327829 PQO327829 QAK327829 QKG327829 QUC327829 RDY327829 RNU327829 RXQ327829 SHM327829 SRI327829 TBE327829 TLA327829 TUW327829 UES327829 UOO327829 UYK327829 VIG327829 VSC327829 WBY327829 WLU327829 WVQ327829 I393365 JE393365 TA393365 ACW393365 AMS393365 AWO393365 BGK393365 BQG393365 CAC393365 CJY393365 CTU393365 DDQ393365 DNM393365 DXI393365 EHE393365 ERA393365 FAW393365 FKS393365 FUO393365 GEK393365 GOG393365 GYC393365 HHY393365 HRU393365 IBQ393365 ILM393365 IVI393365 JFE393365 JPA393365 JYW393365 KIS393365 KSO393365 LCK393365 LMG393365 LWC393365 MFY393365 MPU393365 MZQ393365 NJM393365 NTI393365 ODE393365 ONA393365 OWW393365 PGS393365 PQO393365 QAK393365 QKG393365 QUC393365 RDY393365 RNU393365 RXQ393365 SHM393365 SRI393365 TBE393365 TLA393365 TUW393365 UES393365 UOO393365 UYK393365 VIG393365 VSC393365 WBY393365 WLU393365 WVQ393365 I458901 JE458901 TA458901 ACW458901 AMS458901 AWO458901 BGK458901 BQG458901 CAC458901 CJY458901 CTU458901 DDQ458901 DNM458901 DXI458901 EHE458901 ERA458901 FAW458901 FKS458901 FUO458901 GEK458901 GOG458901 GYC458901 HHY458901 HRU458901 IBQ458901 ILM458901 IVI458901 JFE458901 JPA458901 JYW458901 KIS458901 KSO458901 LCK458901 LMG458901 LWC458901 MFY458901 MPU458901 MZQ458901 NJM458901 NTI458901 ODE458901 ONA458901 OWW458901 PGS458901 PQO458901 QAK458901 QKG458901 QUC458901 RDY458901 RNU458901 RXQ458901 SHM458901 SRI458901 TBE458901 TLA458901 TUW458901 UES458901 UOO458901 UYK458901 VIG458901 VSC458901 WBY458901 WLU458901 WVQ458901 I524437 JE524437 TA524437 ACW524437 AMS524437 AWO524437 BGK524437 BQG524437 CAC524437 CJY524437 CTU524437 DDQ524437 DNM524437 DXI524437 EHE524437 ERA524437 FAW524437 FKS524437 FUO524437 GEK524437 GOG524437 GYC524437 HHY524437 HRU524437 IBQ524437 ILM524437 IVI524437 JFE524437 JPA524437 JYW524437 KIS524437 KSO524437 LCK524437 LMG524437 LWC524437 MFY524437 MPU524437 MZQ524437 NJM524437 NTI524437 ODE524437 ONA524437 OWW524437 PGS524437 PQO524437 QAK524437 QKG524437 QUC524437 RDY524437 RNU524437 RXQ524437 SHM524437 SRI524437 TBE524437 TLA524437 TUW524437 UES524437 UOO524437 UYK524437 VIG524437 VSC524437 WBY524437 WLU524437 WVQ524437 I589973 JE589973 TA589973 ACW589973 AMS589973 AWO589973 BGK589973 BQG589973 CAC589973 CJY589973 CTU589973 DDQ589973 DNM589973 DXI589973 EHE589973 ERA589973 FAW589973 FKS589973 FUO589973 GEK589973 GOG589973 GYC589973 HHY589973 HRU589973 IBQ589973 ILM589973 IVI589973 JFE589973 JPA589973 JYW589973 KIS589973 KSO589973 LCK589973 LMG589973 LWC589973 MFY589973 MPU589973 MZQ589973 NJM589973 NTI589973 ODE589973 ONA589973 OWW589973 PGS589973 PQO589973 QAK589973 QKG589973 QUC589973 RDY589973 RNU589973 RXQ589973 SHM589973 SRI589973 TBE589973 TLA589973 TUW589973 UES589973 UOO589973 UYK589973 VIG589973 VSC589973 WBY589973 WLU589973 WVQ589973 I655509 JE655509 TA655509 ACW655509 AMS655509 AWO655509 BGK655509 BQG655509 CAC655509 CJY655509 CTU655509 DDQ655509 DNM655509 DXI655509 EHE655509 ERA655509 FAW655509 FKS655509 FUO655509 GEK655509 GOG655509 GYC655509 HHY655509 HRU655509 IBQ655509 ILM655509 IVI655509 JFE655509 JPA655509 JYW655509 KIS655509 KSO655509 LCK655509 LMG655509 LWC655509 MFY655509 MPU655509 MZQ655509 NJM655509 NTI655509 ODE655509 ONA655509 OWW655509 PGS655509 PQO655509 QAK655509 QKG655509 QUC655509 RDY655509 RNU655509 RXQ655509 SHM655509 SRI655509 TBE655509 TLA655509 TUW655509 UES655509 UOO655509 UYK655509 VIG655509 VSC655509 WBY655509 WLU655509 WVQ655509 I721045 JE721045 TA721045 ACW721045 AMS721045 AWO721045 BGK721045 BQG721045 CAC721045 CJY721045 CTU721045 DDQ721045 DNM721045 DXI721045 EHE721045 ERA721045 FAW721045 FKS721045 FUO721045 GEK721045 GOG721045 GYC721045 HHY721045 HRU721045 IBQ721045 ILM721045 IVI721045 JFE721045 JPA721045 JYW721045 KIS721045 KSO721045 LCK721045 LMG721045 LWC721045 MFY721045 MPU721045 MZQ721045 NJM721045 NTI721045 ODE721045 ONA721045 OWW721045 PGS721045 PQO721045 QAK721045 QKG721045 QUC721045 RDY721045 RNU721045 RXQ721045 SHM721045 SRI721045 TBE721045 TLA721045 TUW721045 UES721045 UOO721045 UYK721045 VIG721045 VSC721045 WBY721045 WLU721045 WVQ721045 I786581 JE786581 TA786581 ACW786581 AMS786581 AWO786581 BGK786581 BQG786581 CAC786581 CJY786581 CTU786581 DDQ786581 DNM786581 DXI786581 EHE786581 ERA786581 FAW786581 FKS786581 FUO786581 GEK786581 GOG786581 GYC786581 HHY786581 HRU786581 IBQ786581 ILM786581 IVI786581 JFE786581 JPA786581 JYW786581 KIS786581 KSO786581 LCK786581 LMG786581 LWC786581 MFY786581 MPU786581 MZQ786581 NJM786581 NTI786581 ODE786581 ONA786581 OWW786581 PGS786581 PQO786581 QAK786581 QKG786581 QUC786581 RDY786581 RNU786581 RXQ786581 SHM786581 SRI786581 TBE786581 TLA786581 TUW786581 UES786581 UOO786581 UYK786581 VIG786581 VSC786581 WBY786581 WLU786581 WVQ786581 I852117 JE852117 TA852117 ACW852117 AMS852117 AWO852117 BGK852117 BQG852117 CAC852117 CJY852117 CTU852117 DDQ852117 DNM852117 DXI852117 EHE852117 ERA852117 FAW852117 FKS852117 FUO852117 GEK852117 GOG852117 GYC852117 HHY852117 HRU852117 IBQ852117 ILM852117 IVI852117 JFE852117 JPA852117 JYW852117 KIS852117 KSO852117 LCK852117 LMG852117 LWC852117 MFY852117 MPU852117 MZQ852117 NJM852117 NTI852117 ODE852117 ONA852117 OWW852117 PGS852117 PQO852117 QAK852117 QKG852117 QUC852117 RDY852117 RNU852117 RXQ852117 SHM852117 SRI852117 TBE852117 TLA852117 TUW852117 UES852117 UOO852117 UYK852117 VIG852117 VSC852117 WBY852117 WLU852117 WVQ852117 I917653 JE917653 TA917653 ACW917653 AMS917653 AWO917653 BGK917653 BQG917653 CAC917653 CJY917653 CTU917653 DDQ917653 DNM917653 DXI917653 EHE917653 ERA917653 FAW917653 FKS917653 FUO917653 GEK917653 GOG917653 GYC917653 HHY917653 HRU917653 IBQ917653 ILM917653 IVI917653 JFE917653 JPA917653 JYW917653 KIS917653 KSO917653 LCK917653 LMG917653 LWC917653 MFY917653 MPU917653 MZQ917653 NJM917653 NTI917653 ODE917653 ONA917653 OWW917653 PGS917653 PQO917653 QAK917653 QKG917653 QUC917653 RDY917653 RNU917653 RXQ917653 SHM917653 SRI917653 TBE917653 TLA917653 TUW917653 UES917653 UOO917653 UYK917653 VIG917653 VSC917653 WBY917653 WLU917653 WVQ917653 I983189 JE983189 TA983189 ACW983189 AMS983189 AWO983189 BGK983189 BQG983189 CAC983189 CJY983189 CTU983189 DDQ983189 DNM983189 DXI983189 EHE983189 ERA983189 FAW983189 FKS983189 FUO983189 GEK983189 GOG983189 GYC983189 HHY983189 HRU983189 IBQ983189 ILM983189 IVI983189 JFE983189 JPA983189 JYW983189 KIS983189 KSO983189 LCK983189 LMG983189 LWC983189 MFY983189 MPU983189 MZQ983189 NJM983189 NTI983189 ODE983189 ONA983189 OWW983189 PGS983189 PQO983189 QAK983189 QKG983189 QUC983189 RDY983189 RNU983189 RXQ983189 SHM983189 SRI983189 TBE983189 TLA983189 TUW983189 UES983189 UOO983189 UYK983189 VIG983189 VSC983189 WBY983189 WLU983189 WVQ983189" xr:uid="{F3679BF7-EB4C-450A-BFA0-8C4F0ECD22A5}">
      <formula1>$K$145:$K$146</formula1>
    </dataValidation>
  </dataValidations>
  <printOptions horizontalCentered="1"/>
  <pageMargins left="0.42" right="0.28999999999999998" top="0.4" bottom="0.31" header="0.32" footer="0.24"/>
  <pageSetup paperSize="9" scale="65" fitToHeight="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2817" r:id="rId5" name="Check Box 1">
              <controlPr defaultSize="0" autoFill="0" autoLine="0" autoPict="0">
                <anchor moveWithCells="1">
                  <from>
                    <xdr:col>7</xdr:col>
                    <xdr:colOff>1019175</xdr:colOff>
                    <xdr:row>150</xdr:row>
                    <xdr:rowOff>114300</xdr:rowOff>
                  </from>
                  <to>
                    <xdr:col>8</xdr:col>
                    <xdr:colOff>1095375</xdr:colOff>
                    <xdr:row>150</xdr:row>
                    <xdr:rowOff>381000</xdr:rowOff>
                  </to>
                </anchor>
              </controlPr>
            </control>
          </mc:Choice>
        </mc:AlternateContent>
        <mc:AlternateContent xmlns:mc="http://schemas.openxmlformats.org/markup-compatibility/2006">
          <mc:Choice Requires="x14">
            <control shapeId="162818" r:id="rId6" name="Check Box 2">
              <controlPr defaultSize="0" autoFill="0" autoLine="0" autoPict="0">
                <anchor moveWithCells="1">
                  <from>
                    <xdr:col>5</xdr:col>
                    <xdr:colOff>142875</xdr:colOff>
                    <xdr:row>150</xdr:row>
                    <xdr:rowOff>666750</xdr:rowOff>
                  </from>
                  <to>
                    <xdr:col>5</xdr:col>
                    <xdr:colOff>1000125</xdr:colOff>
                    <xdr:row>150</xdr:row>
                    <xdr:rowOff>942975</xdr:rowOff>
                  </to>
                </anchor>
              </controlPr>
            </control>
          </mc:Choice>
        </mc:AlternateContent>
        <mc:AlternateContent xmlns:mc="http://schemas.openxmlformats.org/markup-compatibility/2006">
          <mc:Choice Requires="x14">
            <control shapeId="162819" r:id="rId7" name="Check Box 3">
              <controlPr defaultSize="0" autoFill="0" autoLine="0" autoPict="0">
                <anchor moveWithCells="1">
                  <from>
                    <xdr:col>5</xdr:col>
                    <xdr:colOff>1295400</xdr:colOff>
                    <xdr:row>150</xdr:row>
                    <xdr:rowOff>57150</xdr:rowOff>
                  </from>
                  <to>
                    <xdr:col>6</xdr:col>
                    <xdr:colOff>752475</xdr:colOff>
                    <xdr:row>150</xdr:row>
                    <xdr:rowOff>333375</xdr:rowOff>
                  </to>
                </anchor>
              </controlPr>
            </control>
          </mc:Choice>
        </mc:AlternateContent>
        <mc:AlternateContent xmlns:mc="http://schemas.openxmlformats.org/markup-compatibility/2006">
          <mc:Choice Requires="x14">
            <control shapeId="162820" r:id="rId8" name="Check Box 4">
              <controlPr defaultSize="0" autoFill="0" autoLine="0" autoPict="0">
                <anchor moveWithCells="1">
                  <from>
                    <xdr:col>5</xdr:col>
                    <xdr:colOff>9525</xdr:colOff>
                    <xdr:row>150</xdr:row>
                    <xdr:rowOff>9525</xdr:rowOff>
                  </from>
                  <to>
                    <xdr:col>5</xdr:col>
                    <xdr:colOff>1057275</xdr:colOff>
                    <xdr:row>150</xdr:row>
                    <xdr:rowOff>361950</xdr:rowOff>
                  </to>
                </anchor>
              </controlPr>
            </control>
          </mc:Choice>
        </mc:AlternateContent>
        <mc:AlternateContent xmlns:mc="http://schemas.openxmlformats.org/markup-compatibility/2006">
          <mc:Choice Requires="x14">
            <control shapeId="162821" r:id="rId9" name="Check Box 5">
              <controlPr defaultSize="0" autoFill="0" autoLine="0" autoPict="0">
                <anchor moveWithCells="1">
                  <from>
                    <xdr:col>6</xdr:col>
                    <xdr:colOff>523875</xdr:colOff>
                    <xdr:row>150</xdr:row>
                    <xdr:rowOff>695325</xdr:rowOff>
                  </from>
                  <to>
                    <xdr:col>6</xdr:col>
                    <xdr:colOff>1228725</xdr:colOff>
                    <xdr:row>150</xdr:row>
                    <xdr:rowOff>885825</xdr:rowOff>
                  </to>
                </anchor>
              </controlPr>
            </control>
          </mc:Choice>
        </mc:AlternateContent>
        <mc:AlternateContent xmlns:mc="http://schemas.openxmlformats.org/markup-compatibility/2006">
          <mc:Choice Requires="x14">
            <control shapeId="162822" r:id="rId10" name="Check Box 6">
              <controlPr defaultSize="0" autoFill="0" autoLine="0" autoPict="0">
                <anchor moveWithCells="1">
                  <from>
                    <xdr:col>6</xdr:col>
                    <xdr:colOff>1085850</xdr:colOff>
                    <xdr:row>150</xdr:row>
                    <xdr:rowOff>85725</xdr:rowOff>
                  </from>
                  <to>
                    <xdr:col>7</xdr:col>
                    <xdr:colOff>571500</xdr:colOff>
                    <xdr:row>150</xdr:row>
                    <xdr:rowOff>419100</xdr:rowOff>
                  </to>
                </anchor>
              </controlPr>
            </control>
          </mc:Choice>
        </mc:AlternateContent>
        <mc:AlternateContent xmlns:mc="http://schemas.openxmlformats.org/markup-compatibility/2006">
          <mc:Choice Requires="x14">
            <control shapeId="162823" r:id="rId11" name="Check Box 7">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4" r:id="rId12" name="Check Box 8">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5" r:id="rId13" name="Check Box 9">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6" r:id="rId14"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7" r:id="rId15" name="Check Box 11">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8" r:id="rId16"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62829" r:id="rId17" name="Check Box 13">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0" r:id="rId18" name="Check Box 14">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1" r:id="rId19" name="Check Box 15">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2" r:id="rId20" name="Check Box 16">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62833" r:id="rId21" name="Check Box 17">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4" r:id="rId22"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62835" r:id="rId23" name="Check Box 19">
              <controlPr defaultSize="0" autoFill="0" autoLine="0" autoPict="0">
                <anchor moveWithCells="1" sizeWithCells="1">
                  <from>
                    <xdr:col>5</xdr:col>
                    <xdr:colOff>47625</xdr:colOff>
                    <xdr:row>102</xdr:row>
                    <xdr:rowOff>38100</xdr:rowOff>
                  </from>
                  <to>
                    <xdr:col>5</xdr:col>
                    <xdr:colOff>790575</xdr:colOff>
                    <xdr:row>103</xdr:row>
                    <xdr:rowOff>0</xdr:rowOff>
                  </to>
                </anchor>
              </controlPr>
            </control>
          </mc:Choice>
        </mc:AlternateContent>
        <mc:AlternateContent xmlns:mc="http://schemas.openxmlformats.org/markup-compatibility/2006">
          <mc:Choice Requires="x14">
            <control shapeId="162836" r:id="rId24" name="Check Box 20">
              <controlPr defaultSize="0" autoFill="0" autoLine="0" autoPict="0">
                <anchor moveWithCells="1" sizeWithCells="1">
                  <from>
                    <xdr:col>5</xdr:col>
                    <xdr:colOff>962025</xdr:colOff>
                    <xdr:row>102</xdr:row>
                    <xdr:rowOff>38100</xdr:rowOff>
                  </from>
                  <to>
                    <xdr:col>6</xdr:col>
                    <xdr:colOff>590550</xdr:colOff>
                    <xdr:row>103</xdr:row>
                    <xdr:rowOff>0</xdr:rowOff>
                  </to>
                </anchor>
              </controlPr>
            </control>
          </mc:Choice>
        </mc:AlternateContent>
        <mc:AlternateContent xmlns:mc="http://schemas.openxmlformats.org/markup-compatibility/2006">
          <mc:Choice Requires="x14">
            <control shapeId="162837" r:id="rId25" name="Check Box 21">
              <controlPr defaultSize="0" autoFill="0" autoLine="0" autoPict="0">
                <anchor moveWithCells="1" sizeWithCells="1">
                  <from>
                    <xdr:col>5</xdr:col>
                    <xdr:colOff>57150</xdr:colOff>
                    <xdr:row>102</xdr:row>
                    <xdr:rowOff>247650</xdr:rowOff>
                  </from>
                  <to>
                    <xdr:col>5</xdr:col>
                    <xdr:colOff>990600</xdr:colOff>
                    <xdr:row>103</xdr:row>
                    <xdr:rowOff>209550</xdr:rowOff>
                  </to>
                </anchor>
              </controlPr>
            </control>
          </mc:Choice>
        </mc:AlternateContent>
        <mc:AlternateContent xmlns:mc="http://schemas.openxmlformats.org/markup-compatibility/2006">
          <mc:Choice Requires="x14">
            <control shapeId="162838" r:id="rId26" name="Check Box 22">
              <controlPr defaultSize="0" autoFill="0" autoLine="0" autoPict="0">
                <anchor moveWithCells="1" sizeWithCells="1">
                  <from>
                    <xdr:col>5</xdr:col>
                    <xdr:colOff>962025</xdr:colOff>
                    <xdr:row>102</xdr:row>
                    <xdr:rowOff>247650</xdr:rowOff>
                  </from>
                  <to>
                    <xdr:col>6</xdr:col>
                    <xdr:colOff>657225</xdr:colOff>
                    <xdr:row>103</xdr:row>
                    <xdr:rowOff>209550</xdr:rowOff>
                  </to>
                </anchor>
              </controlPr>
            </control>
          </mc:Choice>
        </mc:AlternateContent>
        <mc:AlternateContent xmlns:mc="http://schemas.openxmlformats.org/markup-compatibility/2006">
          <mc:Choice Requires="x14">
            <control shapeId="162839" r:id="rId27" name="Check Box 23">
              <controlPr defaultSize="0" autoFill="0" autoLine="0" autoPict="0">
                <anchor moveWithCells="1" sizeWithCells="1">
                  <from>
                    <xdr:col>5</xdr:col>
                    <xdr:colOff>85725</xdr:colOff>
                    <xdr:row>105</xdr:row>
                    <xdr:rowOff>38100</xdr:rowOff>
                  </from>
                  <to>
                    <xdr:col>6</xdr:col>
                    <xdr:colOff>895350</xdr:colOff>
                    <xdr:row>106</xdr:row>
                    <xdr:rowOff>0</xdr:rowOff>
                  </to>
                </anchor>
              </controlPr>
            </control>
          </mc:Choice>
        </mc:AlternateContent>
        <mc:AlternateContent xmlns:mc="http://schemas.openxmlformats.org/markup-compatibility/2006">
          <mc:Choice Requires="x14">
            <control shapeId="162840" r:id="rId28" name="Check Box 24">
              <controlPr defaultSize="0" autoFill="0" autoLine="0" autoPict="0">
                <anchor moveWithCells="1" sizeWithCells="1">
                  <from>
                    <xdr:col>5</xdr:col>
                    <xdr:colOff>57150</xdr:colOff>
                    <xdr:row>103</xdr:row>
                    <xdr:rowOff>142875</xdr:rowOff>
                  </from>
                  <to>
                    <xdr:col>6</xdr:col>
                    <xdr:colOff>476250</xdr:colOff>
                    <xdr:row>104</xdr:row>
                    <xdr:rowOff>0</xdr:rowOff>
                  </to>
                </anchor>
              </controlPr>
            </control>
          </mc:Choice>
        </mc:AlternateContent>
        <mc:AlternateContent xmlns:mc="http://schemas.openxmlformats.org/markup-compatibility/2006">
          <mc:Choice Requires="x14">
            <control shapeId="162841" r:id="rId29" name="Check Box 25">
              <controlPr defaultSize="0" autoFill="0" autoLine="0" autoPict="0">
                <anchor moveWithCells="1" sizeWithCells="1">
                  <from>
                    <xdr:col>5</xdr:col>
                    <xdr:colOff>47625</xdr:colOff>
                    <xdr:row>137</xdr:row>
                    <xdr:rowOff>38100</xdr:rowOff>
                  </from>
                  <to>
                    <xdr:col>5</xdr:col>
                    <xdr:colOff>790575</xdr:colOff>
                    <xdr:row>138</xdr:row>
                    <xdr:rowOff>0</xdr:rowOff>
                  </to>
                </anchor>
              </controlPr>
            </control>
          </mc:Choice>
        </mc:AlternateContent>
        <mc:AlternateContent xmlns:mc="http://schemas.openxmlformats.org/markup-compatibility/2006">
          <mc:Choice Requires="x14">
            <control shapeId="162842" r:id="rId30" name="Check Box 26">
              <controlPr defaultSize="0" autoFill="0" autoLine="0" autoPict="0">
                <anchor moveWithCells="1" sizeWithCells="1">
                  <from>
                    <xdr:col>5</xdr:col>
                    <xdr:colOff>962025</xdr:colOff>
                    <xdr:row>137</xdr:row>
                    <xdr:rowOff>38100</xdr:rowOff>
                  </from>
                  <to>
                    <xdr:col>6</xdr:col>
                    <xdr:colOff>590550</xdr:colOff>
                    <xdr:row>138</xdr:row>
                    <xdr:rowOff>0</xdr:rowOff>
                  </to>
                </anchor>
              </controlPr>
            </control>
          </mc:Choice>
        </mc:AlternateContent>
        <mc:AlternateContent xmlns:mc="http://schemas.openxmlformats.org/markup-compatibility/2006">
          <mc:Choice Requires="x14">
            <control shapeId="162843" r:id="rId31" name="Check Box 27">
              <controlPr defaultSize="0" autoFill="0" autoLine="0" autoPict="0">
                <anchor moveWithCells="1" sizeWithCells="1">
                  <from>
                    <xdr:col>5</xdr:col>
                    <xdr:colOff>57150</xdr:colOff>
                    <xdr:row>137</xdr:row>
                    <xdr:rowOff>247650</xdr:rowOff>
                  </from>
                  <to>
                    <xdr:col>5</xdr:col>
                    <xdr:colOff>990600</xdr:colOff>
                    <xdr:row>138</xdr:row>
                    <xdr:rowOff>209550</xdr:rowOff>
                  </to>
                </anchor>
              </controlPr>
            </control>
          </mc:Choice>
        </mc:AlternateContent>
        <mc:AlternateContent xmlns:mc="http://schemas.openxmlformats.org/markup-compatibility/2006">
          <mc:Choice Requires="x14">
            <control shapeId="162844" r:id="rId32" name="Check Box 28">
              <controlPr defaultSize="0" autoFill="0" autoLine="0" autoPict="0">
                <anchor moveWithCells="1" sizeWithCells="1">
                  <from>
                    <xdr:col>5</xdr:col>
                    <xdr:colOff>962025</xdr:colOff>
                    <xdr:row>137</xdr:row>
                    <xdr:rowOff>247650</xdr:rowOff>
                  </from>
                  <to>
                    <xdr:col>6</xdr:col>
                    <xdr:colOff>657225</xdr:colOff>
                    <xdr:row>138</xdr:row>
                    <xdr:rowOff>209550</xdr:rowOff>
                  </to>
                </anchor>
              </controlPr>
            </control>
          </mc:Choice>
        </mc:AlternateContent>
        <mc:AlternateContent xmlns:mc="http://schemas.openxmlformats.org/markup-compatibility/2006">
          <mc:Choice Requires="x14">
            <control shapeId="162845" r:id="rId33" name="Check Box 29">
              <controlPr defaultSize="0" autoFill="0" autoLine="0" autoPict="0">
                <anchor moveWithCells="1" sizeWithCells="1">
                  <from>
                    <xdr:col>5</xdr:col>
                    <xdr:colOff>85725</xdr:colOff>
                    <xdr:row>140</xdr:row>
                    <xdr:rowOff>38100</xdr:rowOff>
                  </from>
                  <to>
                    <xdr:col>6</xdr:col>
                    <xdr:colOff>895350</xdr:colOff>
                    <xdr:row>141</xdr:row>
                    <xdr:rowOff>0</xdr:rowOff>
                  </to>
                </anchor>
              </controlPr>
            </control>
          </mc:Choice>
        </mc:AlternateContent>
        <mc:AlternateContent xmlns:mc="http://schemas.openxmlformats.org/markup-compatibility/2006">
          <mc:Choice Requires="x14">
            <control shapeId="162846" r:id="rId34" name="Check Box 30">
              <controlPr defaultSize="0" autoFill="0" autoLine="0" autoPict="0">
                <anchor moveWithCells="1" sizeWithCells="1">
                  <from>
                    <xdr:col>5</xdr:col>
                    <xdr:colOff>57150</xdr:colOff>
                    <xdr:row>138</xdr:row>
                    <xdr:rowOff>142875</xdr:rowOff>
                  </from>
                  <to>
                    <xdr:col>6</xdr:col>
                    <xdr:colOff>476250</xdr:colOff>
                    <xdr:row>139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B9E5C38-6E36-4D8E-A1CA-FA8FCD7CE2A4}">
          <x14:formula1>
            <xm:f>"Yes,No"</xm:f>
          </x14:formula1>
          <xm:sqref>G341:G345 JC341:JC345 SY341:SY345 ACU341:ACU345 AMQ341:AMQ345 AWM341:AWM345 BGI341:BGI345 BQE341:BQE345 CAA341:CAA345 CJW341:CJW345 CTS341:CTS345 DDO341:DDO345 DNK341:DNK345 DXG341:DXG345 EHC341:EHC345 EQY341:EQY345 FAU341:FAU345 FKQ341:FKQ345 FUM341:FUM345 GEI341:GEI345 GOE341:GOE345 GYA341:GYA345 HHW341:HHW345 HRS341:HRS345 IBO341:IBO345 ILK341:ILK345 IVG341:IVG345 JFC341:JFC345 JOY341:JOY345 JYU341:JYU345 KIQ341:KIQ345 KSM341:KSM345 LCI341:LCI345 LME341:LME345 LWA341:LWA345 MFW341:MFW345 MPS341:MPS345 MZO341:MZO345 NJK341:NJK345 NTG341:NTG345 ODC341:ODC345 OMY341:OMY345 OWU341:OWU345 PGQ341:PGQ345 PQM341:PQM345 QAI341:QAI345 QKE341:QKE345 QUA341:QUA345 RDW341:RDW345 RNS341:RNS345 RXO341:RXO345 SHK341:SHK345 SRG341:SRG345 TBC341:TBC345 TKY341:TKY345 TUU341:TUU345 UEQ341:UEQ345 UOM341:UOM345 UYI341:UYI345 VIE341:VIE345 VSA341:VSA345 WBW341:WBW345 WLS341:WLS345 WVO341:WVO345 G65877:G65881 JC65877:JC65881 SY65877:SY65881 ACU65877:ACU65881 AMQ65877:AMQ65881 AWM65877:AWM65881 BGI65877:BGI65881 BQE65877:BQE65881 CAA65877:CAA65881 CJW65877:CJW65881 CTS65877:CTS65881 DDO65877:DDO65881 DNK65877:DNK65881 DXG65877:DXG65881 EHC65877:EHC65881 EQY65877:EQY65881 FAU65877:FAU65881 FKQ65877:FKQ65881 FUM65877:FUM65881 GEI65877:GEI65881 GOE65877:GOE65881 GYA65877:GYA65881 HHW65877:HHW65881 HRS65877:HRS65881 IBO65877:IBO65881 ILK65877:ILK65881 IVG65877:IVG65881 JFC65877:JFC65881 JOY65877:JOY65881 JYU65877:JYU65881 KIQ65877:KIQ65881 KSM65877:KSM65881 LCI65877:LCI65881 LME65877:LME65881 LWA65877:LWA65881 MFW65877:MFW65881 MPS65877:MPS65881 MZO65877:MZO65881 NJK65877:NJK65881 NTG65877:NTG65881 ODC65877:ODC65881 OMY65877:OMY65881 OWU65877:OWU65881 PGQ65877:PGQ65881 PQM65877:PQM65881 QAI65877:QAI65881 QKE65877:QKE65881 QUA65877:QUA65881 RDW65877:RDW65881 RNS65877:RNS65881 RXO65877:RXO65881 SHK65877:SHK65881 SRG65877:SRG65881 TBC65877:TBC65881 TKY65877:TKY65881 TUU65877:TUU65881 UEQ65877:UEQ65881 UOM65877:UOM65881 UYI65877:UYI65881 VIE65877:VIE65881 VSA65877:VSA65881 WBW65877:WBW65881 WLS65877:WLS65881 WVO65877:WVO65881 G131413:G131417 JC131413:JC131417 SY131413:SY131417 ACU131413:ACU131417 AMQ131413:AMQ131417 AWM131413:AWM131417 BGI131413:BGI131417 BQE131413:BQE131417 CAA131413:CAA131417 CJW131413:CJW131417 CTS131413:CTS131417 DDO131413:DDO131417 DNK131413:DNK131417 DXG131413:DXG131417 EHC131413:EHC131417 EQY131413:EQY131417 FAU131413:FAU131417 FKQ131413:FKQ131417 FUM131413:FUM131417 GEI131413:GEI131417 GOE131413:GOE131417 GYA131413:GYA131417 HHW131413:HHW131417 HRS131413:HRS131417 IBO131413:IBO131417 ILK131413:ILK131417 IVG131413:IVG131417 JFC131413:JFC131417 JOY131413:JOY131417 JYU131413:JYU131417 KIQ131413:KIQ131417 KSM131413:KSM131417 LCI131413:LCI131417 LME131413:LME131417 LWA131413:LWA131417 MFW131413:MFW131417 MPS131413:MPS131417 MZO131413:MZO131417 NJK131413:NJK131417 NTG131413:NTG131417 ODC131413:ODC131417 OMY131413:OMY131417 OWU131413:OWU131417 PGQ131413:PGQ131417 PQM131413:PQM131417 QAI131413:QAI131417 QKE131413:QKE131417 QUA131413:QUA131417 RDW131413:RDW131417 RNS131413:RNS131417 RXO131413:RXO131417 SHK131413:SHK131417 SRG131413:SRG131417 TBC131413:TBC131417 TKY131413:TKY131417 TUU131413:TUU131417 UEQ131413:UEQ131417 UOM131413:UOM131417 UYI131413:UYI131417 VIE131413:VIE131417 VSA131413:VSA131417 WBW131413:WBW131417 WLS131413:WLS131417 WVO131413:WVO131417 G196949:G196953 JC196949:JC196953 SY196949:SY196953 ACU196949:ACU196953 AMQ196949:AMQ196953 AWM196949:AWM196953 BGI196949:BGI196953 BQE196949:BQE196953 CAA196949:CAA196953 CJW196949:CJW196953 CTS196949:CTS196953 DDO196949:DDO196953 DNK196949:DNK196953 DXG196949:DXG196953 EHC196949:EHC196953 EQY196949:EQY196953 FAU196949:FAU196953 FKQ196949:FKQ196953 FUM196949:FUM196953 GEI196949:GEI196953 GOE196949:GOE196953 GYA196949:GYA196953 HHW196949:HHW196953 HRS196949:HRS196953 IBO196949:IBO196953 ILK196949:ILK196953 IVG196949:IVG196953 JFC196949:JFC196953 JOY196949:JOY196953 JYU196949:JYU196953 KIQ196949:KIQ196953 KSM196949:KSM196953 LCI196949:LCI196953 LME196949:LME196953 LWA196949:LWA196953 MFW196949:MFW196953 MPS196949:MPS196953 MZO196949:MZO196953 NJK196949:NJK196953 NTG196949:NTG196953 ODC196949:ODC196953 OMY196949:OMY196953 OWU196949:OWU196953 PGQ196949:PGQ196953 PQM196949:PQM196953 QAI196949:QAI196953 QKE196949:QKE196953 QUA196949:QUA196953 RDW196949:RDW196953 RNS196949:RNS196953 RXO196949:RXO196953 SHK196949:SHK196953 SRG196949:SRG196953 TBC196949:TBC196953 TKY196949:TKY196953 TUU196949:TUU196953 UEQ196949:UEQ196953 UOM196949:UOM196953 UYI196949:UYI196953 VIE196949:VIE196953 VSA196949:VSA196953 WBW196949:WBW196953 WLS196949:WLS196953 WVO196949:WVO196953 G262485:G262489 JC262485:JC262489 SY262485:SY262489 ACU262485:ACU262489 AMQ262485:AMQ262489 AWM262485:AWM262489 BGI262485:BGI262489 BQE262485:BQE262489 CAA262485:CAA262489 CJW262485:CJW262489 CTS262485:CTS262489 DDO262485:DDO262489 DNK262485:DNK262489 DXG262485:DXG262489 EHC262485:EHC262489 EQY262485:EQY262489 FAU262485:FAU262489 FKQ262485:FKQ262489 FUM262485:FUM262489 GEI262485:GEI262489 GOE262485:GOE262489 GYA262485:GYA262489 HHW262485:HHW262489 HRS262485:HRS262489 IBO262485:IBO262489 ILK262485:ILK262489 IVG262485:IVG262489 JFC262485:JFC262489 JOY262485:JOY262489 JYU262485:JYU262489 KIQ262485:KIQ262489 KSM262485:KSM262489 LCI262485:LCI262489 LME262485:LME262489 LWA262485:LWA262489 MFW262485:MFW262489 MPS262485:MPS262489 MZO262485:MZO262489 NJK262485:NJK262489 NTG262485:NTG262489 ODC262485:ODC262489 OMY262485:OMY262489 OWU262485:OWU262489 PGQ262485:PGQ262489 PQM262485:PQM262489 QAI262485:QAI262489 QKE262485:QKE262489 QUA262485:QUA262489 RDW262485:RDW262489 RNS262485:RNS262489 RXO262485:RXO262489 SHK262485:SHK262489 SRG262485:SRG262489 TBC262485:TBC262489 TKY262485:TKY262489 TUU262485:TUU262489 UEQ262485:UEQ262489 UOM262485:UOM262489 UYI262485:UYI262489 VIE262485:VIE262489 VSA262485:VSA262489 WBW262485:WBW262489 WLS262485:WLS262489 WVO262485:WVO262489 G328021:G328025 JC328021:JC328025 SY328021:SY328025 ACU328021:ACU328025 AMQ328021:AMQ328025 AWM328021:AWM328025 BGI328021:BGI328025 BQE328021:BQE328025 CAA328021:CAA328025 CJW328021:CJW328025 CTS328021:CTS328025 DDO328021:DDO328025 DNK328021:DNK328025 DXG328021:DXG328025 EHC328021:EHC328025 EQY328021:EQY328025 FAU328021:FAU328025 FKQ328021:FKQ328025 FUM328021:FUM328025 GEI328021:GEI328025 GOE328021:GOE328025 GYA328021:GYA328025 HHW328021:HHW328025 HRS328021:HRS328025 IBO328021:IBO328025 ILK328021:ILK328025 IVG328021:IVG328025 JFC328021:JFC328025 JOY328021:JOY328025 JYU328021:JYU328025 KIQ328021:KIQ328025 KSM328021:KSM328025 LCI328021:LCI328025 LME328021:LME328025 LWA328021:LWA328025 MFW328021:MFW328025 MPS328021:MPS328025 MZO328021:MZO328025 NJK328021:NJK328025 NTG328021:NTG328025 ODC328021:ODC328025 OMY328021:OMY328025 OWU328021:OWU328025 PGQ328021:PGQ328025 PQM328021:PQM328025 QAI328021:QAI328025 QKE328021:QKE328025 QUA328021:QUA328025 RDW328021:RDW328025 RNS328021:RNS328025 RXO328021:RXO328025 SHK328021:SHK328025 SRG328021:SRG328025 TBC328021:TBC328025 TKY328021:TKY328025 TUU328021:TUU328025 UEQ328021:UEQ328025 UOM328021:UOM328025 UYI328021:UYI328025 VIE328021:VIE328025 VSA328021:VSA328025 WBW328021:WBW328025 WLS328021:WLS328025 WVO328021:WVO328025 G393557:G393561 JC393557:JC393561 SY393557:SY393561 ACU393557:ACU393561 AMQ393557:AMQ393561 AWM393557:AWM393561 BGI393557:BGI393561 BQE393557:BQE393561 CAA393557:CAA393561 CJW393557:CJW393561 CTS393557:CTS393561 DDO393557:DDO393561 DNK393557:DNK393561 DXG393557:DXG393561 EHC393557:EHC393561 EQY393557:EQY393561 FAU393557:FAU393561 FKQ393557:FKQ393561 FUM393557:FUM393561 GEI393557:GEI393561 GOE393557:GOE393561 GYA393557:GYA393561 HHW393557:HHW393561 HRS393557:HRS393561 IBO393557:IBO393561 ILK393557:ILK393561 IVG393557:IVG393561 JFC393557:JFC393561 JOY393557:JOY393561 JYU393557:JYU393561 KIQ393557:KIQ393561 KSM393557:KSM393561 LCI393557:LCI393561 LME393557:LME393561 LWA393557:LWA393561 MFW393557:MFW393561 MPS393557:MPS393561 MZO393557:MZO393561 NJK393557:NJK393561 NTG393557:NTG393561 ODC393557:ODC393561 OMY393557:OMY393561 OWU393557:OWU393561 PGQ393557:PGQ393561 PQM393557:PQM393561 QAI393557:QAI393561 QKE393557:QKE393561 QUA393557:QUA393561 RDW393557:RDW393561 RNS393557:RNS393561 RXO393557:RXO393561 SHK393557:SHK393561 SRG393557:SRG393561 TBC393557:TBC393561 TKY393557:TKY393561 TUU393557:TUU393561 UEQ393557:UEQ393561 UOM393557:UOM393561 UYI393557:UYI393561 VIE393557:VIE393561 VSA393557:VSA393561 WBW393557:WBW393561 WLS393557:WLS393561 WVO393557:WVO393561 G459093:G459097 JC459093:JC459097 SY459093:SY459097 ACU459093:ACU459097 AMQ459093:AMQ459097 AWM459093:AWM459097 BGI459093:BGI459097 BQE459093:BQE459097 CAA459093:CAA459097 CJW459093:CJW459097 CTS459093:CTS459097 DDO459093:DDO459097 DNK459093:DNK459097 DXG459093:DXG459097 EHC459093:EHC459097 EQY459093:EQY459097 FAU459093:FAU459097 FKQ459093:FKQ459097 FUM459093:FUM459097 GEI459093:GEI459097 GOE459093:GOE459097 GYA459093:GYA459097 HHW459093:HHW459097 HRS459093:HRS459097 IBO459093:IBO459097 ILK459093:ILK459097 IVG459093:IVG459097 JFC459093:JFC459097 JOY459093:JOY459097 JYU459093:JYU459097 KIQ459093:KIQ459097 KSM459093:KSM459097 LCI459093:LCI459097 LME459093:LME459097 LWA459093:LWA459097 MFW459093:MFW459097 MPS459093:MPS459097 MZO459093:MZO459097 NJK459093:NJK459097 NTG459093:NTG459097 ODC459093:ODC459097 OMY459093:OMY459097 OWU459093:OWU459097 PGQ459093:PGQ459097 PQM459093:PQM459097 QAI459093:QAI459097 QKE459093:QKE459097 QUA459093:QUA459097 RDW459093:RDW459097 RNS459093:RNS459097 RXO459093:RXO459097 SHK459093:SHK459097 SRG459093:SRG459097 TBC459093:TBC459097 TKY459093:TKY459097 TUU459093:TUU459097 UEQ459093:UEQ459097 UOM459093:UOM459097 UYI459093:UYI459097 VIE459093:VIE459097 VSA459093:VSA459097 WBW459093:WBW459097 WLS459093:WLS459097 WVO459093:WVO459097 G524629:G524633 JC524629:JC524633 SY524629:SY524633 ACU524629:ACU524633 AMQ524629:AMQ524633 AWM524629:AWM524633 BGI524629:BGI524633 BQE524629:BQE524633 CAA524629:CAA524633 CJW524629:CJW524633 CTS524629:CTS524633 DDO524629:DDO524633 DNK524629:DNK524633 DXG524629:DXG524633 EHC524629:EHC524633 EQY524629:EQY524633 FAU524629:FAU524633 FKQ524629:FKQ524633 FUM524629:FUM524633 GEI524629:GEI524633 GOE524629:GOE524633 GYA524629:GYA524633 HHW524629:HHW524633 HRS524629:HRS524633 IBO524629:IBO524633 ILK524629:ILK524633 IVG524629:IVG524633 JFC524629:JFC524633 JOY524629:JOY524633 JYU524629:JYU524633 KIQ524629:KIQ524633 KSM524629:KSM524633 LCI524629:LCI524633 LME524629:LME524633 LWA524629:LWA524633 MFW524629:MFW524633 MPS524629:MPS524633 MZO524629:MZO524633 NJK524629:NJK524633 NTG524629:NTG524633 ODC524629:ODC524633 OMY524629:OMY524633 OWU524629:OWU524633 PGQ524629:PGQ524633 PQM524629:PQM524633 QAI524629:QAI524633 QKE524629:QKE524633 QUA524629:QUA524633 RDW524629:RDW524633 RNS524629:RNS524633 RXO524629:RXO524633 SHK524629:SHK524633 SRG524629:SRG524633 TBC524629:TBC524633 TKY524629:TKY524633 TUU524629:TUU524633 UEQ524629:UEQ524633 UOM524629:UOM524633 UYI524629:UYI524633 VIE524629:VIE524633 VSA524629:VSA524633 WBW524629:WBW524633 WLS524629:WLS524633 WVO524629:WVO524633 G590165:G590169 JC590165:JC590169 SY590165:SY590169 ACU590165:ACU590169 AMQ590165:AMQ590169 AWM590165:AWM590169 BGI590165:BGI590169 BQE590165:BQE590169 CAA590165:CAA590169 CJW590165:CJW590169 CTS590165:CTS590169 DDO590165:DDO590169 DNK590165:DNK590169 DXG590165:DXG590169 EHC590165:EHC590169 EQY590165:EQY590169 FAU590165:FAU590169 FKQ590165:FKQ590169 FUM590165:FUM590169 GEI590165:GEI590169 GOE590165:GOE590169 GYA590165:GYA590169 HHW590165:HHW590169 HRS590165:HRS590169 IBO590165:IBO590169 ILK590165:ILK590169 IVG590165:IVG590169 JFC590165:JFC590169 JOY590165:JOY590169 JYU590165:JYU590169 KIQ590165:KIQ590169 KSM590165:KSM590169 LCI590165:LCI590169 LME590165:LME590169 LWA590165:LWA590169 MFW590165:MFW590169 MPS590165:MPS590169 MZO590165:MZO590169 NJK590165:NJK590169 NTG590165:NTG590169 ODC590165:ODC590169 OMY590165:OMY590169 OWU590165:OWU590169 PGQ590165:PGQ590169 PQM590165:PQM590169 QAI590165:QAI590169 QKE590165:QKE590169 QUA590165:QUA590169 RDW590165:RDW590169 RNS590165:RNS590169 RXO590165:RXO590169 SHK590165:SHK590169 SRG590165:SRG590169 TBC590165:TBC590169 TKY590165:TKY590169 TUU590165:TUU590169 UEQ590165:UEQ590169 UOM590165:UOM590169 UYI590165:UYI590169 VIE590165:VIE590169 VSA590165:VSA590169 WBW590165:WBW590169 WLS590165:WLS590169 WVO590165:WVO590169 G655701:G655705 JC655701:JC655705 SY655701:SY655705 ACU655701:ACU655705 AMQ655701:AMQ655705 AWM655701:AWM655705 BGI655701:BGI655705 BQE655701:BQE655705 CAA655701:CAA655705 CJW655701:CJW655705 CTS655701:CTS655705 DDO655701:DDO655705 DNK655701:DNK655705 DXG655701:DXG655705 EHC655701:EHC655705 EQY655701:EQY655705 FAU655701:FAU655705 FKQ655701:FKQ655705 FUM655701:FUM655705 GEI655701:GEI655705 GOE655701:GOE655705 GYA655701:GYA655705 HHW655701:HHW655705 HRS655701:HRS655705 IBO655701:IBO655705 ILK655701:ILK655705 IVG655701:IVG655705 JFC655701:JFC655705 JOY655701:JOY655705 JYU655701:JYU655705 KIQ655701:KIQ655705 KSM655701:KSM655705 LCI655701:LCI655705 LME655701:LME655705 LWA655701:LWA655705 MFW655701:MFW655705 MPS655701:MPS655705 MZO655701:MZO655705 NJK655701:NJK655705 NTG655701:NTG655705 ODC655701:ODC655705 OMY655701:OMY655705 OWU655701:OWU655705 PGQ655701:PGQ655705 PQM655701:PQM655705 QAI655701:QAI655705 QKE655701:QKE655705 QUA655701:QUA655705 RDW655701:RDW655705 RNS655701:RNS655705 RXO655701:RXO655705 SHK655701:SHK655705 SRG655701:SRG655705 TBC655701:TBC655705 TKY655701:TKY655705 TUU655701:TUU655705 UEQ655701:UEQ655705 UOM655701:UOM655705 UYI655701:UYI655705 VIE655701:VIE655705 VSA655701:VSA655705 WBW655701:WBW655705 WLS655701:WLS655705 WVO655701:WVO655705 G721237:G721241 JC721237:JC721241 SY721237:SY721241 ACU721237:ACU721241 AMQ721237:AMQ721241 AWM721237:AWM721241 BGI721237:BGI721241 BQE721237:BQE721241 CAA721237:CAA721241 CJW721237:CJW721241 CTS721237:CTS721241 DDO721237:DDO721241 DNK721237:DNK721241 DXG721237:DXG721241 EHC721237:EHC721241 EQY721237:EQY721241 FAU721237:FAU721241 FKQ721237:FKQ721241 FUM721237:FUM721241 GEI721237:GEI721241 GOE721237:GOE721241 GYA721237:GYA721241 HHW721237:HHW721241 HRS721237:HRS721241 IBO721237:IBO721241 ILK721237:ILK721241 IVG721237:IVG721241 JFC721237:JFC721241 JOY721237:JOY721241 JYU721237:JYU721241 KIQ721237:KIQ721241 KSM721237:KSM721241 LCI721237:LCI721241 LME721237:LME721241 LWA721237:LWA721241 MFW721237:MFW721241 MPS721237:MPS721241 MZO721237:MZO721241 NJK721237:NJK721241 NTG721237:NTG721241 ODC721237:ODC721241 OMY721237:OMY721241 OWU721237:OWU721241 PGQ721237:PGQ721241 PQM721237:PQM721241 QAI721237:QAI721241 QKE721237:QKE721241 QUA721237:QUA721241 RDW721237:RDW721241 RNS721237:RNS721241 RXO721237:RXO721241 SHK721237:SHK721241 SRG721237:SRG721241 TBC721237:TBC721241 TKY721237:TKY721241 TUU721237:TUU721241 UEQ721237:UEQ721241 UOM721237:UOM721241 UYI721237:UYI721241 VIE721237:VIE721241 VSA721237:VSA721241 WBW721237:WBW721241 WLS721237:WLS721241 WVO721237:WVO721241 G786773:G786777 JC786773:JC786777 SY786773:SY786777 ACU786773:ACU786777 AMQ786773:AMQ786777 AWM786773:AWM786777 BGI786773:BGI786777 BQE786773:BQE786777 CAA786773:CAA786777 CJW786773:CJW786777 CTS786773:CTS786777 DDO786773:DDO786777 DNK786773:DNK786777 DXG786773:DXG786777 EHC786773:EHC786777 EQY786773:EQY786777 FAU786773:FAU786777 FKQ786773:FKQ786777 FUM786773:FUM786777 GEI786773:GEI786777 GOE786773:GOE786777 GYA786773:GYA786777 HHW786773:HHW786777 HRS786773:HRS786777 IBO786773:IBO786777 ILK786773:ILK786777 IVG786773:IVG786777 JFC786773:JFC786777 JOY786773:JOY786777 JYU786773:JYU786777 KIQ786773:KIQ786777 KSM786773:KSM786777 LCI786773:LCI786777 LME786773:LME786777 LWA786773:LWA786777 MFW786773:MFW786777 MPS786773:MPS786777 MZO786773:MZO786777 NJK786773:NJK786777 NTG786773:NTG786777 ODC786773:ODC786777 OMY786773:OMY786777 OWU786773:OWU786777 PGQ786773:PGQ786777 PQM786773:PQM786777 QAI786773:QAI786777 QKE786773:QKE786777 QUA786773:QUA786777 RDW786773:RDW786777 RNS786773:RNS786777 RXO786773:RXO786777 SHK786773:SHK786777 SRG786773:SRG786777 TBC786773:TBC786777 TKY786773:TKY786777 TUU786773:TUU786777 UEQ786773:UEQ786777 UOM786773:UOM786777 UYI786773:UYI786777 VIE786773:VIE786777 VSA786773:VSA786777 WBW786773:WBW786777 WLS786773:WLS786777 WVO786773:WVO786777 G852309:G852313 JC852309:JC852313 SY852309:SY852313 ACU852309:ACU852313 AMQ852309:AMQ852313 AWM852309:AWM852313 BGI852309:BGI852313 BQE852309:BQE852313 CAA852309:CAA852313 CJW852309:CJW852313 CTS852309:CTS852313 DDO852309:DDO852313 DNK852309:DNK852313 DXG852309:DXG852313 EHC852309:EHC852313 EQY852309:EQY852313 FAU852309:FAU852313 FKQ852309:FKQ852313 FUM852309:FUM852313 GEI852309:GEI852313 GOE852309:GOE852313 GYA852309:GYA852313 HHW852309:HHW852313 HRS852309:HRS852313 IBO852309:IBO852313 ILK852309:ILK852313 IVG852309:IVG852313 JFC852309:JFC852313 JOY852309:JOY852313 JYU852309:JYU852313 KIQ852309:KIQ852313 KSM852309:KSM852313 LCI852309:LCI852313 LME852309:LME852313 LWA852309:LWA852313 MFW852309:MFW852313 MPS852309:MPS852313 MZO852309:MZO852313 NJK852309:NJK852313 NTG852309:NTG852313 ODC852309:ODC852313 OMY852309:OMY852313 OWU852309:OWU852313 PGQ852309:PGQ852313 PQM852309:PQM852313 QAI852309:QAI852313 QKE852309:QKE852313 QUA852309:QUA852313 RDW852309:RDW852313 RNS852309:RNS852313 RXO852309:RXO852313 SHK852309:SHK852313 SRG852309:SRG852313 TBC852309:TBC852313 TKY852309:TKY852313 TUU852309:TUU852313 UEQ852309:UEQ852313 UOM852309:UOM852313 UYI852309:UYI852313 VIE852309:VIE852313 VSA852309:VSA852313 WBW852309:WBW852313 WLS852309:WLS852313 WVO852309:WVO852313 G917845:G917849 JC917845:JC917849 SY917845:SY917849 ACU917845:ACU917849 AMQ917845:AMQ917849 AWM917845:AWM917849 BGI917845:BGI917849 BQE917845:BQE917849 CAA917845:CAA917849 CJW917845:CJW917849 CTS917845:CTS917849 DDO917845:DDO917849 DNK917845:DNK917849 DXG917845:DXG917849 EHC917845:EHC917849 EQY917845:EQY917849 FAU917845:FAU917849 FKQ917845:FKQ917849 FUM917845:FUM917849 GEI917845:GEI917849 GOE917845:GOE917849 GYA917845:GYA917849 HHW917845:HHW917849 HRS917845:HRS917849 IBO917845:IBO917849 ILK917845:ILK917849 IVG917845:IVG917849 JFC917845:JFC917849 JOY917845:JOY917849 JYU917845:JYU917849 KIQ917845:KIQ917849 KSM917845:KSM917849 LCI917845:LCI917849 LME917845:LME917849 LWA917845:LWA917849 MFW917845:MFW917849 MPS917845:MPS917849 MZO917845:MZO917849 NJK917845:NJK917849 NTG917845:NTG917849 ODC917845:ODC917849 OMY917845:OMY917849 OWU917845:OWU917849 PGQ917845:PGQ917849 PQM917845:PQM917849 QAI917845:QAI917849 QKE917845:QKE917849 QUA917845:QUA917849 RDW917845:RDW917849 RNS917845:RNS917849 RXO917845:RXO917849 SHK917845:SHK917849 SRG917845:SRG917849 TBC917845:TBC917849 TKY917845:TKY917849 TUU917845:TUU917849 UEQ917845:UEQ917849 UOM917845:UOM917849 UYI917845:UYI917849 VIE917845:VIE917849 VSA917845:VSA917849 WBW917845:WBW917849 WLS917845:WLS917849 WVO917845:WVO917849 G983381:G983385 JC983381:JC983385 SY983381:SY983385 ACU983381:ACU983385 AMQ983381:AMQ983385 AWM983381:AWM983385 BGI983381:BGI983385 BQE983381:BQE983385 CAA983381:CAA983385 CJW983381:CJW983385 CTS983381:CTS983385 DDO983381:DDO983385 DNK983381:DNK983385 DXG983381:DXG983385 EHC983381:EHC983385 EQY983381:EQY983385 FAU983381:FAU983385 FKQ983381:FKQ983385 FUM983381:FUM983385 GEI983381:GEI983385 GOE983381:GOE983385 GYA983381:GYA983385 HHW983381:HHW983385 HRS983381:HRS983385 IBO983381:IBO983385 ILK983381:ILK983385 IVG983381:IVG983385 JFC983381:JFC983385 JOY983381:JOY983385 JYU983381:JYU983385 KIQ983381:KIQ983385 KSM983381:KSM983385 LCI983381:LCI983385 LME983381:LME983385 LWA983381:LWA983385 MFW983381:MFW983385 MPS983381:MPS983385 MZO983381:MZO983385 NJK983381:NJK983385 NTG983381:NTG983385 ODC983381:ODC983385 OMY983381:OMY983385 OWU983381:OWU983385 PGQ983381:PGQ983385 PQM983381:PQM983385 QAI983381:QAI983385 QKE983381:QKE983385 QUA983381:QUA983385 RDW983381:RDW983385 RNS983381:RNS983385 RXO983381:RXO983385 SHK983381:SHK983385 SRG983381:SRG983385 TBC983381:TBC983385 TKY983381:TKY983385 TUU983381:TUU983385 UEQ983381:UEQ983385 UOM983381:UOM983385 UYI983381:UYI983385 VIE983381:VIE983385 VSA983381:VSA983385 WBW983381:WBW983385 WLS983381:WLS983385 WVO983381:WVO983385 E244 JA244 SW244 ACS244 AMO244 AWK244 BGG244 BQC244 BZY244 CJU244 CTQ244 DDM244 DNI244 DXE244 EHA244 EQW244 FAS244 FKO244 FUK244 GEG244 GOC244 GXY244 HHU244 HRQ244 IBM244 ILI244 IVE244 JFA244 JOW244 JYS244 KIO244 KSK244 LCG244 LMC244 LVY244 MFU244 MPQ244 MZM244 NJI244 NTE244 ODA244 OMW244 OWS244 PGO244 PQK244 QAG244 QKC244 QTY244 RDU244 RNQ244 RXM244 SHI244 SRE244 TBA244 TKW244 TUS244 UEO244 UOK244 UYG244 VIC244 VRY244 WBU244 WLQ244 WVM244 E65780 JA65780 SW65780 ACS65780 AMO65780 AWK65780 BGG65780 BQC65780 BZY65780 CJU65780 CTQ65780 DDM65780 DNI65780 DXE65780 EHA65780 EQW65780 FAS65780 FKO65780 FUK65780 GEG65780 GOC65780 GXY65780 HHU65780 HRQ65780 IBM65780 ILI65780 IVE65780 JFA65780 JOW65780 JYS65780 KIO65780 KSK65780 LCG65780 LMC65780 LVY65780 MFU65780 MPQ65780 MZM65780 NJI65780 NTE65780 ODA65780 OMW65780 OWS65780 PGO65780 PQK65780 QAG65780 QKC65780 QTY65780 RDU65780 RNQ65780 RXM65780 SHI65780 SRE65780 TBA65780 TKW65780 TUS65780 UEO65780 UOK65780 UYG65780 VIC65780 VRY65780 WBU65780 WLQ65780 WVM65780 E131316 JA131316 SW131316 ACS131316 AMO131316 AWK131316 BGG131316 BQC131316 BZY131316 CJU131316 CTQ131316 DDM131316 DNI131316 DXE131316 EHA131316 EQW131316 FAS131316 FKO131316 FUK131316 GEG131316 GOC131316 GXY131316 HHU131316 HRQ131316 IBM131316 ILI131316 IVE131316 JFA131316 JOW131316 JYS131316 KIO131316 KSK131316 LCG131316 LMC131316 LVY131316 MFU131316 MPQ131316 MZM131316 NJI131316 NTE131316 ODA131316 OMW131316 OWS131316 PGO131316 PQK131316 QAG131316 QKC131316 QTY131316 RDU131316 RNQ131316 RXM131316 SHI131316 SRE131316 TBA131316 TKW131316 TUS131316 UEO131316 UOK131316 UYG131316 VIC131316 VRY131316 WBU131316 WLQ131316 WVM131316 E196852 JA196852 SW196852 ACS196852 AMO196852 AWK196852 BGG196852 BQC196852 BZY196852 CJU196852 CTQ196852 DDM196852 DNI196852 DXE196852 EHA196852 EQW196852 FAS196852 FKO196852 FUK196852 GEG196852 GOC196852 GXY196852 HHU196852 HRQ196852 IBM196852 ILI196852 IVE196852 JFA196852 JOW196852 JYS196852 KIO196852 KSK196852 LCG196852 LMC196852 LVY196852 MFU196852 MPQ196852 MZM196852 NJI196852 NTE196852 ODA196852 OMW196852 OWS196852 PGO196852 PQK196852 QAG196852 QKC196852 QTY196852 RDU196852 RNQ196852 RXM196852 SHI196852 SRE196852 TBA196852 TKW196852 TUS196852 UEO196852 UOK196852 UYG196852 VIC196852 VRY196852 WBU196852 WLQ196852 WVM196852 E262388 JA262388 SW262388 ACS262388 AMO262388 AWK262388 BGG262388 BQC262388 BZY262388 CJU262388 CTQ262388 DDM262388 DNI262388 DXE262388 EHA262388 EQW262388 FAS262388 FKO262388 FUK262388 GEG262388 GOC262388 GXY262388 HHU262388 HRQ262388 IBM262388 ILI262388 IVE262388 JFA262388 JOW262388 JYS262388 KIO262388 KSK262388 LCG262388 LMC262388 LVY262388 MFU262388 MPQ262388 MZM262388 NJI262388 NTE262388 ODA262388 OMW262388 OWS262388 PGO262388 PQK262388 QAG262388 QKC262388 QTY262388 RDU262388 RNQ262388 RXM262388 SHI262388 SRE262388 TBA262388 TKW262388 TUS262388 UEO262388 UOK262388 UYG262388 VIC262388 VRY262388 WBU262388 WLQ262388 WVM262388 E327924 JA327924 SW327924 ACS327924 AMO327924 AWK327924 BGG327924 BQC327924 BZY327924 CJU327924 CTQ327924 DDM327924 DNI327924 DXE327924 EHA327924 EQW327924 FAS327924 FKO327924 FUK327924 GEG327924 GOC327924 GXY327924 HHU327924 HRQ327924 IBM327924 ILI327924 IVE327924 JFA327924 JOW327924 JYS327924 KIO327924 KSK327924 LCG327924 LMC327924 LVY327924 MFU327924 MPQ327924 MZM327924 NJI327924 NTE327924 ODA327924 OMW327924 OWS327924 PGO327924 PQK327924 QAG327924 QKC327924 QTY327924 RDU327924 RNQ327924 RXM327924 SHI327924 SRE327924 TBA327924 TKW327924 TUS327924 UEO327924 UOK327924 UYG327924 VIC327924 VRY327924 WBU327924 WLQ327924 WVM327924 E393460 JA393460 SW393460 ACS393460 AMO393460 AWK393460 BGG393460 BQC393460 BZY393460 CJU393460 CTQ393460 DDM393460 DNI393460 DXE393460 EHA393460 EQW393460 FAS393460 FKO393460 FUK393460 GEG393460 GOC393460 GXY393460 HHU393460 HRQ393460 IBM393460 ILI393460 IVE393460 JFA393460 JOW393460 JYS393460 KIO393460 KSK393460 LCG393460 LMC393460 LVY393460 MFU393460 MPQ393460 MZM393460 NJI393460 NTE393460 ODA393460 OMW393460 OWS393460 PGO393460 PQK393460 QAG393460 QKC393460 QTY393460 RDU393460 RNQ393460 RXM393460 SHI393460 SRE393460 TBA393460 TKW393460 TUS393460 UEO393460 UOK393460 UYG393460 VIC393460 VRY393460 WBU393460 WLQ393460 WVM393460 E458996 JA458996 SW458996 ACS458996 AMO458996 AWK458996 BGG458996 BQC458996 BZY458996 CJU458996 CTQ458996 DDM458996 DNI458996 DXE458996 EHA458996 EQW458996 FAS458996 FKO458996 FUK458996 GEG458996 GOC458996 GXY458996 HHU458996 HRQ458996 IBM458996 ILI458996 IVE458996 JFA458996 JOW458996 JYS458996 KIO458996 KSK458996 LCG458996 LMC458996 LVY458996 MFU458996 MPQ458996 MZM458996 NJI458996 NTE458996 ODA458996 OMW458996 OWS458996 PGO458996 PQK458996 QAG458996 QKC458996 QTY458996 RDU458996 RNQ458996 RXM458996 SHI458996 SRE458996 TBA458996 TKW458996 TUS458996 UEO458996 UOK458996 UYG458996 VIC458996 VRY458996 WBU458996 WLQ458996 WVM458996 E524532 JA524532 SW524532 ACS524532 AMO524532 AWK524532 BGG524532 BQC524532 BZY524532 CJU524532 CTQ524532 DDM524532 DNI524532 DXE524532 EHA524532 EQW524532 FAS524532 FKO524532 FUK524532 GEG524532 GOC524532 GXY524532 HHU524532 HRQ524532 IBM524532 ILI524532 IVE524532 JFA524532 JOW524532 JYS524532 KIO524532 KSK524532 LCG524532 LMC524532 LVY524532 MFU524532 MPQ524532 MZM524532 NJI524532 NTE524532 ODA524532 OMW524532 OWS524532 PGO524532 PQK524532 QAG524532 QKC524532 QTY524532 RDU524532 RNQ524532 RXM524532 SHI524532 SRE524532 TBA524532 TKW524532 TUS524532 UEO524532 UOK524532 UYG524532 VIC524532 VRY524532 WBU524532 WLQ524532 WVM524532 E590068 JA590068 SW590068 ACS590068 AMO590068 AWK590068 BGG590068 BQC590068 BZY590068 CJU590068 CTQ590068 DDM590068 DNI590068 DXE590068 EHA590068 EQW590068 FAS590068 FKO590068 FUK590068 GEG590068 GOC590068 GXY590068 HHU590068 HRQ590068 IBM590068 ILI590068 IVE590068 JFA590068 JOW590068 JYS590068 KIO590068 KSK590068 LCG590068 LMC590068 LVY590068 MFU590068 MPQ590068 MZM590068 NJI590068 NTE590068 ODA590068 OMW590068 OWS590068 PGO590068 PQK590068 QAG590068 QKC590068 QTY590068 RDU590068 RNQ590068 RXM590068 SHI590068 SRE590068 TBA590068 TKW590068 TUS590068 UEO590068 UOK590068 UYG590068 VIC590068 VRY590068 WBU590068 WLQ590068 WVM590068 E655604 JA655604 SW655604 ACS655604 AMO655604 AWK655604 BGG655604 BQC655604 BZY655604 CJU655604 CTQ655604 DDM655604 DNI655604 DXE655604 EHA655604 EQW655604 FAS655604 FKO655604 FUK655604 GEG655604 GOC655604 GXY655604 HHU655604 HRQ655604 IBM655604 ILI655604 IVE655604 JFA655604 JOW655604 JYS655604 KIO655604 KSK655604 LCG655604 LMC655604 LVY655604 MFU655604 MPQ655604 MZM655604 NJI655604 NTE655604 ODA655604 OMW655604 OWS655604 PGO655604 PQK655604 QAG655604 QKC655604 QTY655604 RDU655604 RNQ655604 RXM655604 SHI655604 SRE655604 TBA655604 TKW655604 TUS655604 UEO655604 UOK655604 UYG655604 VIC655604 VRY655604 WBU655604 WLQ655604 WVM655604 E721140 JA721140 SW721140 ACS721140 AMO721140 AWK721140 BGG721140 BQC721140 BZY721140 CJU721140 CTQ721140 DDM721140 DNI721140 DXE721140 EHA721140 EQW721140 FAS721140 FKO721140 FUK721140 GEG721140 GOC721140 GXY721140 HHU721140 HRQ721140 IBM721140 ILI721140 IVE721140 JFA721140 JOW721140 JYS721140 KIO721140 KSK721140 LCG721140 LMC721140 LVY721140 MFU721140 MPQ721140 MZM721140 NJI721140 NTE721140 ODA721140 OMW721140 OWS721140 PGO721140 PQK721140 QAG721140 QKC721140 QTY721140 RDU721140 RNQ721140 RXM721140 SHI721140 SRE721140 TBA721140 TKW721140 TUS721140 UEO721140 UOK721140 UYG721140 VIC721140 VRY721140 WBU721140 WLQ721140 WVM721140 E786676 JA786676 SW786676 ACS786676 AMO786676 AWK786676 BGG786676 BQC786676 BZY786676 CJU786676 CTQ786676 DDM786676 DNI786676 DXE786676 EHA786676 EQW786676 FAS786676 FKO786676 FUK786676 GEG786676 GOC786676 GXY786676 HHU786676 HRQ786676 IBM786676 ILI786676 IVE786676 JFA786676 JOW786676 JYS786676 KIO786676 KSK786676 LCG786676 LMC786676 LVY786676 MFU786676 MPQ786676 MZM786676 NJI786676 NTE786676 ODA786676 OMW786676 OWS786676 PGO786676 PQK786676 QAG786676 QKC786676 QTY786676 RDU786676 RNQ786676 RXM786676 SHI786676 SRE786676 TBA786676 TKW786676 TUS786676 UEO786676 UOK786676 UYG786676 VIC786676 VRY786676 WBU786676 WLQ786676 WVM786676 E852212 JA852212 SW852212 ACS852212 AMO852212 AWK852212 BGG852212 BQC852212 BZY852212 CJU852212 CTQ852212 DDM852212 DNI852212 DXE852212 EHA852212 EQW852212 FAS852212 FKO852212 FUK852212 GEG852212 GOC852212 GXY852212 HHU852212 HRQ852212 IBM852212 ILI852212 IVE852212 JFA852212 JOW852212 JYS852212 KIO852212 KSK852212 LCG852212 LMC852212 LVY852212 MFU852212 MPQ852212 MZM852212 NJI852212 NTE852212 ODA852212 OMW852212 OWS852212 PGO852212 PQK852212 QAG852212 QKC852212 QTY852212 RDU852212 RNQ852212 RXM852212 SHI852212 SRE852212 TBA852212 TKW852212 TUS852212 UEO852212 UOK852212 UYG852212 VIC852212 VRY852212 WBU852212 WLQ852212 WVM852212 E917748 JA917748 SW917748 ACS917748 AMO917748 AWK917748 BGG917748 BQC917748 BZY917748 CJU917748 CTQ917748 DDM917748 DNI917748 DXE917748 EHA917748 EQW917748 FAS917748 FKO917748 FUK917748 GEG917748 GOC917748 GXY917748 HHU917748 HRQ917748 IBM917748 ILI917748 IVE917748 JFA917748 JOW917748 JYS917748 KIO917748 KSK917748 LCG917748 LMC917748 LVY917748 MFU917748 MPQ917748 MZM917748 NJI917748 NTE917748 ODA917748 OMW917748 OWS917748 PGO917748 PQK917748 QAG917748 QKC917748 QTY917748 RDU917748 RNQ917748 RXM917748 SHI917748 SRE917748 TBA917748 TKW917748 TUS917748 UEO917748 UOK917748 UYG917748 VIC917748 VRY917748 WBU917748 WLQ917748 WVM917748 E983284 JA983284 SW983284 ACS983284 AMO983284 AWK983284 BGG983284 BQC983284 BZY983284 CJU983284 CTQ983284 DDM983284 DNI983284 DXE983284 EHA983284 EQW983284 FAS983284 FKO983284 FUK983284 GEG983284 GOC983284 GXY983284 HHU983284 HRQ983284 IBM983284 ILI983284 IVE983284 JFA983284 JOW983284 JYS983284 KIO983284 KSK983284 LCG983284 LMC983284 LVY983284 MFU983284 MPQ983284 MZM983284 NJI983284 NTE983284 ODA983284 OMW983284 OWS983284 PGO983284 PQK983284 QAG983284 QKC983284 QTY983284 RDU983284 RNQ983284 RXM983284 SHI983284 SRE983284 TBA983284 TKW983284 TUS983284 UEO983284 UOK983284 UYG983284 VIC983284 VRY983284 WBU983284 WLQ983284 WVM983284 E208 JA208 SW208 ACS208 AMO208 AWK208 BGG208 BQC208 BZY208 CJU208 CTQ208 DDM208 DNI208 DXE208 EHA208 EQW208 FAS208 FKO208 FUK208 GEG208 GOC208 GXY208 HHU208 HRQ208 IBM208 ILI208 IVE208 JFA208 JOW208 JYS208 KIO208 KSK208 LCG208 LMC208 LVY208 MFU208 MPQ208 MZM208 NJI208 NTE208 ODA208 OMW208 OWS208 PGO208 PQK208 QAG208 QKC208 QTY208 RDU208 RNQ208 RXM208 SHI208 SRE208 TBA208 TKW208 TUS208 UEO208 UOK208 UYG208 VIC208 VRY208 WBU208 WLQ208 WVM208 E65744 JA65744 SW65744 ACS65744 AMO65744 AWK65744 BGG65744 BQC65744 BZY65744 CJU65744 CTQ65744 DDM65744 DNI65744 DXE65744 EHA65744 EQW65744 FAS65744 FKO65744 FUK65744 GEG65744 GOC65744 GXY65744 HHU65744 HRQ65744 IBM65744 ILI65744 IVE65744 JFA65744 JOW65744 JYS65744 KIO65744 KSK65744 LCG65744 LMC65744 LVY65744 MFU65744 MPQ65744 MZM65744 NJI65744 NTE65744 ODA65744 OMW65744 OWS65744 PGO65744 PQK65744 QAG65744 QKC65744 QTY65744 RDU65744 RNQ65744 RXM65744 SHI65744 SRE65744 TBA65744 TKW65744 TUS65744 UEO65744 UOK65744 UYG65744 VIC65744 VRY65744 WBU65744 WLQ65744 WVM65744 E131280 JA131280 SW131280 ACS131280 AMO131280 AWK131280 BGG131280 BQC131280 BZY131280 CJU131280 CTQ131280 DDM131280 DNI131280 DXE131280 EHA131280 EQW131280 FAS131280 FKO131280 FUK131280 GEG131280 GOC131280 GXY131280 HHU131280 HRQ131280 IBM131280 ILI131280 IVE131280 JFA131280 JOW131280 JYS131280 KIO131280 KSK131280 LCG131280 LMC131280 LVY131280 MFU131280 MPQ131280 MZM131280 NJI131280 NTE131280 ODA131280 OMW131280 OWS131280 PGO131280 PQK131280 QAG131280 QKC131280 QTY131280 RDU131280 RNQ131280 RXM131280 SHI131280 SRE131280 TBA131280 TKW131280 TUS131280 UEO131280 UOK131280 UYG131280 VIC131280 VRY131280 WBU131280 WLQ131280 WVM131280 E196816 JA196816 SW196816 ACS196816 AMO196816 AWK196816 BGG196816 BQC196816 BZY196816 CJU196816 CTQ196816 DDM196816 DNI196816 DXE196816 EHA196816 EQW196816 FAS196816 FKO196816 FUK196816 GEG196816 GOC196816 GXY196816 HHU196816 HRQ196816 IBM196816 ILI196816 IVE196816 JFA196816 JOW196816 JYS196816 KIO196816 KSK196816 LCG196816 LMC196816 LVY196816 MFU196816 MPQ196816 MZM196816 NJI196816 NTE196816 ODA196816 OMW196816 OWS196816 PGO196816 PQK196816 QAG196816 QKC196816 QTY196816 RDU196816 RNQ196816 RXM196816 SHI196816 SRE196816 TBA196816 TKW196816 TUS196816 UEO196816 UOK196816 UYG196816 VIC196816 VRY196816 WBU196816 WLQ196816 WVM196816 E262352 JA262352 SW262352 ACS262352 AMO262352 AWK262352 BGG262352 BQC262352 BZY262352 CJU262352 CTQ262352 DDM262352 DNI262352 DXE262352 EHA262352 EQW262352 FAS262352 FKO262352 FUK262352 GEG262352 GOC262352 GXY262352 HHU262352 HRQ262352 IBM262352 ILI262352 IVE262352 JFA262352 JOW262352 JYS262352 KIO262352 KSK262352 LCG262352 LMC262352 LVY262352 MFU262352 MPQ262352 MZM262352 NJI262352 NTE262352 ODA262352 OMW262352 OWS262352 PGO262352 PQK262352 QAG262352 QKC262352 QTY262352 RDU262352 RNQ262352 RXM262352 SHI262352 SRE262352 TBA262352 TKW262352 TUS262352 UEO262352 UOK262352 UYG262352 VIC262352 VRY262352 WBU262352 WLQ262352 WVM262352 E327888 JA327888 SW327888 ACS327888 AMO327888 AWK327888 BGG327888 BQC327888 BZY327888 CJU327888 CTQ327888 DDM327888 DNI327888 DXE327888 EHA327888 EQW327888 FAS327888 FKO327888 FUK327888 GEG327888 GOC327888 GXY327888 HHU327888 HRQ327888 IBM327888 ILI327888 IVE327888 JFA327888 JOW327888 JYS327888 KIO327888 KSK327888 LCG327888 LMC327888 LVY327888 MFU327888 MPQ327888 MZM327888 NJI327888 NTE327888 ODA327888 OMW327888 OWS327888 PGO327888 PQK327888 QAG327888 QKC327888 QTY327888 RDU327888 RNQ327888 RXM327888 SHI327888 SRE327888 TBA327888 TKW327888 TUS327888 UEO327888 UOK327888 UYG327888 VIC327888 VRY327888 WBU327888 WLQ327888 WVM327888 E393424 JA393424 SW393424 ACS393424 AMO393424 AWK393424 BGG393424 BQC393424 BZY393424 CJU393424 CTQ393424 DDM393424 DNI393424 DXE393424 EHA393424 EQW393424 FAS393424 FKO393424 FUK393424 GEG393424 GOC393424 GXY393424 HHU393424 HRQ393424 IBM393424 ILI393424 IVE393424 JFA393424 JOW393424 JYS393424 KIO393424 KSK393424 LCG393424 LMC393424 LVY393424 MFU393424 MPQ393424 MZM393424 NJI393424 NTE393424 ODA393424 OMW393424 OWS393424 PGO393424 PQK393424 QAG393424 QKC393424 QTY393424 RDU393424 RNQ393424 RXM393424 SHI393424 SRE393424 TBA393424 TKW393424 TUS393424 UEO393424 UOK393424 UYG393424 VIC393424 VRY393424 WBU393424 WLQ393424 WVM393424 E458960 JA458960 SW458960 ACS458960 AMO458960 AWK458960 BGG458960 BQC458960 BZY458960 CJU458960 CTQ458960 DDM458960 DNI458960 DXE458960 EHA458960 EQW458960 FAS458960 FKO458960 FUK458960 GEG458960 GOC458960 GXY458960 HHU458960 HRQ458960 IBM458960 ILI458960 IVE458960 JFA458960 JOW458960 JYS458960 KIO458960 KSK458960 LCG458960 LMC458960 LVY458960 MFU458960 MPQ458960 MZM458960 NJI458960 NTE458960 ODA458960 OMW458960 OWS458960 PGO458960 PQK458960 QAG458960 QKC458960 QTY458960 RDU458960 RNQ458960 RXM458960 SHI458960 SRE458960 TBA458960 TKW458960 TUS458960 UEO458960 UOK458960 UYG458960 VIC458960 VRY458960 WBU458960 WLQ458960 WVM458960 E524496 JA524496 SW524496 ACS524496 AMO524496 AWK524496 BGG524496 BQC524496 BZY524496 CJU524496 CTQ524496 DDM524496 DNI524496 DXE524496 EHA524496 EQW524496 FAS524496 FKO524496 FUK524496 GEG524496 GOC524496 GXY524496 HHU524496 HRQ524496 IBM524496 ILI524496 IVE524496 JFA524496 JOW524496 JYS524496 KIO524496 KSK524496 LCG524496 LMC524496 LVY524496 MFU524496 MPQ524496 MZM524496 NJI524496 NTE524496 ODA524496 OMW524496 OWS524496 PGO524496 PQK524496 QAG524496 QKC524496 QTY524496 RDU524496 RNQ524496 RXM524496 SHI524496 SRE524496 TBA524496 TKW524496 TUS524496 UEO524496 UOK524496 UYG524496 VIC524496 VRY524496 WBU524496 WLQ524496 WVM524496 E590032 JA590032 SW590032 ACS590032 AMO590032 AWK590032 BGG590032 BQC590032 BZY590032 CJU590032 CTQ590032 DDM590032 DNI590032 DXE590032 EHA590032 EQW590032 FAS590032 FKO590032 FUK590032 GEG590032 GOC590032 GXY590032 HHU590032 HRQ590032 IBM590032 ILI590032 IVE590032 JFA590032 JOW590032 JYS590032 KIO590032 KSK590032 LCG590032 LMC590032 LVY590032 MFU590032 MPQ590032 MZM590032 NJI590032 NTE590032 ODA590032 OMW590032 OWS590032 PGO590032 PQK590032 QAG590032 QKC590032 QTY590032 RDU590032 RNQ590032 RXM590032 SHI590032 SRE590032 TBA590032 TKW590032 TUS590032 UEO590032 UOK590032 UYG590032 VIC590032 VRY590032 WBU590032 WLQ590032 WVM590032 E655568 JA655568 SW655568 ACS655568 AMO655568 AWK655568 BGG655568 BQC655568 BZY655568 CJU655568 CTQ655568 DDM655568 DNI655568 DXE655568 EHA655568 EQW655568 FAS655568 FKO655568 FUK655568 GEG655568 GOC655568 GXY655568 HHU655568 HRQ655568 IBM655568 ILI655568 IVE655568 JFA655568 JOW655568 JYS655568 KIO655568 KSK655568 LCG655568 LMC655568 LVY655568 MFU655568 MPQ655568 MZM655568 NJI655568 NTE655568 ODA655568 OMW655568 OWS655568 PGO655568 PQK655568 QAG655568 QKC655568 QTY655568 RDU655568 RNQ655568 RXM655568 SHI655568 SRE655568 TBA655568 TKW655568 TUS655568 UEO655568 UOK655568 UYG655568 VIC655568 VRY655568 WBU655568 WLQ655568 WVM655568 E721104 JA721104 SW721104 ACS721104 AMO721104 AWK721104 BGG721104 BQC721104 BZY721104 CJU721104 CTQ721104 DDM721104 DNI721104 DXE721104 EHA721104 EQW721104 FAS721104 FKO721104 FUK721104 GEG721104 GOC721104 GXY721104 HHU721104 HRQ721104 IBM721104 ILI721104 IVE721104 JFA721104 JOW721104 JYS721104 KIO721104 KSK721104 LCG721104 LMC721104 LVY721104 MFU721104 MPQ721104 MZM721104 NJI721104 NTE721104 ODA721104 OMW721104 OWS721104 PGO721104 PQK721104 QAG721104 QKC721104 QTY721104 RDU721104 RNQ721104 RXM721104 SHI721104 SRE721104 TBA721104 TKW721104 TUS721104 UEO721104 UOK721104 UYG721104 VIC721104 VRY721104 WBU721104 WLQ721104 WVM721104 E786640 JA786640 SW786640 ACS786640 AMO786640 AWK786640 BGG786640 BQC786640 BZY786640 CJU786640 CTQ786640 DDM786640 DNI786640 DXE786640 EHA786640 EQW786640 FAS786640 FKO786640 FUK786640 GEG786640 GOC786640 GXY786640 HHU786640 HRQ786640 IBM786640 ILI786640 IVE786640 JFA786640 JOW786640 JYS786640 KIO786640 KSK786640 LCG786640 LMC786640 LVY786640 MFU786640 MPQ786640 MZM786640 NJI786640 NTE786640 ODA786640 OMW786640 OWS786640 PGO786640 PQK786640 QAG786640 QKC786640 QTY786640 RDU786640 RNQ786640 RXM786640 SHI786640 SRE786640 TBA786640 TKW786640 TUS786640 UEO786640 UOK786640 UYG786640 VIC786640 VRY786640 WBU786640 WLQ786640 WVM786640 E852176 JA852176 SW852176 ACS852176 AMO852176 AWK852176 BGG852176 BQC852176 BZY852176 CJU852176 CTQ852176 DDM852176 DNI852176 DXE852176 EHA852176 EQW852176 FAS852176 FKO852176 FUK852176 GEG852176 GOC852176 GXY852176 HHU852176 HRQ852176 IBM852176 ILI852176 IVE852176 JFA852176 JOW852176 JYS852176 KIO852176 KSK852176 LCG852176 LMC852176 LVY852176 MFU852176 MPQ852176 MZM852176 NJI852176 NTE852176 ODA852176 OMW852176 OWS852176 PGO852176 PQK852176 QAG852176 QKC852176 QTY852176 RDU852176 RNQ852176 RXM852176 SHI852176 SRE852176 TBA852176 TKW852176 TUS852176 UEO852176 UOK852176 UYG852176 VIC852176 VRY852176 WBU852176 WLQ852176 WVM852176 E917712 JA917712 SW917712 ACS917712 AMO917712 AWK917712 BGG917712 BQC917712 BZY917712 CJU917712 CTQ917712 DDM917712 DNI917712 DXE917712 EHA917712 EQW917712 FAS917712 FKO917712 FUK917712 GEG917712 GOC917712 GXY917712 HHU917712 HRQ917712 IBM917712 ILI917712 IVE917712 JFA917712 JOW917712 JYS917712 KIO917712 KSK917712 LCG917712 LMC917712 LVY917712 MFU917712 MPQ917712 MZM917712 NJI917712 NTE917712 ODA917712 OMW917712 OWS917712 PGO917712 PQK917712 QAG917712 QKC917712 QTY917712 RDU917712 RNQ917712 RXM917712 SHI917712 SRE917712 TBA917712 TKW917712 TUS917712 UEO917712 UOK917712 UYG917712 VIC917712 VRY917712 WBU917712 WLQ917712 WVM917712 E983248 JA983248 SW983248 ACS983248 AMO983248 AWK983248 BGG983248 BQC983248 BZY983248 CJU983248 CTQ983248 DDM983248 DNI983248 DXE983248 EHA983248 EQW983248 FAS983248 FKO983248 FUK983248 GEG983248 GOC983248 GXY983248 HHU983248 HRQ983248 IBM983248 ILI983248 IVE983248 JFA983248 JOW983248 JYS983248 KIO983248 KSK983248 LCG983248 LMC983248 LVY983248 MFU983248 MPQ983248 MZM983248 NJI983248 NTE983248 ODA983248 OMW983248 OWS983248 PGO983248 PQK983248 QAG983248 QKC983248 QTY983248 RDU983248 RNQ983248 RXM983248 SHI983248 SRE983248 TBA983248 TKW983248 TUS983248 UEO983248 UOK983248 UYG983248 VIC983248 VRY983248 WBU983248 WLQ983248 WVM983248 E257 JA257 SW257 ACS257 AMO257 AWK257 BGG257 BQC257 BZY257 CJU257 CTQ257 DDM257 DNI257 DXE257 EHA257 EQW257 FAS257 FKO257 FUK257 GEG257 GOC257 GXY257 HHU257 HRQ257 IBM257 ILI257 IVE257 JFA257 JOW257 JYS257 KIO257 KSK257 LCG257 LMC257 LVY257 MFU257 MPQ257 MZM257 NJI257 NTE257 ODA257 OMW257 OWS257 PGO257 PQK257 QAG257 QKC257 QTY257 RDU257 RNQ257 RXM257 SHI257 SRE257 TBA257 TKW257 TUS257 UEO257 UOK257 UYG257 VIC257 VRY257 WBU257 WLQ257 WVM257 E65793 JA65793 SW65793 ACS65793 AMO65793 AWK65793 BGG65793 BQC65793 BZY65793 CJU65793 CTQ65793 DDM65793 DNI65793 DXE65793 EHA65793 EQW65793 FAS65793 FKO65793 FUK65793 GEG65793 GOC65793 GXY65793 HHU65793 HRQ65793 IBM65793 ILI65793 IVE65793 JFA65793 JOW65793 JYS65793 KIO65793 KSK65793 LCG65793 LMC65793 LVY65793 MFU65793 MPQ65793 MZM65793 NJI65793 NTE65793 ODA65793 OMW65793 OWS65793 PGO65793 PQK65793 QAG65793 QKC65793 QTY65793 RDU65793 RNQ65793 RXM65793 SHI65793 SRE65793 TBA65793 TKW65793 TUS65793 UEO65793 UOK65793 UYG65793 VIC65793 VRY65793 WBU65793 WLQ65793 WVM65793 E131329 JA131329 SW131329 ACS131329 AMO131329 AWK131329 BGG131329 BQC131329 BZY131329 CJU131329 CTQ131329 DDM131329 DNI131329 DXE131329 EHA131329 EQW131329 FAS131329 FKO131329 FUK131329 GEG131329 GOC131329 GXY131329 HHU131329 HRQ131329 IBM131329 ILI131329 IVE131329 JFA131329 JOW131329 JYS131329 KIO131329 KSK131329 LCG131329 LMC131329 LVY131329 MFU131329 MPQ131329 MZM131329 NJI131329 NTE131329 ODA131329 OMW131329 OWS131329 PGO131329 PQK131329 QAG131329 QKC131329 QTY131329 RDU131329 RNQ131329 RXM131329 SHI131329 SRE131329 TBA131329 TKW131329 TUS131329 UEO131329 UOK131329 UYG131329 VIC131329 VRY131329 WBU131329 WLQ131329 WVM131329 E196865 JA196865 SW196865 ACS196865 AMO196865 AWK196865 BGG196865 BQC196865 BZY196865 CJU196865 CTQ196865 DDM196865 DNI196865 DXE196865 EHA196865 EQW196865 FAS196865 FKO196865 FUK196865 GEG196865 GOC196865 GXY196865 HHU196865 HRQ196865 IBM196865 ILI196865 IVE196865 JFA196865 JOW196865 JYS196865 KIO196865 KSK196865 LCG196865 LMC196865 LVY196865 MFU196865 MPQ196865 MZM196865 NJI196865 NTE196865 ODA196865 OMW196865 OWS196865 PGO196865 PQK196865 QAG196865 QKC196865 QTY196865 RDU196865 RNQ196865 RXM196865 SHI196865 SRE196865 TBA196865 TKW196865 TUS196865 UEO196865 UOK196865 UYG196865 VIC196865 VRY196865 WBU196865 WLQ196865 WVM196865 E262401 JA262401 SW262401 ACS262401 AMO262401 AWK262401 BGG262401 BQC262401 BZY262401 CJU262401 CTQ262401 DDM262401 DNI262401 DXE262401 EHA262401 EQW262401 FAS262401 FKO262401 FUK262401 GEG262401 GOC262401 GXY262401 HHU262401 HRQ262401 IBM262401 ILI262401 IVE262401 JFA262401 JOW262401 JYS262401 KIO262401 KSK262401 LCG262401 LMC262401 LVY262401 MFU262401 MPQ262401 MZM262401 NJI262401 NTE262401 ODA262401 OMW262401 OWS262401 PGO262401 PQK262401 QAG262401 QKC262401 QTY262401 RDU262401 RNQ262401 RXM262401 SHI262401 SRE262401 TBA262401 TKW262401 TUS262401 UEO262401 UOK262401 UYG262401 VIC262401 VRY262401 WBU262401 WLQ262401 WVM262401 E327937 JA327937 SW327937 ACS327937 AMO327937 AWK327937 BGG327937 BQC327937 BZY327937 CJU327937 CTQ327937 DDM327937 DNI327937 DXE327937 EHA327937 EQW327937 FAS327937 FKO327937 FUK327937 GEG327937 GOC327937 GXY327937 HHU327937 HRQ327937 IBM327937 ILI327937 IVE327937 JFA327937 JOW327937 JYS327937 KIO327937 KSK327937 LCG327937 LMC327937 LVY327937 MFU327937 MPQ327937 MZM327937 NJI327937 NTE327937 ODA327937 OMW327937 OWS327937 PGO327937 PQK327937 QAG327937 QKC327937 QTY327937 RDU327937 RNQ327937 RXM327937 SHI327937 SRE327937 TBA327937 TKW327937 TUS327937 UEO327937 UOK327937 UYG327937 VIC327937 VRY327937 WBU327937 WLQ327937 WVM327937 E393473 JA393473 SW393473 ACS393473 AMO393473 AWK393473 BGG393473 BQC393473 BZY393473 CJU393473 CTQ393473 DDM393473 DNI393473 DXE393473 EHA393473 EQW393473 FAS393473 FKO393473 FUK393473 GEG393473 GOC393473 GXY393473 HHU393473 HRQ393473 IBM393473 ILI393473 IVE393473 JFA393473 JOW393473 JYS393473 KIO393473 KSK393473 LCG393473 LMC393473 LVY393473 MFU393473 MPQ393473 MZM393473 NJI393473 NTE393473 ODA393473 OMW393473 OWS393473 PGO393473 PQK393473 QAG393473 QKC393473 QTY393473 RDU393473 RNQ393473 RXM393473 SHI393473 SRE393473 TBA393473 TKW393473 TUS393473 UEO393473 UOK393473 UYG393473 VIC393473 VRY393473 WBU393473 WLQ393473 WVM393473 E459009 JA459009 SW459009 ACS459009 AMO459009 AWK459009 BGG459009 BQC459009 BZY459009 CJU459009 CTQ459009 DDM459009 DNI459009 DXE459009 EHA459009 EQW459009 FAS459009 FKO459009 FUK459009 GEG459009 GOC459009 GXY459009 HHU459009 HRQ459009 IBM459009 ILI459009 IVE459009 JFA459009 JOW459009 JYS459009 KIO459009 KSK459009 LCG459009 LMC459009 LVY459009 MFU459009 MPQ459009 MZM459009 NJI459009 NTE459009 ODA459009 OMW459009 OWS459009 PGO459009 PQK459009 QAG459009 QKC459009 QTY459009 RDU459009 RNQ459009 RXM459009 SHI459009 SRE459009 TBA459009 TKW459009 TUS459009 UEO459009 UOK459009 UYG459009 VIC459009 VRY459009 WBU459009 WLQ459009 WVM459009 E524545 JA524545 SW524545 ACS524545 AMO524545 AWK524545 BGG524545 BQC524545 BZY524545 CJU524545 CTQ524545 DDM524545 DNI524545 DXE524545 EHA524545 EQW524545 FAS524545 FKO524545 FUK524545 GEG524545 GOC524545 GXY524545 HHU524545 HRQ524545 IBM524545 ILI524545 IVE524545 JFA524545 JOW524545 JYS524545 KIO524545 KSK524545 LCG524545 LMC524545 LVY524545 MFU524545 MPQ524545 MZM524545 NJI524545 NTE524545 ODA524545 OMW524545 OWS524545 PGO524545 PQK524545 QAG524545 QKC524545 QTY524545 RDU524545 RNQ524545 RXM524545 SHI524545 SRE524545 TBA524545 TKW524545 TUS524545 UEO524545 UOK524545 UYG524545 VIC524545 VRY524545 WBU524545 WLQ524545 WVM524545 E590081 JA590081 SW590081 ACS590081 AMO590081 AWK590081 BGG590081 BQC590081 BZY590081 CJU590081 CTQ590081 DDM590081 DNI590081 DXE590081 EHA590081 EQW590081 FAS590081 FKO590081 FUK590081 GEG590081 GOC590081 GXY590081 HHU590081 HRQ590081 IBM590081 ILI590081 IVE590081 JFA590081 JOW590081 JYS590081 KIO590081 KSK590081 LCG590081 LMC590081 LVY590081 MFU590081 MPQ590081 MZM590081 NJI590081 NTE590081 ODA590081 OMW590081 OWS590081 PGO590081 PQK590081 QAG590081 QKC590081 QTY590081 RDU590081 RNQ590081 RXM590081 SHI590081 SRE590081 TBA590081 TKW590081 TUS590081 UEO590081 UOK590081 UYG590081 VIC590081 VRY590081 WBU590081 WLQ590081 WVM590081 E655617 JA655617 SW655617 ACS655617 AMO655617 AWK655617 BGG655617 BQC655617 BZY655617 CJU655617 CTQ655617 DDM655617 DNI655617 DXE655617 EHA655617 EQW655617 FAS655617 FKO655617 FUK655617 GEG655617 GOC655617 GXY655617 HHU655617 HRQ655617 IBM655617 ILI655617 IVE655617 JFA655617 JOW655617 JYS655617 KIO655617 KSK655617 LCG655617 LMC655617 LVY655617 MFU655617 MPQ655617 MZM655617 NJI655617 NTE655617 ODA655617 OMW655617 OWS655617 PGO655617 PQK655617 QAG655617 QKC655617 QTY655617 RDU655617 RNQ655617 RXM655617 SHI655617 SRE655617 TBA655617 TKW655617 TUS655617 UEO655617 UOK655617 UYG655617 VIC655617 VRY655617 WBU655617 WLQ655617 WVM655617 E721153 JA721153 SW721153 ACS721153 AMO721153 AWK721153 BGG721153 BQC721153 BZY721153 CJU721153 CTQ721153 DDM721153 DNI721153 DXE721153 EHA721153 EQW721153 FAS721153 FKO721153 FUK721153 GEG721153 GOC721153 GXY721153 HHU721153 HRQ721153 IBM721153 ILI721153 IVE721153 JFA721153 JOW721153 JYS721153 KIO721153 KSK721153 LCG721153 LMC721153 LVY721153 MFU721153 MPQ721153 MZM721153 NJI721153 NTE721153 ODA721153 OMW721153 OWS721153 PGO721153 PQK721153 QAG721153 QKC721153 QTY721153 RDU721153 RNQ721153 RXM721153 SHI721153 SRE721153 TBA721153 TKW721153 TUS721153 UEO721153 UOK721153 UYG721153 VIC721153 VRY721153 WBU721153 WLQ721153 WVM721153 E786689 JA786689 SW786689 ACS786689 AMO786689 AWK786689 BGG786689 BQC786689 BZY786689 CJU786689 CTQ786689 DDM786689 DNI786689 DXE786689 EHA786689 EQW786689 FAS786689 FKO786689 FUK786689 GEG786689 GOC786689 GXY786689 HHU786689 HRQ786689 IBM786689 ILI786689 IVE786689 JFA786689 JOW786689 JYS786689 KIO786689 KSK786689 LCG786689 LMC786689 LVY786689 MFU786689 MPQ786689 MZM786689 NJI786689 NTE786689 ODA786689 OMW786689 OWS786689 PGO786689 PQK786689 QAG786689 QKC786689 QTY786689 RDU786689 RNQ786689 RXM786689 SHI786689 SRE786689 TBA786689 TKW786689 TUS786689 UEO786689 UOK786689 UYG786689 VIC786689 VRY786689 WBU786689 WLQ786689 WVM786689 E852225 JA852225 SW852225 ACS852225 AMO852225 AWK852225 BGG852225 BQC852225 BZY852225 CJU852225 CTQ852225 DDM852225 DNI852225 DXE852225 EHA852225 EQW852225 FAS852225 FKO852225 FUK852225 GEG852225 GOC852225 GXY852225 HHU852225 HRQ852225 IBM852225 ILI852225 IVE852225 JFA852225 JOW852225 JYS852225 KIO852225 KSK852225 LCG852225 LMC852225 LVY852225 MFU852225 MPQ852225 MZM852225 NJI852225 NTE852225 ODA852225 OMW852225 OWS852225 PGO852225 PQK852225 QAG852225 QKC852225 QTY852225 RDU852225 RNQ852225 RXM852225 SHI852225 SRE852225 TBA852225 TKW852225 TUS852225 UEO852225 UOK852225 UYG852225 VIC852225 VRY852225 WBU852225 WLQ852225 WVM852225 E917761 JA917761 SW917761 ACS917761 AMO917761 AWK917761 BGG917761 BQC917761 BZY917761 CJU917761 CTQ917761 DDM917761 DNI917761 DXE917761 EHA917761 EQW917761 FAS917761 FKO917761 FUK917761 GEG917761 GOC917761 GXY917761 HHU917761 HRQ917761 IBM917761 ILI917761 IVE917761 JFA917761 JOW917761 JYS917761 KIO917761 KSK917761 LCG917761 LMC917761 LVY917761 MFU917761 MPQ917761 MZM917761 NJI917761 NTE917761 ODA917761 OMW917761 OWS917761 PGO917761 PQK917761 QAG917761 QKC917761 QTY917761 RDU917761 RNQ917761 RXM917761 SHI917761 SRE917761 TBA917761 TKW917761 TUS917761 UEO917761 UOK917761 UYG917761 VIC917761 VRY917761 WBU917761 WLQ917761 WVM917761 E983297 JA983297 SW983297 ACS983297 AMO983297 AWK983297 BGG983297 BQC983297 BZY983297 CJU983297 CTQ983297 DDM983297 DNI983297 DXE983297 EHA983297 EQW983297 FAS983297 FKO983297 FUK983297 GEG983297 GOC983297 GXY983297 HHU983297 HRQ983297 IBM983297 ILI983297 IVE983297 JFA983297 JOW983297 JYS983297 KIO983297 KSK983297 LCG983297 LMC983297 LVY983297 MFU983297 MPQ983297 MZM983297 NJI983297 NTE983297 ODA983297 OMW983297 OWS983297 PGO983297 PQK983297 QAG983297 QKC983297 QTY983297 RDU983297 RNQ983297 RXM983297 SHI983297 SRE983297 TBA983297 TKW983297 TUS983297 UEO983297 UOK983297 UYG983297 VIC983297 VRY983297 WBU983297 WLQ983297 WVM983297 E224 JA224 SW224 ACS224 AMO224 AWK224 BGG224 BQC224 BZY224 CJU224 CTQ224 DDM224 DNI224 DXE224 EHA224 EQW224 FAS224 FKO224 FUK224 GEG224 GOC224 GXY224 HHU224 HRQ224 IBM224 ILI224 IVE224 JFA224 JOW224 JYS224 KIO224 KSK224 LCG224 LMC224 LVY224 MFU224 MPQ224 MZM224 NJI224 NTE224 ODA224 OMW224 OWS224 PGO224 PQK224 QAG224 QKC224 QTY224 RDU224 RNQ224 RXM224 SHI224 SRE224 TBA224 TKW224 TUS224 UEO224 UOK224 UYG224 VIC224 VRY224 WBU224 WLQ224 WVM224 E65760 JA65760 SW65760 ACS65760 AMO65760 AWK65760 BGG65760 BQC65760 BZY65760 CJU65760 CTQ65760 DDM65760 DNI65760 DXE65760 EHA65760 EQW65760 FAS65760 FKO65760 FUK65760 GEG65760 GOC65760 GXY65760 HHU65760 HRQ65760 IBM65760 ILI65760 IVE65760 JFA65760 JOW65760 JYS65760 KIO65760 KSK65760 LCG65760 LMC65760 LVY65760 MFU65760 MPQ65760 MZM65760 NJI65760 NTE65760 ODA65760 OMW65760 OWS65760 PGO65760 PQK65760 QAG65760 QKC65760 QTY65760 RDU65760 RNQ65760 RXM65760 SHI65760 SRE65760 TBA65760 TKW65760 TUS65760 UEO65760 UOK65760 UYG65760 VIC65760 VRY65760 WBU65760 WLQ65760 WVM65760 E131296 JA131296 SW131296 ACS131296 AMO131296 AWK131296 BGG131296 BQC131296 BZY131296 CJU131296 CTQ131296 DDM131296 DNI131296 DXE131296 EHA131296 EQW131296 FAS131296 FKO131296 FUK131296 GEG131296 GOC131296 GXY131296 HHU131296 HRQ131296 IBM131296 ILI131296 IVE131296 JFA131296 JOW131296 JYS131296 KIO131296 KSK131296 LCG131296 LMC131296 LVY131296 MFU131296 MPQ131296 MZM131296 NJI131296 NTE131296 ODA131296 OMW131296 OWS131296 PGO131296 PQK131296 QAG131296 QKC131296 QTY131296 RDU131296 RNQ131296 RXM131296 SHI131296 SRE131296 TBA131296 TKW131296 TUS131296 UEO131296 UOK131296 UYG131296 VIC131296 VRY131296 WBU131296 WLQ131296 WVM131296 E196832 JA196832 SW196832 ACS196832 AMO196832 AWK196832 BGG196832 BQC196832 BZY196832 CJU196832 CTQ196832 DDM196832 DNI196832 DXE196832 EHA196832 EQW196832 FAS196832 FKO196832 FUK196832 GEG196832 GOC196832 GXY196832 HHU196832 HRQ196832 IBM196832 ILI196832 IVE196832 JFA196832 JOW196832 JYS196832 KIO196832 KSK196832 LCG196832 LMC196832 LVY196832 MFU196832 MPQ196832 MZM196832 NJI196832 NTE196832 ODA196832 OMW196832 OWS196832 PGO196832 PQK196832 QAG196832 QKC196832 QTY196832 RDU196832 RNQ196832 RXM196832 SHI196832 SRE196832 TBA196832 TKW196832 TUS196832 UEO196832 UOK196832 UYG196832 VIC196832 VRY196832 WBU196832 WLQ196832 WVM196832 E262368 JA262368 SW262368 ACS262368 AMO262368 AWK262368 BGG262368 BQC262368 BZY262368 CJU262368 CTQ262368 DDM262368 DNI262368 DXE262368 EHA262368 EQW262368 FAS262368 FKO262368 FUK262368 GEG262368 GOC262368 GXY262368 HHU262368 HRQ262368 IBM262368 ILI262368 IVE262368 JFA262368 JOW262368 JYS262368 KIO262368 KSK262368 LCG262368 LMC262368 LVY262368 MFU262368 MPQ262368 MZM262368 NJI262368 NTE262368 ODA262368 OMW262368 OWS262368 PGO262368 PQK262368 QAG262368 QKC262368 QTY262368 RDU262368 RNQ262368 RXM262368 SHI262368 SRE262368 TBA262368 TKW262368 TUS262368 UEO262368 UOK262368 UYG262368 VIC262368 VRY262368 WBU262368 WLQ262368 WVM262368 E327904 JA327904 SW327904 ACS327904 AMO327904 AWK327904 BGG327904 BQC327904 BZY327904 CJU327904 CTQ327904 DDM327904 DNI327904 DXE327904 EHA327904 EQW327904 FAS327904 FKO327904 FUK327904 GEG327904 GOC327904 GXY327904 HHU327904 HRQ327904 IBM327904 ILI327904 IVE327904 JFA327904 JOW327904 JYS327904 KIO327904 KSK327904 LCG327904 LMC327904 LVY327904 MFU327904 MPQ327904 MZM327904 NJI327904 NTE327904 ODA327904 OMW327904 OWS327904 PGO327904 PQK327904 QAG327904 QKC327904 QTY327904 RDU327904 RNQ327904 RXM327904 SHI327904 SRE327904 TBA327904 TKW327904 TUS327904 UEO327904 UOK327904 UYG327904 VIC327904 VRY327904 WBU327904 WLQ327904 WVM327904 E393440 JA393440 SW393440 ACS393440 AMO393440 AWK393440 BGG393440 BQC393440 BZY393440 CJU393440 CTQ393440 DDM393440 DNI393440 DXE393440 EHA393440 EQW393440 FAS393440 FKO393440 FUK393440 GEG393440 GOC393440 GXY393440 HHU393440 HRQ393440 IBM393440 ILI393440 IVE393440 JFA393440 JOW393440 JYS393440 KIO393440 KSK393440 LCG393440 LMC393440 LVY393440 MFU393440 MPQ393440 MZM393440 NJI393440 NTE393440 ODA393440 OMW393440 OWS393440 PGO393440 PQK393440 QAG393440 QKC393440 QTY393440 RDU393440 RNQ393440 RXM393440 SHI393440 SRE393440 TBA393440 TKW393440 TUS393440 UEO393440 UOK393440 UYG393440 VIC393440 VRY393440 WBU393440 WLQ393440 WVM393440 E458976 JA458976 SW458976 ACS458976 AMO458976 AWK458976 BGG458976 BQC458976 BZY458976 CJU458976 CTQ458976 DDM458976 DNI458976 DXE458976 EHA458976 EQW458976 FAS458976 FKO458976 FUK458976 GEG458976 GOC458976 GXY458976 HHU458976 HRQ458976 IBM458976 ILI458976 IVE458976 JFA458976 JOW458976 JYS458976 KIO458976 KSK458976 LCG458976 LMC458976 LVY458976 MFU458976 MPQ458976 MZM458976 NJI458976 NTE458976 ODA458976 OMW458976 OWS458976 PGO458976 PQK458976 QAG458976 QKC458976 QTY458976 RDU458976 RNQ458976 RXM458976 SHI458976 SRE458976 TBA458976 TKW458976 TUS458976 UEO458976 UOK458976 UYG458976 VIC458976 VRY458976 WBU458976 WLQ458976 WVM458976 E524512 JA524512 SW524512 ACS524512 AMO524512 AWK524512 BGG524512 BQC524512 BZY524512 CJU524512 CTQ524512 DDM524512 DNI524512 DXE524512 EHA524512 EQW524512 FAS524512 FKO524512 FUK524512 GEG524512 GOC524512 GXY524512 HHU524512 HRQ524512 IBM524512 ILI524512 IVE524512 JFA524512 JOW524512 JYS524512 KIO524512 KSK524512 LCG524512 LMC524512 LVY524512 MFU524512 MPQ524512 MZM524512 NJI524512 NTE524512 ODA524512 OMW524512 OWS524512 PGO524512 PQK524512 QAG524512 QKC524512 QTY524512 RDU524512 RNQ524512 RXM524512 SHI524512 SRE524512 TBA524512 TKW524512 TUS524512 UEO524512 UOK524512 UYG524512 VIC524512 VRY524512 WBU524512 WLQ524512 WVM524512 E590048 JA590048 SW590048 ACS590048 AMO590048 AWK590048 BGG590048 BQC590048 BZY590048 CJU590048 CTQ590048 DDM590048 DNI590048 DXE590048 EHA590048 EQW590048 FAS590048 FKO590048 FUK590048 GEG590048 GOC590048 GXY590048 HHU590048 HRQ590048 IBM590048 ILI590048 IVE590048 JFA590048 JOW590048 JYS590048 KIO590048 KSK590048 LCG590048 LMC590048 LVY590048 MFU590048 MPQ590048 MZM590048 NJI590048 NTE590048 ODA590048 OMW590048 OWS590048 PGO590048 PQK590048 QAG590048 QKC590048 QTY590048 RDU590048 RNQ590048 RXM590048 SHI590048 SRE590048 TBA590048 TKW590048 TUS590048 UEO590048 UOK590048 UYG590048 VIC590048 VRY590048 WBU590048 WLQ590048 WVM590048 E655584 JA655584 SW655584 ACS655584 AMO655584 AWK655584 BGG655584 BQC655584 BZY655584 CJU655584 CTQ655584 DDM655584 DNI655584 DXE655584 EHA655584 EQW655584 FAS655584 FKO655584 FUK655584 GEG655584 GOC655584 GXY655584 HHU655584 HRQ655584 IBM655584 ILI655584 IVE655584 JFA655584 JOW655584 JYS655584 KIO655584 KSK655584 LCG655584 LMC655584 LVY655584 MFU655584 MPQ655584 MZM655584 NJI655584 NTE655584 ODA655584 OMW655584 OWS655584 PGO655584 PQK655584 QAG655584 QKC655584 QTY655584 RDU655584 RNQ655584 RXM655584 SHI655584 SRE655584 TBA655584 TKW655584 TUS655584 UEO655584 UOK655584 UYG655584 VIC655584 VRY655584 WBU655584 WLQ655584 WVM655584 E721120 JA721120 SW721120 ACS721120 AMO721120 AWK721120 BGG721120 BQC721120 BZY721120 CJU721120 CTQ721120 DDM721120 DNI721120 DXE721120 EHA721120 EQW721120 FAS721120 FKO721120 FUK721120 GEG721120 GOC721120 GXY721120 HHU721120 HRQ721120 IBM721120 ILI721120 IVE721120 JFA721120 JOW721120 JYS721120 KIO721120 KSK721120 LCG721120 LMC721120 LVY721120 MFU721120 MPQ721120 MZM721120 NJI721120 NTE721120 ODA721120 OMW721120 OWS721120 PGO721120 PQK721120 QAG721120 QKC721120 QTY721120 RDU721120 RNQ721120 RXM721120 SHI721120 SRE721120 TBA721120 TKW721120 TUS721120 UEO721120 UOK721120 UYG721120 VIC721120 VRY721120 WBU721120 WLQ721120 WVM721120 E786656 JA786656 SW786656 ACS786656 AMO786656 AWK786656 BGG786656 BQC786656 BZY786656 CJU786656 CTQ786656 DDM786656 DNI786656 DXE786656 EHA786656 EQW786656 FAS786656 FKO786656 FUK786656 GEG786656 GOC786656 GXY786656 HHU786656 HRQ786656 IBM786656 ILI786656 IVE786656 JFA786656 JOW786656 JYS786656 KIO786656 KSK786656 LCG786656 LMC786656 LVY786656 MFU786656 MPQ786656 MZM786656 NJI786656 NTE786656 ODA786656 OMW786656 OWS786656 PGO786656 PQK786656 QAG786656 QKC786656 QTY786656 RDU786656 RNQ786656 RXM786656 SHI786656 SRE786656 TBA786656 TKW786656 TUS786656 UEO786656 UOK786656 UYG786656 VIC786656 VRY786656 WBU786656 WLQ786656 WVM786656 E852192 JA852192 SW852192 ACS852192 AMO852192 AWK852192 BGG852192 BQC852192 BZY852192 CJU852192 CTQ852192 DDM852192 DNI852192 DXE852192 EHA852192 EQW852192 FAS852192 FKO852192 FUK852192 GEG852192 GOC852192 GXY852192 HHU852192 HRQ852192 IBM852192 ILI852192 IVE852192 JFA852192 JOW852192 JYS852192 KIO852192 KSK852192 LCG852192 LMC852192 LVY852192 MFU852192 MPQ852192 MZM852192 NJI852192 NTE852192 ODA852192 OMW852192 OWS852192 PGO852192 PQK852192 QAG852192 QKC852192 QTY852192 RDU852192 RNQ852192 RXM852192 SHI852192 SRE852192 TBA852192 TKW852192 TUS852192 UEO852192 UOK852192 UYG852192 VIC852192 VRY852192 WBU852192 WLQ852192 WVM852192 E917728 JA917728 SW917728 ACS917728 AMO917728 AWK917728 BGG917728 BQC917728 BZY917728 CJU917728 CTQ917728 DDM917728 DNI917728 DXE917728 EHA917728 EQW917728 FAS917728 FKO917728 FUK917728 GEG917728 GOC917728 GXY917728 HHU917728 HRQ917728 IBM917728 ILI917728 IVE917728 JFA917728 JOW917728 JYS917728 KIO917728 KSK917728 LCG917728 LMC917728 LVY917728 MFU917728 MPQ917728 MZM917728 NJI917728 NTE917728 ODA917728 OMW917728 OWS917728 PGO917728 PQK917728 QAG917728 QKC917728 QTY917728 RDU917728 RNQ917728 RXM917728 SHI917728 SRE917728 TBA917728 TKW917728 TUS917728 UEO917728 UOK917728 UYG917728 VIC917728 VRY917728 WBU917728 WLQ917728 WVM917728 E983264 JA983264 SW983264 ACS983264 AMO983264 AWK983264 BGG983264 BQC983264 BZY983264 CJU983264 CTQ983264 DDM983264 DNI983264 DXE983264 EHA983264 EQW983264 FAS983264 FKO983264 FUK983264 GEG983264 GOC983264 GXY983264 HHU983264 HRQ983264 IBM983264 ILI983264 IVE983264 JFA983264 JOW983264 JYS983264 KIO983264 KSK983264 LCG983264 LMC983264 LVY983264 MFU983264 MPQ983264 MZM983264 NJI983264 NTE983264 ODA983264 OMW983264 OWS983264 PGO983264 PQK983264 QAG983264 QKC983264 QTY983264 RDU983264 RNQ983264 RXM983264 SHI983264 SRE983264 TBA983264 TKW983264 TUS983264 UEO983264 UOK983264 UYG983264 VIC983264 VRY983264 WBU983264 WLQ983264 WVM983264 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JA175 SW175 ACS175 AMO175 AWK175 BGG175 BQC175 BZY175 CJU175 CTQ175 DDM175 DNI175 DXE175 EHA175 EQW175 FAS175 FKO175 FUK175 GEG175 GOC175 GXY175 HHU175 HRQ175 IBM175 ILI175 IVE175 JFA175 JOW175 JYS175 KIO175 KSK175 LCG175 LMC175 LVY175 MFU175 MPQ175 MZM175 NJI175 NTE175 ODA175 OMW175 OWS175 PGO175 PQK175 QAG175 QKC175 QTY175 RDU175 RNQ175 RXM175 SHI175 SRE175 TBA175 TKW175 TUS175 UEO175 UOK175 UYG175 VIC175 VRY175 WBU175 WLQ175 WVM175 WVL983381:WVM983385 E65711 JA65711 SW65711 ACS65711 AMO65711 AWK65711 BGG65711 BQC65711 BZY65711 CJU65711 CTQ65711 DDM65711 DNI65711 DXE65711 EHA65711 EQW65711 FAS65711 FKO65711 FUK65711 GEG65711 GOC65711 GXY65711 HHU65711 HRQ65711 IBM65711 ILI65711 IVE65711 JFA65711 JOW65711 JYS65711 KIO65711 KSK65711 LCG65711 LMC65711 LVY65711 MFU65711 MPQ65711 MZM65711 NJI65711 NTE65711 ODA65711 OMW65711 OWS65711 PGO65711 PQK65711 QAG65711 QKC65711 QTY65711 RDU65711 RNQ65711 RXM65711 SHI65711 SRE65711 TBA65711 TKW65711 TUS65711 UEO65711 UOK65711 UYG65711 VIC65711 VRY65711 WBU65711 WLQ65711 WVM65711 E131247 JA131247 SW131247 ACS131247 AMO131247 AWK131247 BGG131247 BQC131247 BZY131247 CJU131247 CTQ131247 DDM131247 DNI131247 DXE131247 EHA131247 EQW131247 FAS131247 FKO131247 FUK131247 GEG131247 GOC131247 GXY131247 HHU131247 HRQ131247 IBM131247 ILI131247 IVE131247 JFA131247 JOW131247 JYS131247 KIO131247 KSK131247 LCG131247 LMC131247 LVY131247 MFU131247 MPQ131247 MZM131247 NJI131247 NTE131247 ODA131247 OMW131247 OWS131247 PGO131247 PQK131247 QAG131247 QKC131247 QTY131247 RDU131247 RNQ131247 RXM131247 SHI131247 SRE131247 TBA131247 TKW131247 TUS131247 UEO131247 UOK131247 UYG131247 VIC131247 VRY131247 WBU131247 WLQ131247 WVM131247 E196783 JA196783 SW196783 ACS196783 AMO196783 AWK196783 BGG196783 BQC196783 BZY196783 CJU196783 CTQ196783 DDM196783 DNI196783 DXE196783 EHA196783 EQW196783 FAS196783 FKO196783 FUK196783 GEG196783 GOC196783 GXY196783 HHU196783 HRQ196783 IBM196783 ILI196783 IVE196783 JFA196783 JOW196783 JYS196783 KIO196783 KSK196783 LCG196783 LMC196783 LVY196783 MFU196783 MPQ196783 MZM196783 NJI196783 NTE196783 ODA196783 OMW196783 OWS196783 PGO196783 PQK196783 QAG196783 QKC196783 QTY196783 RDU196783 RNQ196783 RXM196783 SHI196783 SRE196783 TBA196783 TKW196783 TUS196783 UEO196783 UOK196783 UYG196783 VIC196783 VRY196783 WBU196783 WLQ196783 WVM196783 E262319 JA262319 SW262319 ACS262319 AMO262319 AWK262319 BGG262319 BQC262319 BZY262319 CJU262319 CTQ262319 DDM262319 DNI262319 DXE262319 EHA262319 EQW262319 FAS262319 FKO262319 FUK262319 GEG262319 GOC262319 GXY262319 HHU262319 HRQ262319 IBM262319 ILI262319 IVE262319 JFA262319 JOW262319 JYS262319 KIO262319 KSK262319 LCG262319 LMC262319 LVY262319 MFU262319 MPQ262319 MZM262319 NJI262319 NTE262319 ODA262319 OMW262319 OWS262319 PGO262319 PQK262319 QAG262319 QKC262319 QTY262319 RDU262319 RNQ262319 RXM262319 SHI262319 SRE262319 TBA262319 TKW262319 TUS262319 UEO262319 UOK262319 UYG262319 VIC262319 VRY262319 WBU262319 WLQ262319 WVM262319 E327855 JA327855 SW327855 ACS327855 AMO327855 AWK327855 BGG327855 BQC327855 BZY327855 CJU327855 CTQ327855 DDM327855 DNI327855 DXE327855 EHA327855 EQW327855 FAS327855 FKO327855 FUK327855 GEG327855 GOC327855 GXY327855 HHU327855 HRQ327855 IBM327855 ILI327855 IVE327855 JFA327855 JOW327855 JYS327855 KIO327855 KSK327855 LCG327855 LMC327855 LVY327855 MFU327855 MPQ327855 MZM327855 NJI327855 NTE327855 ODA327855 OMW327855 OWS327855 PGO327855 PQK327855 QAG327855 QKC327855 QTY327855 RDU327855 RNQ327855 RXM327855 SHI327855 SRE327855 TBA327855 TKW327855 TUS327855 UEO327855 UOK327855 UYG327855 VIC327855 VRY327855 WBU327855 WLQ327855 WVM327855 E393391 JA393391 SW393391 ACS393391 AMO393391 AWK393391 BGG393391 BQC393391 BZY393391 CJU393391 CTQ393391 DDM393391 DNI393391 DXE393391 EHA393391 EQW393391 FAS393391 FKO393391 FUK393391 GEG393391 GOC393391 GXY393391 HHU393391 HRQ393391 IBM393391 ILI393391 IVE393391 JFA393391 JOW393391 JYS393391 KIO393391 KSK393391 LCG393391 LMC393391 LVY393391 MFU393391 MPQ393391 MZM393391 NJI393391 NTE393391 ODA393391 OMW393391 OWS393391 PGO393391 PQK393391 QAG393391 QKC393391 QTY393391 RDU393391 RNQ393391 RXM393391 SHI393391 SRE393391 TBA393391 TKW393391 TUS393391 UEO393391 UOK393391 UYG393391 VIC393391 VRY393391 WBU393391 WLQ393391 WVM393391 E458927 JA458927 SW458927 ACS458927 AMO458927 AWK458927 BGG458927 BQC458927 BZY458927 CJU458927 CTQ458927 DDM458927 DNI458927 DXE458927 EHA458927 EQW458927 FAS458927 FKO458927 FUK458927 GEG458927 GOC458927 GXY458927 HHU458927 HRQ458927 IBM458927 ILI458927 IVE458927 JFA458927 JOW458927 JYS458927 KIO458927 KSK458927 LCG458927 LMC458927 LVY458927 MFU458927 MPQ458927 MZM458927 NJI458927 NTE458927 ODA458927 OMW458927 OWS458927 PGO458927 PQK458927 QAG458927 QKC458927 QTY458927 RDU458927 RNQ458927 RXM458927 SHI458927 SRE458927 TBA458927 TKW458927 TUS458927 UEO458927 UOK458927 UYG458927 VIC458927 VRY458927 WBU458927 WLQ458927 WVM458927 E524463 JA524463 SW524463 ACS524463 AMO524463 AWK524463 BGG524463 BQC524463 BZY524463 CJU524463 CTQ524463 DDM524463 DNI524463 DXE524463 EHA524463 EQW524463 FAS524463 FKO524463 FUK524463 GEG524463 GOC524463 GXY524463 HHU524463 HRQ524463 IBM524463 ILI524463 IVE524463 JFA524463 JOW524463 JYS524463 KIO524463 KSK524463 LCG524463 LMC524463 LVY524463 MFU524463 MPQ524463 MZM524463 NJI524463 NTE524463 ODA524463 OMW524463 OWS524463 PGO524463 PQK524463 QAG524463 QKC524463 QTY524463 RDU524463 RNQ524463 RXM524463 SHI524463 SRE524463 TBA524463 TKW524463 TUS524463 UEO524463 UOK524463 UYG524463 VIC524463 VRY524463 WBU524463 WLQ524463 WVM524463 E589999 JA589999 SW589999 ACS589999 AMO589999 AWK589999 BGG589999 BQC589999 BZY589999 CJU589999 CTQ589999 DDM589999 DNI589999 DXE589999 EHA589999 EQW589999 FAS589999 FKO589999 FUK589999 GEG589999 GOC589999 GXY589999 HHU589999 HRQ589999 IBM589999 ILI589999 IVE589999 JFA589999 JOW589999 JYS589999 KIO589999 KSK589999 LCG589999 LMC589999 LVY589999 MFU589999 MPQ589999 MZM589999 NJI589999 NTE589999 ODA589999 OMW589999 OWS589999 PGO589999 PQK589999 QAG589999 QKC589999 QTY589999 RDU589999 RNQ589999 RXM589999 SHI589999 SRE589999 TBA589999 TKW589999 TUS589999 UEO589999 UOK589999 UYG589999 VIC589999 VRY589999 WBU589999 WLQ589999 WVM589999 E655535 JA655535 SW655535 ACS655535 AMO655535 AWK655535 BGG655535 BQC655535 BZY655535 CJU655535 CTQ655535 DDM655535 DNI655535 DXE655535 EHA655535 EQW655535 FAS655535 FKO655535 FUK655535 GEG655535 GOC655535 GXY655535 HHU655535 HRQ655535 IBM655535 ILI655535 IVE655535 JFA655535 JOW655535 JYS655535 KIO655535 KSK655535 LCG655535 LMC655535 LVY655535 MFU655535 MPQ655535 MZM655535 NJI655535 NTE655535 ODA655535 OMW655535 OWS655535 PGO655535 PQK655535 QAG655535 QKC655535 QTY655535 RDU655535 RNQ655535 RXM655535 SHI655535 SRE655535 TBA655535 TKW655535 TUS655535 UEO655535 UOK655535 UYG655535 VIC655535 VRY655535 WBU655535 WLQ655535 WVM655535 E721071 JA721071 SW721071 ACS721071 AMO721071 AWK721071 BGG721071 BQC721071 BZY721071 CJU721071 CTQ721071 DDM721071 DNI721071 DXE721071 EHA721071 EQW721071 FAS721071 FKO721071 FUK721071 GEG721071 GOC721071 GXY721071 HHU721071 HRQ721071 IBM721071 ILI721071 IVE721071 JFA721071 JOW721071 JYS721071 KIO721071 KSK721071 LCG721071 LMC721071 LVY721071 MFU721071 MPQ721071 MZM721071 NJI721071 NTE721071 ODA721071 OMW721071 OWS721071 PGO721071 PQK721071 QAG721071 QKC721071 QTY721071 RDU721071 RNQ721071 RXM721071 SHI721071 SRE721071 TBA721071 TKW721071 TUS721071 UEO721071 UOK721071 UYG721071 VIC721071 VRY721071 WBU721071 WLQ721071 WVM721071 E786607 JA786607 SW786607 ACS786607 AMO786607 AWK786607 BGG786607 BQC786607 BZY786607 CJU786607 CTQ786607 DDM786607 DNI786607 DXE786607 EHA786607 EQW786607 FAS786607 FKO786607 FUK786607 GEG786607 GOC786607 GXY786607 HHU786607 HRQ786607 IBM786607 ILI786607 IVE786607 JFA786607 JOW786607 JYS786607 KIO786607 KSK786607 LCG786607 LMC786607 LVY786607 MFU786607 MPQ786607 MZM786607 NJI786607 NTE786607 ODA786607 OMW786607 OWS786607 PGO786607 PQK786607 QAG786607 QKC786607 QTY786607 RDU786607 RNQ786607 RXM786607 SHI786607 SRE786607 TBA786607 TKW786607 TUS786607 UEO786607 UOK786607 UYG786607 VIC786607 VRY786607 WBU786607 WLQ786607 WVM786607 E852143 JA852143 SW852143 ACS852143 AMO852143 AWK852143 BGG852143 BQC852143 BZY852143 CJU852143 CTQ852143 DDM852143 DNI852143 DXE852143 EHA852143 EQW852143 FAS852143 FKO852143 FUK852143 GEG852143 GOC852143 GXY852143 HHU852143 HRQ852143 IBM852143 ILI852143 IVE852143 JFA852143 JOW852143 JYS852143 KIO852143 KSK852143 LCG852143 LMC852143 LVY852143 MFU852143 MPQ852143 MZM852143 NJI852143 NTE852143 ODA852143 OMW852143 OWS852143 PGO852143 PQK852143 QAG852143 QKC852143 QTY852143 RDU852143 RNQ852143 RXM852143 SHI852143 SRE852143 TBA852143 TKW852143 TUS852143 UEO852143 UOK852143 UYG852143 VIC852143 VRY852143 WBU852143 WLQ852143 WVM852143 E917679 JA917679 SW917679 ACS917679 AMO917679 AWK917679 BGG917679 BQC917679 BZY917679 CJU917679 CTQ917679 DDM917679 DNI917679 DXE917679 EHA917679 EQW917679 FAS917679 FKO917679 FUK917679 GEG917679 GOC917679 GXY917679 HHU917679 HRQ917679 IBM917679 ILI917679 IVE917679 JFA917679 JOW917679 JYS917679 KIO917679 KSK917679 LCG917679 LMC917679 LVY917679 MFU917679 MPQ917679 MZM917679 NJI917679 NTE917679 ODA917679 OMW917679 OWS917679 PGO917679 PQK917679 QAG917679 QKC917679 QTY917679 RDU917679 RNQ917679 RXM917679 SHI917679 SRE917679 TBA917679 TKW917679 TUS917679 UEO917679 UOK917679 UYG917679 VIC917679 VRY917679 WBU917679 WLQ917679 WVM917679 E983215 JA983215 SW983215 ACS983215 AMO983215 AWK983215 BGG983215 BQC983215 BZY983215 CJU983215 CTQ983215 DDM983215 DNI983215 DXE983215 EHA983215 EQW983215 FAS983215 FKO983215 FUK983215 GEG983215 GOC983215 GXY983215 HHU983215 HRQ983215 IBM983215 ILI983215 IVE983215 JFA983215 JOW983215 JYS983215 KIO983215 KSK983215 LCG983215 LMC983215 LVY983215 MFU983215 MPQ983215 MZM983215 NJI983215 NTE983215 ODA983215 OMW983215 OWS983215 PGO983215 PQK983215 QAG983215 QKC983215 QTY983215 RDU983215 RNQ983215 RXM983215 SHI983215 SRE983215 TBA983215 TKW983215 TUS983215 UEO983215 UOK983215 UYG983215 VIC983215 VRY983215 WBU983215 WLQ983215 WVM983215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G65593:G65594 JC65593:JC65594 SY65593:SY65594 ACU65593:ACU65594 AMQ65593:AMQ65594 AWM65593:AWM65594 BGI65593:BGI65594 BQE65593:BQE65594 CAA65593:CAA65594 CJW65593:CJW65594 CTS65593:CTS65594 DDO65593:DDO65594 DNK65593:DNK65594 DXG65593:DXG65594 EHC65593:EHC65594 EQY65593:EQY65594 FAU65593:FAU65594 FKQ65593:FKQ65594 FUM65593:FUM65594 GEI65593:GEI65594 GOE65593:GOE65594 GYA65593:GYA65594 HHW65593:HHW65594 HRS65593:HRS65594 IBO65593:IBO65594 ILK65593:ILK65594 IVG65593:IVG65594 JFC65593:JFC65594 JOY65593:JOY65594 JYU65593:JYU65594 KIQ65593:KIQ65594 KSM65593:KSM65594 LCI65593:LCI65594 LME65593:LME65594 LWA65593:LWA65594 MFW65593:MFW65594 MPS65593:MPS65594 MZO65593:MZO65594 NJK65593:NJK65594 NTG65593:NTG65594 ODC65593:ODC65594 OMY65593:OMY65594 OWU65593:OWU65594 PGQ65593:PGQ65594 PQM65593:PQM65594 QAI65593:QAI65594 QKE65593:QKE65594 QUA65593:QUA65594 RDW65593:RDW65594 RNS65593:RNS65594 RXO65593:RXO65594 SHK65593:SHK65594 SRG65593:SRG65594 TBC65593:TBC65594 TKY65593:TKY65594 TUU65593:TUU65594 UEQ65593:UEQ65594 UOM65593:UOM65594 UYI65593:UYI65594 VIE65593:VIE65594 VSA65593:VSA65594 WBW65593:WBW65594 WLS65593:WLS65594 WVO65593:WVO65594 G131129:G131130 JC131129:JC131130 SY131129:SY131130 ACU131129:ACU131130 AMQ131129:AMQ131130 AWM131129:AWM131130 BGI131129:BGI131130 BQE131129:BQE131130 CAA131129:CAA131130 CJW131129:CJW131130 CTS131129:CTS131130 DDO131129:DDO131130 DNK131129:DNK131130 DXG131129:DXG131130 EHC131129:EHC131130 EQY131129:EQY131130 FAU131129:FAU131130 FKQ131129:FKQ131130 FUM131129:FUM131130 GEI131129:GEI131130 GOE131129:GOE131130 GYA131129:GYA131130 HHW131129:HHW131130 HRS131129:HRS131130 IBO131129:IBO131130 ILK131129:ILK131130 IVG131129:IVG131130 JFC131129:JFC131130 JOY131129:JOY131130 JYU131129:JYU131130 KIQ131129:KIQ131130 KSM131129:KSM131130 LCI131129:LCI131130 LME131129:LME131130 LWA131129:LWA131130 MFW131129:MFW131130 MPS131129:MPS131130 MZO131129:MZO131130 NJK131129:NJK131130 NTG131129:NTG131130 ODC131129:ODC131130 OMY131129:OMY131130 OWU131129:OWU131130 PGQ131129:PGQ131130 PQM131129:PQM131130 QAI131129:QAI131130 QKE131129:QKE131130 QUA131129:QUA131130 RDW131129:RDW131130 RNS131129:RNS131130 RXO131129:RXO131130 SHK131129:SHK131130 SRG131129:SRG131130 TBC131129:TBC131130 TKY131129:TKY131130 TUU131129:TUU131130 UEQ131129:UEQ131130 UOM131129:UOM131130 UYI131129:UYI131130 VIE131129:VIE131130 VSA131129:VSA131130 WBW131129:WBW131130 WLS131129:WLS131130 WVO131129:WVO131130 G196665:G196666 JC196665:JC196666 SY196665:SY196666 ACU196665:ACU196666 AMQ196665:AMQ196666 AWM196665:AWM196666 BGI196665:BGI196666 BQE196665:BQE196666 CAA196665:CAA196666 CJW196665:CJW196666 CTS196665:CTS196666 DDO196665:DDO196666 DNK196665:DNK196666 DXG196665:DXG196666 EHC196665:EHC196666 EQY196665:EQY196666 FAU196665:FAU196666 FKQ196665:FKQ196666 FUM196665:FUM196666 GEI196665:GEI196666 GOE196665:GOE196666 GYA196665:GYA196666 HHW196665:HHW196666 HRS196665:HRS196666 IBO196665:IBO196666 ILK196665:ILK196666 IVG196665:IVG196666 JFC196665:JFC196666 JOY196665:JOY196666 JYU196665:JYU196666 KIQ196665:KIQ196666 KSM196665:KSM196666 LCI196665:LCI196666 LME196665:LME196666 LWA196665:LWA196666 MFW196665:MFW196666 MPS196665:MPS196666 MZO196665:MZO196666 NJK196665:NJK196666 NTG196665:NTG196666 ODC196665:ODC196666 OMY196665:OMY196666 OWU196665:OWU196666 PGQ196665:PGQ196666 PQM196665:PQM196666 QAI196665:QAI196666 QKE196665:QKE196666 QUA196665:QUA196666 RDW196665:RDW196666 RNS196665:RNS196666 RXO196665:RXO196666 SHK196665:SHK196666 SRG196665:SRG196666 TBC196665:TBC196666 TKY196665:TKY196666 TUU196665:TUU196666 UEQ196665:UEQ196666 UOM196665:UOM196666 UYI196665:UYI196666 VIE196665:VIE196666 VSA196665:VSA196666 WBW196665:WBW196666 WLS196665:WLS196666 WVO196665:WVO196666 G262201:G262202 JC262201:JC262202 SY262201:SY262202 ACU262201:ACU262202 AMQ262201:AMQ262202 AWM262201:AWM262202 BGI262201:BGI262202 BQE262201:BQE262202 CAA262201:CAA262202 CJW262201:CJW262202 CTS262201:CTS262202 DDO262201:DDO262202 DNK262201:DNK262202 DXG262201:DXG262202 EHC262201:EHC262202 EQY262201:EQY262202 FAU262201:FAU262202 FKQ262201:FKQ262202 FUM262201:FUM262202 GEI262201:GEI262202 GOE262201:GOE262202 GYA262201:GYA262202 HHW262201:HHW262202 HRS262201:HRS262202 IBO262201:IBO262202 ILK262201:ILK262202 IVG262201:IVG262202 JFC262201:JFC262202 JOY262201:JOY262202 JYU262201:JYU262202 KIQ262201:KIQ262202 KSM262201:KSM262202 LCI262201:LCI262202 LME262201:LME262202 LWA262201:LWA262202 MFW262201:MFW262202 MPS262201:MPS262202 MZO262201:MZO262202 NJK262201:NJK262202 NTG262201:NTG262202 ODC262201:ODC262202 OMY262201:OMY262202 OWU262201:OWU262202 PGQ262201:PGQ262202 PQM262201:PQM262202 QAI262201:QAI262202 QKE262201:QKE262202 QUA262201:QUA262202 RDW262201:RDW262202 RNS262201:RNS262202 RXO262201:RXO262202 SHK262201:SHK262202 SRG262201:SRG262202 TBC262201:TBC262202 TKY262201:TKY262202 TUU262201:TUU262202 UEQ262201:UEQ262202 UOM262201:UOM262202 UYI262201:UYI262202 VIE262201:VIE262202 VSA262201:VSA262202 WBW262201:WBW262202 WLS262201:WLS262202 WVO262201:WVO262202 G327737:G327738 JC327737:JC327738 SY327737:SY327738 ACU327737:ACU327738 AMQ327737:AMQ327738 AWM327737:AWM327738 BGI327737:BGI327738 BQE327737:BQE327738 CAA327737:CAA327738 CJW327737:CJW327738 CTS327737:CTS327738 DDO327737:DDO327738 DNK327737:DNK327738 DXG327737:DXG327738 EHC327737:EHC327738 EQY327737:EQY327738 FAU327737:FAU327738 FKQ327737:FKQ327738 FUM327737:FUM327738 GEI327737:GEI327738 GOE327737:GOE327738 GYA327737:GYA327738 HHW327737:HHW327738 HRS327737:HRS327738 IBO327737:IBO327738 ILK327737:ILK327738 IVG327737:IVG327738 JFC327737:JFC327738 JOY327737:JOY327738 JYU327737:JYU327738 KIQ327737:KIQ327738 KSM327737:KSM327738 LCI327737:LCI327738 LME327737:LME327738 LWA327737:LWA327738 MFW327737:MFW327738 MPS327737:MPS327738 MZO327737:MZO327738 NJK327737:NJK327738 NTG327737:NTG327738 ODC327737:ODC327738 OMY327737:OMY327738 OWU327737:OWU327738 PGQ327737:PGQ327738 PQM327737:PQM327738 QAI327737:QAI327738 QKE327737:QKE327738 QUA327737:QUA327738 RDW327737:RDW327738 RNS327737:RNS327738 RXO327737:RXO327738 SHK327737:SHK327738 SRG327737:SRG327738 TBC327737:TBC327738 TKY327737:TKY327738 TUU327737:TUU327738 UEQ327737:UEQ327738 UOM327737:UOM327738 UYI327737:UYI327738 VIE327737:VIE327738 VSA327737:VSA327738 WBW327737:WBW327738 WLS327737:WLS327738 WVO327737:WVO327738 G393273:G393274 JC393273:JC393274 SY393273:SY393274 ACU393273:ACU393274 AMQ393273:AMQ393274 AWM393273:AWM393274 BGI393273:BGI393274 BQE393273:BQE393274 CAA393273:CAA393274 CJW393273:CJW393274 CTS393273:CTS393274 DDO393273:DDO393274 DNK393273:DNK393274 DXG393273:DXG393274 EHC393273:EHC393274 EQY393273:EQY393274 FAU393273:FAU393274 FKQ393273:FKQ393274 FUM393273:FUM393274 GEI393273:GEI393274 GOE393273:GOE393274 GYA393273:GYA393274 HHW393273:HHW393274 HRS393273:HRS393274 IBO393273:IBO393274 ILK393273:ILK393274 IVG393273:IVG393274 JFC393273:JFC393274 JOY393273:JOY393274 JYU393273:JYU393274 KIQ393273:KIQ393274 KSM393273:KSM393274 LCI393273:LCI393274 LME393273:LME393274 LWA393273:LWA393274 MFW393273:MFW393274 MPS393273:MPS393274 MZO393273:MZO393274 NJK393273:NJK393274 NTG393273:NTG393274 ODC393273:ODC393274 OMY393273:OMY393274 OWU393273:OWU393274 PGQ393273:PGQ393274 PQM393273:PQM393274 QAI393273:QAI393274 QKE393273:QKE393274 QUA393273:QUA393274 RDW393273:RDW393274 RNS393273:RNS393274 RXO393273:RXO393274 SHK393273:SHK393274 SRG393273:SRG393274 TBC393273:TBC393274 TKY393273:TKY393274 TUU393273:TUU393274 UEQ393273:UEQ393274 UOM393273:UOM393274 UYI393273:UYI393274 VIE393273:VIE393274 VSA393273:VSA393274 WBW393273:WBW393274 WLS393273:WLS393274 WVO393273:WVO393274 G458809:G458810 JC458809:JC458810 SY458809:SY458810 ACU458809:ACU458810 AMQ458809:AMQ458810 AWM458809:AWM458810 BGI458809:BGI458810 BQE458809:BQE458810 CAA458809:CAA458810 CJW458809:CJW458810 CTS458809:CTS458810 DDO458809:DDO458810 DNK458809:DNK458810 DXG458809:DXG458810 EHC458809:EHC458810 EQY458809:EQY458810 FAU458809:FAU458810 FKQ458809:FKQ458810 FUM458809:FUM458810 GEI458809:GEI458810 GOE458809:GOE458810 GYA458809:GYA458810 HHW458809:HHW458810 HRS458809:HRS458810 IBO458809:IBO458810 ILK458809:ILK458810 IVG458809:IVG458810 JFC458809:JFC458810 JOY458809:JOY458810 JYU458809:JYU458810 KIQ458809:KIQ458810 KSM458809:KSM458810 LCI458809:LCI458810 LME458809:LME458810 LWA458809:LWA458810 MFW458809:MFW458810 MPS458809:MPS458810 MZO458809:MZO458810 NJK458809:NJK458810 NTG458809:NTG458810 ODC458809:ODC458810 OMY458809:OMY458810 OWU458809:OWU458810 PGQ458809:PGQ458810 PQM458809:PQM458810 QAI458809:QAI458810 QKE458809:QKE458810 QUA458809:QUA458810 RDW458809:RDW458810 RNS458809:RNS458810 RXO458809:RXO458810 SHK458809:SHK458810 SRG458809:SRG458810 TBC458809:TBC458810 TKY458809:TKY458810 TUU458809:TUU458810 UEQ458809:UEQ458810 UOM458809:UOM458810 UYI458809:UYI458810 VIE458809:VIE458810 VSA458809:VSA458810 WBW458809:WBW458810 WLS458809:WLS458810 WVO458809:WVO458810 G524345:G524346 JC524345:JC524346 SY524345:SY524346 ACU524345:ACU524346 AMQ524345:AMQ524346 AWM524345:AWM524346 BGI524345:BGI524346 BQE524345:BQE524346 CAA524345:CAA524346 CJW524345:CJW524346 CTS524345:CTS524346 DDO524345:DDO524346 DNK524345:DNK524346 DXG524345:DXG524346 EHC524345:EHC524346 EQY524345:EQY524346 FAU524345:FAU524346 FKQ524345:FKQ524346 FUM524345:FUM524346 GEI524345:GEI524346 GOE524345:GOE524346 GYA524345:GYA524346 HHW524345:HHW524346 HRS524345:HRS524346 IBO524345:IBO524346 ILK524345:ILK524346 IVG524345:IVG524346 JFC524345:JFC524346 JOY524345:JOY524346 JYU524345:JYU524346 KIQ524345:KIQ524346 KSM524345:KSM524346 LCI524345:LCI524346 LME524345:LME524346 LWA524345:LWA524346 MFW524345:MFW524346 MPS524345:MPS524346 MZO524345:MZO524346 NJK524345:NJK524346 NTG524345:NTG524346 ODC524345:ODC524346 OMY524345:OMY524346 OWU524345:OWU524346 PGQ524345:PGQ524346 PQM524345:PQM524346 QAI524345:QAI524346 QKE524345:QKE524346 QUA524345:QUA524346 RDW524345:RDW524346 RNS524345:RNS524346 RXO524345:RXO524346 SHK524345:SHK524346 SRG524345:SRG524346 TBC524345:TBC524346 TKY524345:TKY524346 TUU524345:TUU524346 UEQ524345:UEQ524346 UOM524345:UOM524346 UYI524345:UYI524346 VIE524345:VIE524346 VSA524345:VSA524346 WBW524345:WBW524346 WLS524345:WLS524346 WVO524345:WVO524346 G589881:G589882 JC589881:JC589882 SY589881:SY589882 ACU589881:ACU589882 AMQ589881:AMQ589882 AWM589881:AWM589882 BGI589881:BGI589882 BQE589881:BQE589882 CAA589881:CAA589882 CJW589881:CJW589882 CTS589881:CTS589882 DDO589881:DDO589882 DNK589881:DNK589882 DXG589881:DXG589882 EHC589881:EHC589882 EQY589881:EQY589882 FAU589881:FAU589882 FKQ589881:FKQ589882 FUM589881:FUM589882 GEI589881:GEI589882 GOE589881:GOE589882 GYA589881:GYA589882 HHW589881:HHW589882 HRS589881:HRS589882 IBO589881:IBO589882 ILK589881:ILK589882 IVG589881:IVG589882 JFC589881:JFC589882 JOY589881:JOY589882 JYU589881:JYU589882 KIQ589881:KIQ589882 KSM589881:KSM589882 LCI589881:LCI589882 LME589881:LME589882 LWA589881:LWA589882 MFW589881:MFW589882 MPS589881:MPS589882 MZO589881:MZO589882 NJK589881:NJK589882 NTG589881:NTG589882 ODC589881:ODC589882 OMY589881:OMY589882 OWU589881:OWU589882 PGQ589881:PGQ589882 PQM589881:PQM589882 QAI589881:QAI589882 QKE589881:QKE589882 QUA589881:QUA589882 RDW589881:RDW589882 RNS589881:RNS589882 RXO589881:RXO589882 SHK589881:SHK589882 SRG589881:SRG589882 TBC589881:TBC589882 TKY589881:TKY589882 TUU589881:TUU589882 UEQ589881:UEQ589882 UOM589881:UOM589882 UYI589881:UYI589882 VIE589881:VIE589882 VSA589881:VSA589882 WBW589881:WBW589882 WLS589881:WLS589882 WVO589881:WVO589882 G655417:G655418 JC655417:JC655418 SY655417:SY655418 ACU655417:ACU655418 AMQ655417:AMQ655418 AWM655417:AWM655418 BGI655417:BGI655418 BQE655417:BQE655418 CAA655417:CAA655418 CJW655417:CJW655418 CTS655417:CTS655418 DDO655417:DDO655418 DNK655417:DNK655418 DXG655417:DXG655418 EHC655417:EHC655418 EQY655417:EQY655418 FAU655417:FAU655418 FKQ655417:FKQ655418 FUM655417:FUM655418 GEI655417:GEI655418 GOE655417:GOE655418 GYA655417:GYA655418 HHW655417:HHW655418 HRS655417:HRS655418 IBO655417:IBO655418 ILK655417:ILK655418 IVG655417:IVG655418 JFC655417:JFC655418 JOY655417:JOY655418 JYU655417:JYU655418 KIQ655417:KIQ655418 KSM655417:KSM655418 LCI655417:LCI655418 LME655417:LME655418 LWA655417:LWA655418 MFW655417:MFW655418 MPS655417:MPS655418 MZO655417:MZO655418 NJK655417:NJK655418 NTG655417:NTG655418 ODC655417:ODC655418 OMY655417:OMY655418 OWU655417:OWU655418 PGQ655417:PGQ655418 PQM655417:PQM655418 QAI655417:QAI655418 QKE655417:QKE655418 QUA655417:QUA655418 RDW655417:RDW655418 RNS655417:RNS655418 RXO655417:RXO655418 SHK655417:SHK655418 SRG655417:SRG655418 TBC655417:TBC655418 TKY655417:TKY655418 TUU655417:TUU655418 UEQ655417:UEQ655418 UOM655417:UOM655418 UYI655417:UYI655418 VIE655417:VIE655418 VSA655417:VSA655418 WBW655417:WBW655418 WLS655417:WLS655418 WVO655417:WVO655418 G720953:G720954 JC720953:JC720954 SY720953:SY720954 ACU720953:ACU720954 AMQ720953:AMQ720954 AWM720953:AWM720954 BGI720953:BGI720954 BQE720953:BQE720954 CAA720953:CAA720954 CJW720953:CJW720954 CTS720953:CTS720954 DDO720953:DDO720954 DNK720953:DNK720954 DXG720953:DXG720954 EHC720953:EHC720954 EQY720953:EQY720954 FAU720953:FAU720954 FKQ720953:FKQ720954 FUM720953:FUM720954 GEI720953:GEI720954 GOE720953:GOE720954 GYA720953:GYA720954 HHW720953:HHW720954 HRS720953:HRS720954 IBO720953:IBO720954 ILK720953:ILK720954 IVG720953:IVG720954 JFC720953:JFC720954 JOY720953:JOY720954 JYU720953:JYU720954 KIQ720953:KIQ720954 KSM720953:KSM720954 LCI720953:LCI720954 LME720953:LME720954 LWA720953:LWA720954 MFW720953:MFW720954 MPS720953:MPS720954 MZO720953:MZO720954 NJK720953:NJK720954 NTG720953:NTG720954 ODC720953:ODC720954 OMY720953:OMY720954 OWU720953:OWU720954 PGQ720953:PGQ720954 PQM720953:PQM720954 QAI720953:QAI720954 QKE720953:QKE720954 QUA720953:QUA720954 RDW720953:RDW720954 RNS720953:RNS720954 RXO720953:RXO720954 SHK720953:SHK720954 SRG720953:SRG720954 TBC720953:TBC720954 TKY720953:TKY720954 TUU720953:TUU720954 UEQ720953:UEQ720954 UOM720953:UOM720954 UYI720953:UYI720954 VIE720953:VIE720954 VSA720953:VSA720954 WBW720953:WBW720954 WLS720953:WLS720954 WVO720953:WVO720954 G786489:G786490 JC786489:JC786490 SY786489:SY786490 ACU786489:ACU786490 AMQ786489:AMQ786490 AWM786489:AWM786490 BGI786489:BGI786490 BQE786489:BQE786490 CAA786489:CAA786490 CJW786489:CJW786490 CTS786489:CTS786490 DDO786489:DDO786490 DNK786489:DNK786490 DXG786489:DXG786490 EHC786489:EHC786490 EQY786489:EQY786490 FAU786489:FAU786490 FKQ786489:FKQ786490 FUM786489:FUM786490 GEI786489:GEI786490 GOE786489:GOE786490 GYA786489:GYA786490 HHW786489:HHW786490 HRS786489:HRS786490 IBO786489:IBO786490 ILK786489:ILK786490 IVG786489:IVG786490 JFC786489:JFC786490 JOY786489:JOY786490 JYU786489:JYU786490 KIQ786489:KIQ786490 KSM786489:KSM786490 LCI786489:LCI786490 LME786489:LME786490 LWA786489:LWA786490 MFW786489:MFW786490 MPS786489:MPS786490 MZO786489:MZO786490 NJK786489:NJK786490 NTG786489:NTG786490 ODC786489:ODC786490 OMY786489:OMY786490 OWU786489:OWU786490 PGQ786489:PGQ786490 PQM786489:PQM786490 QAI786489:QAI786490 QKE786489:QKE786490 QUA786489:QUA786490 RDW786489:RDW786490 RNS786489:RNS786490 RXO786489:RXO786490 SHK786489:SHK786490 SRG786489:SRG786490 TBC786489:TBC786490 TKY786489:TKY786490 TUU786489:TUU786490 UEQ786489:UEQ786490 UOM786489:UOM786490 UYI786489:UYI786490 VIE786489:VIE786490 VSA786489:VSA786490 WBW786489:WBW786490 WLS786489:WLS786490 WVO786489:WVO786490 G852025:G852026 JC852025:JC852026 SY852025:SY852026 ACU852025:ACU852026 AMQ852025:AMQ852026 AWM852025:AWM852026 BGI852025:BGI852026 BQE852025:BQE852026 CAA852025:CAA852026 CJW852025:CJW852026 CTS852025:CTS852026 DDO852025:DDO852026 DNK852025:DNK852026 DXG852025:DXG852026 EHC852025:EHC852026 EQY852025:EQY852026 FAU852025:FAU852026 FKQ852025:FKQ852026 FUM852025:FUM852026 GEI852025:GEI852026 GOE852025:GOE852026 GYA852025:GYA852026 HHW852025:HHW852026 HRS852025:HRS852026 IBO852025:IBO852026 ILK852025:ILK852026 IVG852025:IVG852026 JFC852025:JFC852026 JOY852025:JOY852026 JYU852025:JYU852026 KIQ852025:KIQ852026 KSM852025:KSM852026 LCI852025:LCI852026 LME852025:LME852026 LWA852025:LWA852026 MFW852025:MFW852026 MPS852025:MPS852026 MZO852025:MZO852026 NJK852025:NJK852026 NTG852025:NTG852026 ODC852025:ODC852026 OMY852025:OMY852026 OWU852025:OWU852026 PGQ852025:PGQ852026 PQM852025:PQM852026 QAI852025:QAI852026 QKE852025:QKE852026 QUA852025:QUA852026 RDW852025:RDW852026 RNS852025:RNS852026 RXO852025:RXO852026 SHK852025:SHK852026 SRG852025:SRG852026 TBC852025:TBC852026 TKY852025:TKY852026 TUU852025:TUU852026 UEQ852025:UEQ852026 UOM852025:UOM852026 UYI852025:UYI852026 VIE852025:VIE852026 VSA852025:VSA852026 WBW852025:WBW852026 WLS852025:WLS852026 WVO852025:WVO852026 G917561:G917562 JC917561:JC917562 SY917561:SY917562 ACU917561:ACU917562 AMQ917561:AMQ917562 AWM917561:AWM917562 BGI917561:BGI917562 BQE917561:BQE917562 CAA917561:CAA917562 CJW917561:CJW917562 CTS917561:CTS917562 DDO917561:DDO917562 DNK917561:DNK917562 DXG917561:DXG917562 EHC917561:EHC917562 EQY917561:EQY917562 FAU917561:FAU917562 FKQ917561:FKQ917562 FUM917561:FUM917562 GEI917561:GEI917562 GOE917561:GOE917562 GYA917561:GYA917562 HHW917561:HHW917562 HRS917561:HRS917562 IBO917561:IBO917562 ILK917561:ILK917562 IVG917561:IVG917562 JFC917561:JFC917562 JOY917561:JOY917562 JYU917561:JYU917562 KIQ917561:KIQ917562 KSM917561:KSM917562 LCI917561:LCI917562 LME917561:LME917562 LWA917561:LWA917562 MFW917561:MFW917562 MPS917561:MPS917562 MZO917561:MZO917562 NJK917561:NJK917562 NTG917561:NTG917562 ODC917561:ODC917562 OMY917561:OMY917562 OWU917561:OWU917562 PGQ917561:PGQ917562 PQM917561:PQM917562 QAI917561:QAI917562 QKE917561:QKE917562 QUA917561:QUA917562 RDW917561:RDW917562 RNS917561:RNS917562 RXO917561:RXO917562 SHK917561:SHK917562 SRG917561:SRG917562 TBC917561:TBC917562 TKY917561:TKY917562 TUU917561:TUU917562 UEQ917561:UEQ917562 UOM917561:UOM917562 UYI917561:UYI917562 VIE917561:VIE917562 VSA917561:VSA917562 WBW917561:WBW917562 WLS917561:WLS917562 WVO917561:WVO917562 G983097:G983098 JC983097:JC983098 SY983097:SY983098 ACU983097:ACU983098 AMQ983097:AMQ983098 AWM983097:AWM983098 BGI983097:BGI983098 BQE983097:BQE983098 CAA983097:CAA983098 CJW983097:CJW983098 CTS983097:CTS983098 DDO983097:DDO983098 DNK983097:DNK983098 DXG983097:DXG983098 EHC983097:EHC983098 EQY983097:EQY983098 FAU983097:FAU983098 FKQ983097:FKQ983098 FUM983097:FUM983098 GEI983097:GEI983098 GOE983097:GOE983098 GYA983097:GYA983098 HHW983097:HHW983098 HRS983097:HRS983098 IBO983097:IBO983098 ILK983097:ILK983098 IVG983097:IVG983098 JFC983097:JFC983098 JOY983097:JOY983098 JYU983097:JYU983098 KIQ983097:KIQ983098 KSM983097:KSM983098 LCI983097:LCI983098 LME983097:LME983098 LWA983097:LWA983098 MFW983097:MFW983098 MPS983097:MPS983098 MZO983097:MZO983098 NJK983097:NJK983098 NTG983097:NTG983098 ODC983097:ODC983098 OMY983097:OMY983098 OWU983097:OWU983098 PGQ983097:PGQ983098 PQM983097:PQM983098 QAI983097:QAI983098 QKE983097:QKE983098 QUA983097:QUA983098 RDW983097:RDW983098 RNS983097:RNS983098 RXO983097:RXO983098 SHK983097:SHK983098 SRG983097:SRG983098 TBC983097:TBC983098 TKY983097:TKY983098 TUU983097:TUU983098 UEQ983097:UEQ983098 UOM983097:UOM983098 UYI983097:UYI983098 VIE983097:VIE983098 VSA983097:VSA983098 WBW983097:WBW983098 WLS983097:WLS983098 WVO983097:WVO983098 D341:E345 IZ341:JA345 SV341:SW345 ACR341:ACS345 AMN341:AMO345 AWJ341:AWK345 BGF341:BGG345 BQB341:BQC345 BZX341:BZY345 CJT341:CJU345 CTP341:CTQ345 DDL341:DDM345 DNH341:DNI345 DXD341:DXE345 EGZ341:EHA345 EQV341:EQW345 FAR341:FAS345 FKN341:FKO345 FUJ341:FUK345 GEF341:GEG345 GOB341:GOC345 GXX341:GXY345 HHT341:HHU345 HRP341:HRQ345 IBL341:IBM345 ILH341:ILI345 IVD341:IVE345 JEZ341:JFA345 JOV341:JOW345 JYR341:JYS345 KIN341:KIO345 KSJ341:KSK345 LCF341:LCG345 LMB341:LMC345 LVX341:LVY345 MFT341:MFU345 MPP341:MPQ345 MZL341:MZM345 NJH341:NJI345 NTD341:NTE345 OCZ341:ODA345 OMV341:OMW345 OWR341:OWS345 PGN341:PGO345 PQJ341:PQK345 QAF341:QAG345 QKB341:QKC345 QTX341:QTY345 RDT341:RDU345 RNP341:RNQ345 RXL341:RXM345 SHH341:SHI345 SRD341:SRE345 TAZ341:TBA345 TKV341:TKW345 TUR341:TUS345 UEN341:UEO345 UOJ341:UOK345 UYF341:UYG345 VIB341:VIC345 VRX341:VRY345 WBT341:WBU345 WLP341:WLQ345 WVL341:WVM345 D65877:E65881 IZ65877:JA65881 SV65877:SW65881 ACR65877:ACS65881 AMN65877:AMO65881 AWJ65877:AWK65881 BGF65877:BGG65881 BQB65877:BQC65881 BZX65877:BZY65881 CJT65877:CJU65881 CTP65877:CTQ65881 DDL65877:DDM65881 DNH65877:DNI65881 DXD65877:DXE65881 EGZ65877:EHA65881 EQV65877:EQW65881 FAR65877:FAS65881 FKN65877:FKO65881 FUJ65877:FUK65881 GEF65877:GEG65881 GOB65877:GOC65881 GXX65877:GXY65881 HHT65877:HHU65881 HRP65877:HRQ65881 IBL65877:IBM65881 ILH65877:ILI65881 IVD65877:IVE65881 JEZ65877:JFA65881 JOV65877:JOW65881 JYR65877:JYS65881 KIN65877:KIO65881 KSJ65877:KSK65881 LCF65877:LCG65881 LMB65877:LMC65881 LVX65877:LVY65881 MFT65877:MFU65881 MPP65877:MPQ65881 MZL65877:MZM65881 NJH65877:NJI65881 NTD65877:NTE65881 OCZ65877:ODA65881 OMV65877:OMW65881 OWR65877:OWS65881 PGN65877:PGO65881 PQJ65877:PQK65881 QAF65877:QAG65881 QKB65877:QKC65881 QTX65877:QTY65881 RDT65877:RDU65881 RNP65877:RNQ65881 RXL65877:RXM65881 SHH65877:SHI65881 SRD65877:SRE65881 TAZ65877:TBA65881 TKV65877:TKW65881 TUR65877:TUS65881 UEN65877:UEO65881 UOJ65877:UOK65881 UYF65877:UYG65881 VIB65877:VIC65881 VRX65877:VRY65881 WBT65877:WBU65881 WLP65877:WLQ65881 WVL65877:WVM65881 D131413:E131417 IZ131413:JA131417 SV131413:SW131417 ACR131413:ACS131417 AMN131413:AMO131417 AWJ131413:AWK131417 BGF131413:BGG131417 BQB131413:BQC131417 BZX131413:BZY131417 CJT131413:CJU131417 CTP131413:CTQ131417 DDL131413:DDM131417 DNH131413:DNI131417 DXD131413:DXE131417 EGZ131413:EHA131417 EQV131413:EQW131417 FAR131413:FAS131417 FKN131413:FKO131417 FUJ131413:FUK131417 GEF131413:GEG131417 GOB131413:GOC131417 GXX131413:GXY131417 HHT131413:HHU131417 HRP131413:HRQ131417 IBL131413:IBM131417 ILH131413:ILI131417 IVD131413:IVE131417 JEZ131413:JFA131417 JOV131413:JOW131417 JYR131413:JYS131417 KIN131413:KIO131417 KSJ131413:KSK131417 LCF131413:LCG131417 LMB131413:LMC131417 LVX131413:LVY131417 MFT131413:MFU131417 MPP131413:MPQ131417 MZL131413:MZM131417 NJH131413:NJI131417 NTD131413:NTE131417 OCZ131413:ODA131417 OMV131413:OMW131417 OWR131413:OWS131417 PGN131413:PGO131417 PQJ131413:PQK131417 QAF131413:QAG131417 QKB131413:QKC131417 QTX131413:QTY131417 RDT131413:RDU131417 RNP131413:RNQ131417 RXL131413:RXM131417 SHH131413:SHI131417 SRD131413:SRE131417 TAZ131413:TBA131417 TKV131413:TKW131417 TUR131413:TUS131417 UEN131413:UEO131417 UOJ131413:UOK131417 UYF131413:UYG131417 VIB131413:VIC131417 VRX131413:VRY131417 WBT131413:WBU131417 WLP131413:WLQ131417 WVL131413:WVM131417 D196949:E196953 IZ196949:JA196953 SV196949:SW196953 ACR196949:ACS196953 AMN196949:AMO196953 AWJ196949:AWK196953 BGF196949:BGG196953 BQB196949:BQC196953 BZX196949:BZY196953 CJT196949:CJU196953 CTP196949:CTQ196953 DDL196949:DDM196953 DNH196949:DNI196953 DXD196949:DXE196953 EGZ196949:EHA196953 EQV196949:EQW196953 FAR196949:FAS196953 FKN196949:FKO196953 FUJ196949:FUK196953 GEF196949:GEG196953 GOB196949:GOC196953 GXX196949:GXY196953 HHT196949:HHU196953 HRP196949:HRQ196953 IBL196949:IBM196953 ILH196949:ILI196953 IVD196949:IVE196953 JEZ196949:JFA196953 JOV196949:JOW196953 JYR196949:JYS196953 KIN196949:KIO196953 KSJ196949:KSK196953 LCF196949:LCG196953 LMB196949:LMC196953 LVX196949:LVY196953 MFT196949:MFU196953 MPP196949:MPQ196953 MZL196949:MZM196953 NJH196949:NJI196953 NTD196949:NTE196953 OCZ196949:ODA196953 OMV196949:OMW196953 OWR196949:OWS196953 PGN196949:PGO196953 PQJ196949:PQK196953 QAF196949:QAG196953 QKB196949:QKC196953 QTX196949:QTY196953 RDT196949:RDU196953 RNP196949:RNQ196953 RXL196949:RXM196953 SHH196949:SHI196953 SRD196949:SRE196953 TAZ196949:TBA196953 TKV196949:TKW196953 TUR196949:TUS196953 UEN196949:UEO196953 UOJ196949:UOK196953 UYF196949:UYG196953 VIB196949:VIC196953 VRX196949:VRY196953 WBT196949:WBU196953 WLP196949:WLQ196953 WVL196949:WVM196953 D262485:E262489 IZ262485:JA262489 SV262485:SW262489 ACR262485:ACS262489 AMN262485:AMO262489 AWJ262485:AWK262489 BGF262485:BGG262489 BQB262485:BQC262489 BZX262485:BZY262489 CJT262485:CJU262489 CTP262485:CTQ262489 DDL262485:DDM262489 DNH262485:DNI262489 DXD262485:DXE262489 EGZ262485:EHA262489 EQV262485:EQW262489 FAR262485:FAS262489 FKN262485:FKO262489 FUJ262485:FUK262489 GEF262485:GEG262489 GOB262485:GOC262489 GXX262485:GXY262489 HHT262485:HHU262489 HRP262485:HRQ262489 IBL262485:IBM262489 ILH262485:ILI262489 IVD262485:IVE262489 JEZ262485:JFA262489 JOV262485:JOW262489 JYR262485:JYS262489 KIN262485:KIO262489 KSJ262485:KSK262489 LCF262485:LCG262489 LMB262485:LMC262489 LVX262485:LVY262489 MFT262485:MFU262489 MPP262485:MPQ262489 MZL262485:MZM262489 NJH262485:NJI262489 NTD262485:NTE262489 OCZ262485:ODA262489 OMV262485:OMW262489 OWR262485:OWS262489 PGN262485:PGO262489 PQJ262485:PQK262489 QAF262485:QAG262489 QKB262485:QKC262489 QTX262485:QTY262489 RDT262485:RDU262489 RNP262485:RNQ262489 RXL262485:RXM262489 SHH262485:SHI262489 SRD262485:SRE262489 TAZ262485:TBA262489 TKV262485:TKW262489 TUR262485:TUS262489 UEN262485:UEO262489 UOJ262485:UOK262489 UYF262485:UYG262489 VIB262485:VIC262489 VRX262485:VRY262489 WBT262485:WBU262489 WLP262485:WLQ262489 WVL262485:WVM262489 D328021:E328025 IZ328021:JA328025 SV328021:SW328025 ACR328021:ACS328025 AMN328021:AMO328025 AWJ328021:AWK328025 BGF328021:BGG328025 BQB328021:BQC328025 BZX328021:BZY328025 CJT328021:CJU328025 CTP328021:CTQ328025 DDL328021:DDM328025 DNH328021:DNI328025 DXD328021:DXE328025 EGZ328021:EHA328025 EQV328021:EQW328025 FAR328021:FAS328025 FKN328021:FKO328025 FUJ328021:FUK328025 GEF328021:GEG328025 GOB328021:GOC328025 GXX328021:GXY328025 HHT328021:HHU328025 HRP328021:HRQ328025 IBL328021:IBM328025 ILH328021:ILI328025 IVD328021:IVE328025 JEZ328021:JFA328025 JOV328021:JOW328025 JYR328021:JYS328025 KIN328021:KIO328025 KSJ328021:KSK328025 LCF328021:LCG328025 LMB328021:LMC328025 LVX328021:LVY328025 MFT328021:MFU328025 MPP328021:MPQ328025 MZL328021:MZM328025 NJH328021:NJI328025 NTD328021:NTE328025 OCZ328021:ODA328025 OMV328021:OMW328025 OWR328021:OWS328025 PGN328021:PGO328025 PQJ328021:PQK328025 QAF328021:QAG328025 QKB328021:QKC328025 QTX328021:QTY328025 RDT328021:RDU328025 RNP328021:RNQ328025 RXL328021:RXM328025 SHH328021:SHI328025 SRD328021:SRE328025 TAZ328021:TBA328025 TKV328021:TKW328025 TUR328021:TUS328025 UEN328021:UEO328025 UOJ328021:UOK328025 UYF328021:UYG328025 VIB328021:VIC328025 VRX328021:VRY328025 WBT328021:WBU328025 WLP328021:WLQ328025 WVL328021:WVM328025 D393557:E393561 IZ393557:JA393561 SV393557:SW393561 ACR393557:ACS393561 AMN393557:AMO393561 AWJ393557:AWK393561 BGF393557:BGG393561 BQB393557:BQC393561 BZX393557:BZY393561 CJT393557:CJU393561 CTP393557:CTQ393561 DDL393557:DDM393561 DNH393557:DNI393561 DXD393557:DXE393561 EGZ393557:EHA393561 EQV393557:EQW393561 FAR393557:FAS393561 FKN393557:FKO393561 FUJ393557:FUK393561 GEF393557:GEG393561 GOB393557:GOC393561 GXX393557:GXY393561 HHT393557:HHU393561 HRP393557:HRQ393561 IBL393557:IBM393561 ILH393557:ILI393561 IVD393557:IVE393561 JEZ393557:JFA393561 JOV393557:JOW393561 JYR393557:JYS393561 KIN393557:KIO393561 KSJ393557:KSK393561 LCF393557:LCG393561 LMB393557:LMC393561 LVX393557:LVY393561 MFT393557:MFU393561 MPP393557:MPQ393561 MZL393557:MZM393561 NJH393557:NJI393561 NTD393557:NTE393561 OCZ393557:ODA393561 OMV393557:OMW393561 OWR393557:OWS393561 PGN393557:PGO393561 PQJ393557:PQK393561 QAF393557:QAG393561 QKB393557:QKC393561 QTX393557:QTY393561 RDT393557:RDU393561 RNP393557:RNQ393561 RXL393557:RXM393561 SHH393557:SHI393561 SRD393557:SRE393561 TAZ393557:TBA393561 TKV393557:TKW393561 TUR393557:TUS393561 UEN393557:UEO393561 UOJ393557:UOK393561 UYF393557:UYG393561 VIB393557:VIC393561 VRX393557:VRY393561 WBT393557:WBU393561 WLP393557:WLQ393561 WVL393557:WVM393561 D459093:E459097 IZ459093:JA459097 SV459093:SW459097 ACR459093:ACS459097 AMN459093:AMO459097 AWJ459093:AWK459097 BGF459093:BGG459097 BQB459093:BQC459097 BZX459093:BZY459097 CJT459093:CJU459097 CTP459093:CTQ459097 DDL459093:DDM459097 DNH459093:DNI459097 DXD459093:DXE459097 EGZ459093:EHA459097 EQV459093:EQW459097 FAR459093:FAS459097 FKN459093:FKO459097 FUJ459093:FUK459097 GEF459093:GEG459097 GOB459093:GOC459097 GXX459093:GXY459097 HHT459093:HHU459097 HRP459093:HRQ459097 IBL459093:IBM459097 ILH459093:ILI459097 IVD459093:IVE459097 JEZ459093:JFA459097 JOV459093:JOW459097 JYR459093:JYS459097 KIN459093:KIO459097 KSJ459093:KSK459097 LCF459093:LCG459097 LMB459093:LMC459097 LVX459093:LVY459097 MFT459093:MFU459097 MPP459093:MPQ459097 MZL459093:MZM459097 NJH459093:NJI459097 NTD459093:NTE459097 OCZ459093:ODA459097 OMV459093:OMW459097 OWR459093:OWS459097 PGN459093:PGO459097 PQJ459093:PQK459097 QAF459093:QAG459097 QKB459093:QKC459097 QTX459093:QTY459097 RDT459093:RDU459097 RNP459093:RNQ459097 RXL459093:RXM459097 SHH459093:SHI459097 SRD459093:SRE459097 TAZ459093:TBA459097 TKV459093:TKW459097 TUR459093:TUS459097 UEN459093:UEO459097 UOJ459093:UOK459097 UYF459093:UYG459097 VIB459093:VIC459097 VRX459093:VRY459097 WBT459093:WBU459097 WLP459093:WLQ459097 WVL459093:WVM459097 D524629:E524633 IZ524629:JA524633 SV524629:SW524633 ACR524629:ACS524633 AMN524629:AMO524633 AWJ524629:AWK524633 BGF524629:BGG524633 BQB524629:BQC524633 BZX524629:BZY524633 CJT524629:CJU524633 CTP524629:CTQ524633 DDL524629:DDM524633 DNH524629:DNI524633 DXD524629:DXE524633 EGZ524629:EHA524633 EQV524629:EQW524633 FAR524629:FAS524633 FKN524629:FKO524633 FUJ524629:FUK524633 GEF524629:GEG524633 GOB524629:GOC524633 GXX524629:GXY524633 HHT524629:HHU524633 HRP524629:HRQ524633 IBL524629:IBM524633 ILH524629:ILI524633 IVD524629:IVE524633 JEZ524629:JFA524633 JOV524629:JOW524633 JYR524629:JYS524633 KIN524629:KIO524633 KSJ524629:KSK524633 LCF524629:LCG524633 LMB524629:LMC524633 LVX524629:LVY524633 MFT524629:MFU524633 MPP524629:MPQ524633 MZL524629:MZM524633 NJH524629:NJI524633 NTD524629:NTE524633 OCZ524629:ODA524633 OMV524629:OMW524633 OWR524629:OWS524633 PGN524629:PGO524633 PQJ524629:PQK524633 QAF524629:QAG524633 QKB524629:QKC524633 QTX524629:QTY524633 RDT524629:RDU524633 RNP524629:RNQ524633 RXL524629:RXM524633 SHH524629:SHI524633 SRD524629:SRE524633 TAZ524629:TBA524633 TKV524629:TKW524633 TUR524629:TUS524633 UEN524629:UEO524633 UOJ524629:UOK524633 UYF524629:UYG524633 VIB524629:VIC524633 VRX524629:VRY524633 WBT524629:WBU524633 WLP524629:WLQ524633 WVL524629:WVM524633 D590165:E590169 IZ590165:JA590169 SV590165:SW590169 ACR590165:ACS590169 AMN590165:AMO590169 AWJ590165:AWK590169 BGF590165:BGG590169 BQB590165:BQC590169 BZX590165:BZY590169 CJT590165:CJU590169 CTP590165:CTQ590169 DDL590165:DDM590169 DNH590165:DNI590169 DXD590165:DXE590169 EGZ590165:EHA590169 EQV590165:EQW590169 FAR590165:FAS590169 FKN590165:FKO590169 FUJ590165:FUK590169 GEF590165:GEG590169 GOB590165:GOC590169 GXX590165:GXY590169 HHT590165:HHU590169 HRP590165:HRQ590169 IBL590165:IBM590169 ILH590165:ILI590169 IVD590165:IVE590169 JEZ590165:JFA590169 JOV590165:JOW590169 JYR590165:JYS590169 KIN590165:KIO590169 KSJ590165:KSK590169 LCF590165:LCG590169 LMB590165:LMC590169 LVX590165:LVY590169 MFT590165:MFU590169 MPP590165:MPQ590169 MZL590165:MZM590169 NJH590165:NJI590169 NTD590165:NTE590169 OCZ590165:ODA590169 OMV590165:OMW590169 OWR590165:OWS590169 PGN590165:PGO590169 PQJ590165:PQK590169 QAF590165:QAG590169 QKB590165:QKC590169 QTX590165:QTY590169 RDT590165:RDU590169 RNP590165:RNQ590169 RXL590165:RXM590169 SHH590165:SHI590169 SRD590165:SRE590169 TAZ590165:TBA590169 TKV590165:TKW590169 TUR590165:TUS590169 UEN590165:UEO590169 UOJ590165:UOK590169 UYF590165:UYG590169 VIB590165:VIC590169 VRX590165:VRY590169 WBT590165:WBU590169 WLP590165:WLQ590169 WVL590165:WVM590169 D655701:E655705 IZ655701:JA655705 SV655701:SW655705 ACR655701:ACS655705 AMN655701:AMO655705 AWJ655701:AWK655705 BGF655701:BGG655705 BQB655701:BQC655705 BZX655701:BZY655705 CJT655701:CJU655705 CTP655701:CTQ655705 DDL655701:DDM655705 DNH655701:DNI655705 DXD655701:DXE655705 EGZ655701:EHA655705 EQV655701:EQW655705 FAR655701:FAS655705 FKN655701:FKO655705 FUJ655701:FUK655705 GEF655701:GEG655705 GOB655701:GOC655705 GXX655701:GXY655705 HHT655701:HHU655705 HRP655701:HRQ655705 IBL655701:IBM655705 ILH655701:ILI655705 IVD655701:IVE655705 JEZ655701:JFA655705 JOV655701:JOW655705 JYR655701:JYS655705 KIN655701:KIO655705 KSJ655701:KSK655705 LCF655701:LCG655705 LMB655701:LMC655705 LVX655701:LVY655705 MFT655701:MFU655705 MPP655701:MPQ655705 MZL655701:MZM655705 NJH655701:NJI655705 NTD655701:NTE655705 OCZ655701:ODA655705 OMV655701:OMW655705 OWR655701:OWS655705 PGN655701:PGO655705 PQJ655701:PQK655705 QAF655701:QAG655705 QKB655701:QKC655705 QTX655701:QTY655705 RDT655701:RDU655705 RNP655701:RNQ655705 RXL655701:RXM655705 SHH655701:SHI655705 SRD655701:SRE655705 TAZ655701:TBA655705 TKV655701:TKW655705 TUR655701:TUS655705 UEN655701:UEO655705 UOJ655701:UOK655705 UYF655701:UYG655705 VIB655701:VIC655705 VRX655701:VRY655705 WBT655701:WBU655705 WLP655701:WLQ655705 WVL655701:WVM655705 D721237:E721241 IZ721237:JA721241 SV721237:SW721241 ACR721237:ACS721241 AMN721237:AMO721241 AWJ721237:AWK721241 BGF721237:BGG721241 BQB721237:BQC721241 BZX721237:BZY721241 CJT721237:CJU721241 CTP721237:CTQ721241 DDL721237:DDM721241 DNH721237:DNI721241 DXD721237:DXE721241 EGZ721237:EHA721241 EQV721237:EQW721241 FAR721237:FAS721241 FKN721237:FKO721241 FUJ721237:FUK721241 GEF721237:GEG721241 GOB721237:GOC721241 GXX721237:GXY721241 HHT721237:HHU721241 HRP721237:HRQ721241 IBL721237:IBM721241 ILH721237:ILI721241 IVD721237:IVE721241 JEZ721237:JFA721241 JOV721237:JOW721241 JYR721237:JYS721241 KIN721237:KIO721241 KSJ721237:KSK721241 LCF721237:LCG721241 LMB721237:LMC721241 LVX721237:LVY721241 MFT721237:MFU721241 MPP721237:MPQ721241 MZL721237:MZM721241 NJH721237:NJI721241 NTD721237:NTE721241 OCZ721237:ODA721241 OMV721237:OMW721241 OWR721237:OWS721241 PGN721237:PGO721241 PQJ721237:PQK721241 QAF721237:QAG721241 QKB721237:QKC721241 QTX721237:QTY721241 RDT721237:RDU721241 RNP721237:RNQ721241 RXL721237:RXM721241 SHH721237:SHI721241 SRD721237:SRE721241 TAZ721237:TBA721241 TKV721237:TKW721241 TUR721237:TUS721241 UEN721237:UEO721241 UOJ721237:UOK721241 UYF721237:UYG721241 VIB721237:VIC721241 VRX721237:VRY721241 WBT721237:WBU721241 WLP721237:WLQ721241 WVL721237:WVM721241 D786773:E786777 IZ786773:JA786777 SV786773:SW786777 ACR786773:ACS786777 AMN786773:AMO786777 AWJ786773:AWK786777 BGF786773:BGG786777 BQB786773:BQC786777 BZX786773:BZY786777 CJT786773:CJU786777 CTP786773:CTQ786777 DDL786773:DDM786777 DNH786773:DNI786777 DXD786773:DXE786777 EGZ786773:EHA786777 EQV786773:EQW786777 FAR786773:FAS786777 FKN786773:FKO786777 FUJ786773:FUK786777 GEF786773:GEG786777 GOB786773:GOC786777 GXX786773:GXY786777 HHT786773:HHU786777 HRP786773:HRQ786777 IBL786773:IBM786777 ILH786773:ILI786777 IVD786773:IVE786777 JEZ786773:JFA786777 JOV786773:JOW786777 JYR786773:JYS786777 KIN786773:KIO786777 KSJ786773:KSK786777 LCF786773:LCG786777 LMB786773:LMC786777 LVX786773:LVY786777 MFT786773:MFU786777 MPP786773:MPQ786777 MZL786773:MZM786777 NJH786773:NJI786777 NTD786773:NTE786777 OCZ786773:ODA786777 OMV786773:OMW786777 OWR786773:OWS786777 PGN786773:PGO786777 PQJ786773:PQK786777 QAF786773:QAG786777 QKB786773:QKC786777 QTX786773:QTY786777 RDT786773:RDU786777 RNP786773:RNQ786777 RXL786773:RXM786777 SHH786773:SHI786777 SRD786773:SRE786777 TAZ786773:TBA786777 TKV786773:TKW786777 TUR786773:TUS786777 UEN786773:UEO786777 UOJ786773:UOK786777 UYF786773:UYG786777 VIB786773:VIC786777 VRX786773:VRY786777 WBT786773:WBU786777 WLP786773:WLQ786777 WVL786773:WVM786777 D852309:E852313 IZ852309:JA852313 SV852309:SW852313 ACR852309:ACS852313 AMN852309:AMO852313 AWJ852309:AWK852313 BGF852309:BGG852313 BQB852309:BQC852313 BZX852309:BZY852313 CJT852309:CJU852313 CTP852309:CTQ852313 DDL852309:DDM852313 DNH852309:DNI852313 DXD852309:DXE852313 EGZ852309:EHA852313 EQV852309:EQW852313 FAR852309:FAS852313 FKN852309:FKO852313 FUJ852309:FUK852313 GEF852309:GEG852313 GOB852309:GOC852313 GXX852309:GXY852313 HHT852309:HHU852313 HRP852309:HRQ852313 IBL852309:IBM852313 ILH852309:ILI852313 IVD852309:IVE852313 JEZ852309:JFA852313 JOV852309:JOW852313 JYR852309:JYS852313 KIN852309:KIO852313 KSJ852309:KSK852313 LCF852309:LCG852313 LMB852309:LMC852313 LVX852309:LVY852313 MFT852309:MFU852313 MPP852309:MPQ852313 MZL852309:MZM852313 NJH852309:NJI852313 NTD852309:NTE852313 OCZ852309:ODA852313 OMV852309:OMW852313 OWR852309:OWS852313 PGN852309:PGO852313 PQJ852309:PQK852313 QAF852309:QAG852313 QKB852309:QKC852313 QTX852309:QTY852313 RDT852309:RDU852313 RNP852309:RNQ852313 RXL852309:RXM852313 SHH852309:SHI852313 SRD852309:SRE852313 TAZ852309:TBA852313 TKV852309:TKW852313 TUR852309:TUS852313 UEN852309:UEO852313 UOJ852309:UOK852313 UYF852309:UYG852313 VIB852309:VIC852313 VRX852309:VRY852313 WBT852309:WBU852313 WLP852309:WLQ852313 WVL852309:WVM852313 D917845:E917849 IZ917845:JA917849 SV917845:SW917849 ACR917845:ACS917849 AMN917845:AMO917849 AWJ917845:AWK917849 BGF917845:BGG917849 BQB917845:BQC917849 BZX917845:BZY917849 CJT917845:CJU917849 CTP917845:CTQ917849 DDL917845:DDM917849 DNH917845:DNI917849 DXD917845:DXE917849 EGZ917845:EHA917849 EQV917845:EQW917849 FAR917845:FAS917849 FKN917845:FKO917849 FUJ917845:FUK917849 GEF917845:GEG917849 GOB917845:GOC917849 GXX917845:GXY917849 HHT917845:HHU917849 HRP917845:HRQ917849 IBL917845:IBM917849 ILH917845:ILI917849 IVD917845:IVE917849 JEZ917845:JFA917849 JOV917845:JOW917849 JYR917845:JYS917849 KIN917845:KIO917849 KSJ917845:KSK917849 LCF917845:LCG917849 LMB917845:LMC917849 LVX917845:LVY917849 MFT917845:MFU917849 MPP917845:MPQ917849 MZL917845:MZM917849 NJH917845:NJI917849 NTD917845:NTE917849 OCZ917845:ODA917849 OMV917845:OMW917849 OWR917845:OWS917849 PGN917845:PGO917849 PQJ917845:PQK917849 QAF917845:QAG917849 QKB917845:QKC917849 QTX917845:QTY917849 RDT917845:RDU917849 RNP917845:RNQ917849 RXL917845:RXM917849 SHH917845:SHI917849 SRD917845:SRE917849 TAZ917845:TBA917849 TKV917845:TKW917849 TUR917845:TUS917849 UEN917845:UEO917849 UOJ917845:UOK917849 UYF917845:UYG917849 VIB917845:VIC917849 VRX917845:VRY917849 WBT917845:WBU917849 WLP917845:WLQ917849 WVL917845:WVM917849 D983381:E983385 IZ983381:JA983385 SV983381:SW983385 ACR983381:ACS983385 AMN983381:AMO983385 AWJ983381:AWK983385 BGF983381:BGG983385 BQB983381:BQC983385 BZX983381:BZY983385 CJT983381:CJU983385 CTP983381:CTQ983385 DDL983381:DDM983385 DNH983381:DNI983385 DXD983381:DXE983385 EGZ983381:EHA983385 EQV983381:EQW983385 FAR983381:FAS983385 FKN983381:FKO983385 FUJ983381:FUK983385 GEF983381:GEG983385 GOB983381:GOC983385 GXX983381:GXY983385 HHT983381:HHU983385 HRP983381:HRQ983385 IBL983381:IBM983385 ILH983381:ILI983385 IVD983381:IVE983385 JEZ983381:JFA983385 JOV983381:JOW983385 JYR983381:JYS983385 KIN983381:KIO983385 KSJ983381:KSK983385 LCF983381:LCG983385 LMB983381:LMC983385 LVX983381:LVY983385 MFT983381:MFU983385 MPP983381:MPQ983385 MZL983381:MZM983385 NJH983381:NJI983385 NTD983381:NTE983385 OCZ983381:ODA983385 OMV983381:OMW983385 OWR983381:OWS983385 PGN983381:PGO983385 PQJ983381:PQK983385 QAF983381:QAG983385 QKB983381:QKC983385 QTX983381:QTY983385 RDT983381:RDU983385 RNP983381:RNQ983385 RXL983381:RXM983385 SHH983381:SHI983385 SRD983381:SRE983385 TAZ983381:TBA983385 TKV983381:TKW983385 TUR983381:TUS983385 UEN983381:UEO983385 UOJ983381:UOK983385 UYF983381:UYG983385 VIB983381:VIC983385 VRX983381:VRY983385 WBT983381:WBU983385 WLP983381:WLQ983385 E175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102" customWidth="1"/>
    <col min="27" max="28" width="9.140625" style="11"/>
    <col min="29" max="16384" width="9.140625" style="12"/>
  </cols>
  <sheetData>
    <row r="1" spans="1:46" ht="27" customHeight="1">
      <c r="A1" s="1073" t="str">
        <f>Basic!A3&amp;Basic!B3</f>
        <v>Specification No. :CC/NT/W-RT/DOM/A00/23/09260</v>
      </c>
      <c r="B1" s="1073"/>
      <c r="C1" s="1073"/>
      <c r="D1" s="1073"/>
      <c r="E1" s="272" t="str">
        <f>"Attachment-3(JV) " &amp; AT1</f>
        <v xml:space="preserve">Attachment-3(JV) </v>
      </c>
      <c r="F1" s="51"/>
      <c r="G1" s="51"/>
      <c r="H1" s="51"/>
      <c r="I1" s="51"/>
      <c r="J1" s="51"/>
      <c r="K1" s="51"/>
      <c r="L1" s="51"/>
      <c r="M1" s="51"/>
      <c r="N1" s="51"/>
      <c r="O1" s="51"/>
      <c r="P1" s="51"/>
      <c r="Q1" s="51"/>
      <c r="R1" s="51"/>
      <c r="S1" s="51"/>
      <c r="T1" s="51"/>
      <c r="U1" s="51"/>
      <c r="V1" s="51"/>
      <c r="W1" s="51"/>
      <c r="X1" s="51"/>
      <c r="Y1" s="51"/>
      <c r="Z1" s="105" t="str">
        <f>'Names of Bidder'!D6</f>
        <v>Sole Bidder</v>
      </c>
      <c r="AT1" s="104"/>
    </row>
    <row r="2" spans="1:46" ht="10.5" customHeight="1">
      <c r="Z2" s="105">
        <f>'Names of Bidder'!G6</f>
        <v>0</v>
      </c>
    </row>
    <row r="3" spans="1:46" ht="75" customHeight="1">
      <c r="A3" s="858"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52"/>
      <c r="G3" s="52"/>
      <c r="H3" s="52"/>
      <c r="I3" s="52"/>
      <c r="J3" s="52"/>
      <c r="K3" s="52"/>
      <c r="L3" s="52"/>
      <c r="M3" s="52"/>
      <c r="N3" s="52"/>
      <c r="O3" s="52"/>
      <c r="P3" s="52"/>
      <c r="Q3" s="52"/>
      <c r="R3" s="52"/>
      <c r="S3" s="52"/>
      <c r="T3" s="52"/>
      <c r="U3" s="52"/>
      <c r="V3" s="52"/>
      <c r="W3" s="52"/>
      <c r="X3" s="52"/>
      <c r="Y3" s="52"/>
      <c r="Z3" s="106"/>
      <c r="AA3" s="14"/>
      <c r="AB3" s="13"/>
    </row>
    <row r="4" spans="1:46" ht="20.100000000000001" customHeight="1">
      <c r="A4" s="15"/>
      <c r="AB4" s="17"/>
      <c r="AC4" s="2"/>
    </row>
    <row r="5" spans="1:46" ht="20.100000000000001" customHeight="1">
      <c r="A5" s="1074" t="s">
        <v>338</v>
      </c>
      <c r="B5" s="1074"/>
      <c r="C5" s="1074"/>
      <c r="D5" s="1074"/>
      <c r="E5" s="1074"/>
      <c r="F5" s="15"/>
      <c r="G5" s="15"/>
      <c r="H5" s="15"/>
      <c r="I5" s="15"/>
      <c r="J5" s="15"/>
      <c r="K5" s="15"/>
      <c r="L5" s="15"/>
      <c r="M5" s="15"/>
      <c r="N5" s="15"/>
      <c r="O5" s="15"/>
      <c r="P5" s="15"/>
      <c r="Q5" s="15"/>
      <c r="R5" s="15"/>
      <c r="S5" s="15"/>
      <c r="T5" s="15"/>
      <c r="U5" s="15"/>
      <c r="V5" s="15"/>
      <c r="W5" s="15"/>
      <c r="X5" s="15"/>
      <c r="Y5" s="15"/>
      <c r="Z5" s="107"/>
      <c r="AB5" s="17"/>
      <c r="AC5" s="2"/>
    </row>
    <row r="6" spans="1:46" ht="20.100000000000001" customHeight="1">
      <c r="A6" s="19"/>
      <c r="AB6" s="17"/>
      <c r="AC6" s="2"/>
    </row>
    <row r="7" spans="1:46" ht="20.100000000000001" customHeight="1">
      <c r="A7" s="20" t="str">
        <f>"Bidder’s Name and Address  :"</f>
        <v>Bidder’s Name and Address  :</v>
      </c>
      <c r="E7" s="5" t="s">
        <v>343</v>
      </c>
      <c r="F7" s="5"/>
      <c r="G7" s="5"/>
      <c r="H7" s="5"/>
      <c r="I7" s="5"/>
      <c r="J7" s="5"/>
      <c r="K7" s="5"/>
      <c r="L7" s="5"/>
      <c r="M7" s="5"/>
      <c r="N7" s="5"/>
      <c r="O7" s="5"/>
      <c r="P7" s="5"/>
      <c r="Q7" s="5"/>
      <c r="R7" s="5"/>
      <c r="S7" s="5"/>
      <c r="T7" s="5"/>
      <c r="U7" s="5"/>
      <c r="V7" s="5"/>
      <c r="W7" s="5"/>
      <c r="X7" s="5"/>
      <c r="Y7" s="5"/>
      <c r="AB7" s="17"/>
      <c r="AC7" s="2"/>
    </row>
    <row r="8" spans="1:46" ht="36" customHeight="1">
      <c r="A8" s="1079" t="str">
        <f>IF('Names of Bidder'!D6= "JV (Joint Venture)", "JV of " &amp; Z8, "")</f>
        <v/>
      </c>
      <c r="B8" s="1079"/>
      <c r="C8" s="1079"/>
      <c r="D8" s="1079"/>
      <c r="E8" s="3" t="s">
        <v>345</v>
      </c>
      <c r="F8" s="5"/>
      <c r="G8" s="5"/>
      <c r="I8" s="5"/>
      <c r="J8" s="5"/>
      <c r="K8" s="5"/>
      <c r="L8" s="5"/>
      <c r="M8" s="5"/>
      <c r="N8" s="5"/>
      <c r="O8" s="5"/>
      <c r="P8" s="5"/>
      <c r="Q8" s="5"/>
      <c r="R8" s="5"/>
      <c r="S8" s="5"/>
      <c r="T8" s="5"/>
      <c r="U8" s="5"/>
      <c r="V8" s="5"/>
      <c r="W8" s="5"/>
      <c r="X8" s="5"/>
      <c r="Y8" s="5"/>
      <c r="Z8" s="108"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344</v>
      </c>
      <c r="B9" s="1075">
        <f>'Names of Bidder'!D10</f>
        <v>0</v>
      </c>
      <c r="C9" s="1075"/>
      <c r="D9" s="1075"/>
      <c r="E9" s="3" t="s">
        <v>347</v>
      </c>
      <c r="F9" s="3"/>
      <c r="G9" s="3"/>
      <c r="H9" s="3"/>
      <c r="I9" s="3"/>
      <c r="J9" s="3"/>
      <c r="K9" s="3"/>
      <c r="L9" s="3"/>
      <c r="M9" s="3"/>
      <c r="N9" s="3"/>
      <c r="O9" s="3"/>
      <c r="P9" s="3"/>
      <c r="Q9" s="3"/>
      <c r="R9" s="3"/>
      <c r="S9" s="3"/>
      <c r="T9" s="3"/>
      <c r="U9" s="3"/>
      <c r="V9" s="3"/>
      <c r="W9" s="3"/>
      <c r="X9" s="3"/>
      <c r="Y9" s="3"/>
      <c r="AB9" s="17"/>
      <c r="AC9" s="2"/>
    </row>
    <row r="10" spans="1:46" ht="20.100000000000001" customHeight="1">
      <c r="A10" s="4" t="s">
        <v>346</v>
      </c>
      <c r="B10" s="1076">
        <f>'Names of Bidder'!D11</f>
        <v>0</v>
      </c>
      <c r="C10" s="1076"/>
      <c r="D10" s="1076"/>
      <c r="E10" s="3" t="s">
        <v>176</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1076">
        <f>'Names of Bidder'!D12</f>
        <v>0</v>
      </c>
      <c r="C11" s="1076"/>
      <c r="D11" s="1076"/>
      <c r="E11" s="3" t="s">
        <v>348</v>
      </c>
      <c r="F11" s="3"/>
      <c r="G11" s="3"/>
      <c r="H11" s="3"/>
      <c r="I11" s="3"/>
      <c r="J11" s="3"/>
      <c r="K11" s="3"/>
      <c r="L11" s="3"/>
      <c r="M11" s="3"/>
      <c r="N11" s="3"/>
      <c r="O11" s="3"/>
      <c r="P11" s="3"/>
      <c r="Q11" s="3"/>
      <c r="R11" s="3"/>
      <c r="S11" s="3"/>
      <c r="T11" s="3"/>
      <c r="U11" s="3"/>
      <c r="V11" s="3"/>
      <c r="W11" s="3"/>
      <c r="X11" s="3"/>
      <c r="Y11" s="3"/>
    </row>
    <row r="12" spans="1:46" ht="20.100000000000001" customHeight="1">
      <c r="A12" s="19"/>
      <c r="B12" s="1076">
        <f>'Names of Bidder'!D13</f>
        <v>0</v>
      </c>
      <c r="C12" s="1076"/>
      <c r="D12" s="1076"/>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90"/>
      <c r="C13" s="90"/>
      <c r="D13" s="90"/>
      <c r="E13" s="12"/>
      <c r="F13" s="3"/>
      <c r="G13" s="3"/>
      <c r="H13" s="3"/>
      <c r="I13" s="3"/>
      <c r="J13" s="3"/>
      <c r="K13" s="3"/>
      <c r="L13" s="3"/>
      <c r="M13" s="3"/>
      <c r="N13" s="3"/>
      <c r="O13" s="3"/>
      <c r="P13" s="3"/>
      <c r="Q13" s="3"/>
      <c r="R13" s="3"/>
      <c r="S13" s="3"/>
      <c r="T13" s="3"/>
      <c r="U13" s="3"/>
      <c r="V13" s="3"/>
      <c r="W13" s="3"/>
      <c r="X13" s="3"/>
      <c r="Y13" s="3"/>
    </row>
    <row r="14" spans="1:46" ht="20.100000000000001" customHeight="1">
      <c r="A14" s="1077" t="str">
        <f>IF('Names of Bidder'!D6="Sole Bidder", "This Attachment is Not Applicable", "")</f>
        <v>This Attachment is Not Applicable</v>
      </c>
      <c r="B14" s="1077"/>
      <c r="C14" s="1077"/>
      <c r="D14" s="1077"/>
      <c r="E14" s="1077"/>
      <c r="F14" s="3"/>
      <c r="G14" s="3"/>
      <c r="H14" s="3"/>
      <c r="I14" s="3"/>
      <c r="J14" s="3"/>
      <c r="K14" s="3"/>
      <c r="L14" s="3"/>
      <c r="M14" s="3"/>
      <c r="N14" s="3"/>
      <c r="O14" s="3"/>
      <c r="P14" s="3"/>
      <c r="Q14" s="3"/>
      <c r="R14" s="3"/>
      <c r="S14" s="3"/>
      <c r="T14" s="3"/>
      <c r="U14" s="3"/>
      <c r="V14" s="3"/>
      <c r="W14" s="3"/>
      <c r="X14" s="3"/>
      <c r="Y14" s="3"/>
    </row>
    <row r="15" spans="1:46" ht="20.100000000000001" customHeight="1">
      <c r="A15" s="20" t="s">
        <v>168</v>
      </c>
      <c r="B15" s="90"/>
      <c r="C15" s="90"/>
      <c r="D15" s="90"/>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1078" t="str">
        <f>IF(Z2=1,"Other Partner",IF(Z2="2 or More","Other Partner-1",""))</f>
        <v/>
      </c>
      <c r="C16" s="1078"/>
      <c r="D16" s="1078"/>
      <c r="E16" s="93"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344</v>
      </c>
      <c r="B17" s="1076" t="str">
        <f>IF('Names of Bidder'!D23=0, "", 'Names of Bidder'!D23)</f>
        <v>Ram Lal</v>
      </c>
      <c r="C17" s="1076"/>
      <c r="D17" s="1076"/>
      <c r="E17" s="202"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346</v>
      </c>
      <c r="B18" s="1076" t="str">
        <f>IF('Names of Bidder'!D24=0, "", 'Names of Bidder'!D24)</f>
        <v>G5</v>
      </c>
      <c r="C18" s="1076"/>
      <c r="D18" s="1076"/>
      <c r="E18" s="202"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1076" t="str">
        <f>IF('Names of Bidder'!D25=0, "", 'Names of Bidder'!D25)</f>
        <v>Gurgaon</v>
      </c>
      <c r="C19" s="1076"/>
      <c r="D19" s="1076"/>
      <c r="E19" s="202" t="str">
        <f>IF($Z$2="2 or More", IF(#REF!=0, "",#REF!), "")</f>
        <v/>
      </c>
      <c r="AA19" s="3"/>
    </row>
    <row r="20" spans="1:28" ht="20.100000000000001" customHeight="1">
      <c r="A20" s="19"/>
      <c r="B20" s="1076" t="str">
        <f>IF('Names of Bidder'!D26=0, "", 'Names of Bidder'!D26)</f>
        <v/>
      </c>
      <c r="C20" s="1076"/>
      <c r="D20" s="1076"/>
      <c r="E20" s="202" t="str">
        <f>IF($Z$2="2 or More", IF(#REF!=0, "",#REF!), "")</f>
        <v/>
      </c>
      <c r="AA20" s="3"/>
    </row>
    <row r="21" spans="1:28" ht="20.100000000000001" customHeight="1">
      <c r="A21" s="16" t="s">
        <v>339</v>
      </c>
    </row>
    <row r="22" spans="1:28" ht="84" customHeight="1">
      <c r="A22" s="850" t="s">
        <v>556</v>
      </c>
      <c r="B22" s="850"/>
      <c r="C22" s="850"/>
      <c r="D22" s="850"/>
      <c r="E22" s="850"/>
      <c r="F22" s="19"/>
      <c r="G22" s="19"/>
      <c r="H22" s="19" t="str">
        <f>'Names of Bidder'!D6</f>
        <v>Sole Bidder</v>
      </c>
      <c r="I22" s="19"/>
      <c r="J22" s="19"/>
      <c r="K22" s="19"/>
      <c r="L22" s="19"/>
      <c r="M22" s="19"/>
      <c r="N22" s="19"/>
      <c r="O22" s="19"/>
      <c r="P22" s="19"/>
      <c r="Q22" s="19"/>
      <c r="R22" s="19"/>
      <c r="S22" s="19"/>
      <c r="T22" s="19"/>
      <c r="U22" s="19"/>
      <c r="V22" s="19"/>
      <c r="W22" s="19"/>
      <c r="X22" s="19"/>
      <c r="Y22" s="19"/>
      <c r="Z22" s="109"/>
      <c r="AA22" s="21"/>
      <c r="AB22" s="21"/>
    </row>
    <row r="23" spans="1:28" ht="33" customHeight="1">
      <c r="D23" s="24"/>
    </row>
    <row r="24" spans="1:28" ht="33" customHeight="1">
      <c r="A24" s="23" t="s">
        <v>6</v>
      </c>
      <c r="B24" s="50" t="str">
        <f>'Names of Bidder'!D36&amp;"-"&amp; 'Names of Bidder'!E36&amp;"-" &amp;'Names of Bidder'!F36</f>
        <v>--</v>
      </c>
      <c r="C24" s="20"/>
      <c r="D24" s="24" t="s">
        <v>4</v>
      </c>
      <c r="E24" s="201"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7</v>
      </c>
      <c r="B25" s="201" t="str">
        <f>IF('Names of Bidder'!D37=0, "", 'Names of Bidder'!D37)</f>
        <v/>
      </c>
      <c r="C25" s="20"/>
      <c r="D25" s="24" t="s">
        <v>5</v>
      </c>
      <c r="E25" s="201"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18</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07FE71BF-EC61-4A26-9671-4F02FF98E5A5}" scale="110" showPageBreaks="1" showGridLines="0" fitToPage="1" printArea="1" hiddenColumns="1" view="pageBreakPreview" topLeftCell="A13">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118" zoomScale="130" zoomScaleNormal="100" zoomScaleSheetLayoutView="130" workbookViewId="0">
      <selection activeCell="D15" sqref="D15"/>
    </sheetView>
  </sheetViews>
  <sheetFormatPr defaultColWidth="9.140625"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9" style="282" customWidth="1"/>
    <col min="7" max="7" width="16.42578125" style="282" customWidth="1"/>
    <col min="8" max="8" width="13.28515625" style="282" customWidth="1"/>
    <col min="9" max="9" width="25.710937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8" width="0" style="282" hidden="1" customWidth="1"/>
    <col min="29" max="16384" width="9.140625" style="282"/>
  </cols>
  <sheetData>
    <row r="1" spans="1:9" ht="24" customHeight="1">
      <c r="A1" s="315" t="str">
        <f>Basic!A3&amp;Basic!B3</f>
        <v>Specification No. :CC/NT/W-RT/DOM/A00/23/09260</v>
      </c>
      <c r="B1" s="331"/>
      <c r="C1" s="331"/>
      <c r="D1" s="331"/>
      <c r="E1" s="331"/>
      <c r="F1" s="331"/>
      <c r="G1" s="331"/>
      <c r="H1" s="280"/>
      <c r="I1" s="280" t="s">
        <v>714</v>
      </c>
    </row>
    <row r="2" spans="1:9" ht="15.75" customHeight="1"/>
    <row r="3" spans="1:9" ht="85.5" customHeight="1">
      <c r="A3" s="1181" t="str">
        <f>Basic!B1</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181"/>
      <c r="C3" s="1181"/>
      <c r="D3" s="1181"/>
      <c r="E3" s="1181"/>
      <c r="F3" s="1181"/>
      <c r="G3" s="1181"/>
      <c r="H3" s="1181"/>
      <c r="I3" s="1181"/>
    </row>
    <row r="5" spans="1:9" ht="21.75" customHeight="1">
      <c r="A5" s="900" t="s">
        <v>349</v>
      </c>
      <c r="B5" s="900"/>
      <c r="C5" s="900"/>
      <c r="D5" s="900"/>
      <c r="E5" s="900"/>
      <c r="F5" s="900"/>
      <c r="G5" s="900"/>
      <c r="H5" s="900"/>
      <c r="I5" s="900"/>
    </row>
    <row r="7" spans="1:9" ht="16.5">
      <c r="A7" s="287" t="str">
        <f>'[15]Attach 3(JV)'!A7:D7</f>
        <v>Bidder’s Name and Address (Lead Partner of) :</v>
      </c>
      <c r="F7" s="289"/>
      <c r="H7" s="311" t="str">
        <f>'[15]Attach 3(JV)'!E7</f>
        <v>To:</v>
      </c>
    </row>
    <row r="8" spans="1:9" ht="32.25" customHeight="1">
      <c r="A8" s="901" t="str">
        <f>IF('Names of Bidder'!D6= "JV (Joint Venture)", "JV of " &amp; Z8, "")</f>
        <v/>
      </c>
      <c r="B8" s="901"/>
      <c r="C8" s="901"/>
      <c r="D8" s="901"/>
      <c r="F8" s="407"/>
      <c r="H8" s="313" t="str">
        <f>'[15]Attach 3(JV)'!E8</f>
        <v>Contract Services</v>
      </c>
    </row>
    <row r="9" spans="1:9" ht="18" customHeight="1">
      <c r="A9" s="287" t="s">
        <v>580</v>
      </c>
      <c r="B9" s="896">
        <f>'Attach 3(JV)'!B9:D9</f>
        <v>0</v>
      </c>
      <c r="C9" s="896"/>
      <c r="F9" s="407"/>
      <c r="H9" s="313" t="str">
        <f>'[15]Attach 3(JV)'!E9</f>
        <v>Power Grid Corporation of India Ltd.,</v>
      </c>
    </row>
    <row r="10" spans="1:9" ht="18" customHeight="1">
      <c r="A10" s="287" t="s">
        <v>581</v>
      </c>
      <c r="B10" s="1180">
        <f>'Attach 3(JV)'!B10:D10</f>
        <v>0</v>
      </c>
      <c r="C10" s="1180"/>
      <c r="F10" s="407"/>
      <c r="H10" s="313" t="str">
        <f>'[15]Attach 3(JV)'!E10</f>
        <v>"Saudamini", Plot No. 2, Sector 29</v>
      </c>
    </row>
    <row r="11" spans="1:9" ht="17.25" customHeight="1">
      <c r="B11" s="1180">
        <f>'Attach 3(JV)'!B11:D11</f>
        <v>0</v>
      </c>
      <c r="C11" s="1180"/>
      <c r="F11" s="407"/>
      <c r="H11" s="313" t="str">
        <f>'[15]Attach 3(JV)'!E11</f>
        <v>Gurgaon (Haryana) - 122001</v>
      </c>
    </row>
    <row r="12" spans="1:9" ht="18" customHeight="1">
      <c r="B12" s="1180">
        <f>'Attach 3(JV)'!B12:D12</f>
        <v>0</v>
      </c>
      <c r="C12" s="1180"/>
    </row>
    <row r="13" spans="1:9">
      <c r="B13" s="1180" t="str">
        <f>IF('Names of Bidder'!D22=0, "", 'Names of Bidder'!D22)</f>
        <v/>
      </c>
      <c r="C13" s="1180"/>
    </row>
    <row r="14" spans="1:9">
      <c r="A14" s="282" t="s">
        <v>339</v>
      </c>
    </row>
    <row r="16" spans="1:9" ht="66" customHeight="1">
      <c r="A16" s="897" t="s">
        <v>582</v>
      </c>
      <c r="B16" s="897"/>
      <c r="C16" s="897"/>
      <c r="D16" s="897"/>
      <c r="E16" s="897"/>
      <c r="F16" s="897"/>
      <c r="G16" s="897"/>
      <c r="H16" s="897"/>
      <c r="I16" s="897"/>
    </row>
    <row r="17" spans="1:13" ht="9.75" customHeight="1"/>
    <row r="18" spans="1:13" ht="14.25" customHeight="1">
      <c r="A18" s="408" t="s">
        <v>583</v>
      </c>
      <c r="B18" s="897" t="s">
        <v>584</v>
      </c>
      <c r="C18" s="897"/>
      <c r="D18" s="897"/>
      <c r="E18" s="897"/>
      <c r="F18" s="897"/>
      <c r="M18" s="409"/>
    </row>
    <row r="19" spans="1:13" ht="17.25" hidden="1" customHeight="1">
      <c r="A19" s="408" t="s">
        <v>583</v>
      </c>
      <c r="B19" s="897" t="s">
        <v>585</v>
      </c>
      <c r="C19" s="897"/>
      <c r="D19" s="897"/>
      <c r="E19" s="897"/>
      <c r="F19" s="897"/>
      <c r="G19" s="897"/>
      <c r="H19" s="897"/>
      <c r="M19" s="409"/>
    </row>
    <row r="20" spans="1:13" ht="16.5" hidden="1">
      <c r="A20" s="410" t="s">
        <v>17</v>
      </c>
      <c r="B20" s="898" t="e">
        <f>'[15]Name of Bidder'!C13</f>
        <v>#REF!</v>
      </c>
      <c r="C20" s="898"/>
      <c r="D20" s="898"/>
      <c r="E20" s="898"/>
      <c r="F20" s="898"/>
      <c r="G20" s="898"/>
      <c r="H20" s="898"/>
      <c r="M20" s="327">
        <f>'[15]Name of Bidder'!F6</f>
        <v>2</v>
      </c>
    </row>
    <row r="21" spans="1:13" ht="16.5" hidden="1">
      <c r="A21" s="410" t="s">
        <v>26</v>
      </c>
      <c r="B21" s="898" t="e">
        <f>'[15]Name of Bidder'!C18</f>
        <v>#REF!</v>
      </c>
      <c r="C21" s="898"/>
      <c r="D21" s="898"/>
      <c r="E21" s="898"/>
      <c r="F21" s="898"/>
      <c r="G21" s="898"/>
      <c r="H21" s="898"/>
      <c r="M21" s="327" t="str">
        <f>'[15]Name of Bidder'!F8</f>
        <v>2 or more</v>
      </c>
    </row>
    <row r="22" spans="1:13" ht="17.25" hidden="1" customHeight="1">
      <c r="A22" s="410" t="s">
        <v>473</v>
      </c>
      <c r="B22" s="898" t="e">
        <f>'[15]Name of Bidder'!C23</f>
        <v>#REF!</v>
      </c>
      <c r="C22" s="898"/>
      <c r="D22" s="898"/>
      <c r="E22" s="898"/>
      <c r="F22" s="898"/>
      <c r="G22" s="898"/>
      <c r="H22" s="898"/>
      <c r="I22" s="330"/>
    </row>
    <row r="23" spans="1:13" ht="15.75" hidden="1" customHeight="1">
      <c r="B23" s="411" t="s">
        <v>586</v>
      </c>
    </row>
    <row r="24" spans="1:13" ht="10.5" customHeight="1">
      <c r="A24" s="412"/>
    </row>
    <row r="25" spans="1:13" ht="25.5" hidden="1" customHeight="1">
      <c r="A25" s="897" t="s">
        <v>587</v>
      </c>
      <c r="B25" s="897"/>
      <c r="C25" s="897"/>
      <c r="D25" s="897"/>
      <c r="E25" s="897"/>
      <c r="F25" s="897"/>
      <c r="G25" s="897"/>
      <c r="H25" s="897"/>
    </row>
    <row r="26" spans="1:13" ht="31.5" customHeight="1">
      <c r="A26" s="904" t="s">
        <v>588</v>
      </c>
      <c r="B26" s="904"/>
      <c r="C26" s="904"/>
      <c r="D26" s="904"/>
      <c r="E26" s="904"/>
      <c r="F26" s="904"/>
      <c r="G26" s="904"/>
      <c r="H26" s="904"/>
      <c r="I26" s="330"/>
    </row>
    <row r="27" spans="1:13" ht="26.25" customHeight="1">
      <c r="A27" s="413" t="s">
        <v>589</v>
      </c>
      <c r="B27" s="904" t="s">
        <v>590</v>
      </c>
      <c r="C27" s="904"/>
      <c r="D27" s="904"/>
      <c r="E27" s="904"/>
      <c r="F27" s="904"/>
      <c r="G27" s="904"/>
      <c r="H27" s="904"/>
      <c r="I27" s="330"/>
    </row>
    <row r="28" spans="1:13" ht="26.25" customHeight="1">
      <c r="A28" s="414" t="s">
        <v>416</v>
      </c>
      <c r="B28" s="902" t="s">
        <v>591</v>
      </c>
      <c r="C28" s="902"/>
      <c r="D28" s="902"/>
      <c r="E28" s="902"/>
      <c r="F28" s="902"/>
      <c r="G28" s="902"/>
      <c r="H28" s="902"/>
    </row>
    <row r="29" spans="1:13" ht="26.25" customHeight="1">
      <c r="A29" s="414" t="s">
        <v>418</v>
      </c>
      <c r="B29" s="902" t="s">
        <v>592</v>
      </c>
      <c r="C29" s="902"/>
      <c r="D29" s="902"/>
      <c r="E29" s="902"/>
      <c r="F29" s="902"/>
      <c r="G29" s="902"/>
      <c r="H29" s="902"/>
    </row>
    <row r="30" spans="1:13" ht="41.25" customHeight="1">
      <c r="A30" s="414" t="s">
        <v>419</v>
      </c>
      <c r="B30" s="902" t="s">
        <v>593</v>
      </c>
      <c r="C30" s="902"/>
      <c r="D30" s="902"/>
      <c r="E30" s="902"/>
      <c r="F30" s="902"/>
      <c r="G30" s="902"/>
      <c r="H30" s="902"/>
    </row>
    <row r="31" spans="1:13" ht="9.75" customHeight="1">
      <c r="A31" s="414"/>
      <c r="B31" s="330"/>
      <c r="C31" s="330"/>
      <c r="D31" s="330"/>
      <c r="E31" s="330"/>
      <c r="F31" s="330"/>
      <c r="G31" s="330"/>
      <c r="H31" s="330"/>
      <c r="I31" s="330"/>
    </row>
    <row r="32" spans="1:13" ht="25.5" customHeight="1">
      <c r="A32" s="413" t="s">
        <v>594</v>
      </c>
      <c r="B32" s="903" t="s">
        <v>595</v>
      </c>
      <c r="C32" s="903"/>
      <c r="D32" s="903"/>
      <c r="E32" s="903"/>
      <c r="F32" s="903"/>
      <c r="G32" s="903"/>
      <c r="H32" s="903"/>
      <c r="I32" s="330"/>
    </row>
    <row r="33" spans="1:9" ht="22.5" customHeight="1">
      <c r="A33" s="414" t="s">
        <v>416</v>
      </c>
      <c r="B33" s="904" t="s">
        <v>596</v>
      </c>
      <c r="C33" s="904"/>
      <c r="D33" s="904"/>
      <c r="E33" s="904"/>
      <c r="F33" s="904"/>
      <c r="G33" s="904"/>
      <c r="H33" s="904"/>
      <c r="I33" s="330"/>
    </row>
    <row r="34" spans="1:9" ht="24.75" hidden="1" customHeight="1">
      <c r="A34" s="414" t="s">
        <v>418</v>
      </c>
      <c r="B34" s="904" t="s">
        <v>597</v>
      </c>
      <c r="C34" s="904"/>
      <c r="D34" s="904"/>
      <c r="E34" s="904"/>
      <c r="F34" s="904"/>
      <c r="G34" s="904"/>
      <c r="H34" s="904"/>
      <c r="I34" s="330"/>
    </row>
    <row r="35" spans="1:9" ht="12" customHeight="1">
      <c r="A35" s="330"/>
      <c r="B35" s="330"/>
      <c r="C35" s="330"/>
      <c r="D35" s="330"/>
      <c r="E35" s="330"/>
      <c r="F35" s="330"/>
      <c r="G35" s="330"/>
      <c r="H35" s="330"/>
      <c r="I35" s="330"/>
    </row>
    <row r="36" spans="1:9" s="417" customFormat="1" ht="24.75" customHeight="1">
      <c r="A36" s="415" t="s">
        <v>598</v>
      </c>
      <c r="B36" s="905" t="s">
        <v>599</v>
      </c>
      <c r="C36" s="905"/>
      <c r="D36" s="905"/>
      <c r="E36" s="905"/>
      <c r="F36" s="905"/>
      <c r="G36" s="905"/>
      <c r="H36" s="905"/>
      <c r="I36" s="416"/>
    </row>
    <row r="37" spans="1:9" ht="24" customHeight="1">
      <c r="A37" s="330"/>
      <c r="B37" s="903" t="s">
        <v>600</v>
      </c>
      <c r="C37" s="903"/>
      <c r="D37" s="903"/>
      <c r="E37" s="903"/>
      <c r="F37" s="903"/>
      <c r="G37" s="903"/>
      <c r="H37" s="903"/>
      <c r="I37" s="330"/>
    </row>
    <row r="38" spans="1:9" ht="54" customHeight="1">
      <c r="A38" s="330"/>
      <c r="B38" s="904" t="s">
        <v>601</v>
      </c>
      <c r="C38" s="904"/>
      <c r="D38" s="904"/>
      <c r="E38" s="904"/>
      <c r="F38" s="904"/>
      <c r="G38" s="904"/>
      <c r="H38" s="904"/>
      <c r="I38" s="330"/>
    </row>
    <row r="39" spans="1:9" ht="15.75" customHeight="1">
      <c r="A39" s="916" t="s">
        <v>602</v>
      </c>
      <c r="B39" s="919" t="s">
        <v>603</v>
      </c>
      <c r="C39" s="920"/>
      <c r="D39" s="925" t="s">
        <v>604</v>
      </c>
      <c r="E39" s="925"/>
      <c r="F39" s="925"/>
      <c r="G39" s="330"/>
      <c r="H39" s="330"/>
    </row>
    <row r="40" spans="1:9" ht="19.5" customHeight="1">
      <c r="A40" s="917"/>
      <c r="B40" s="921"/>
      <c r="C40" s="922"/>
      <c r="D40" s="925"/>
      <c r="E40" s="925"/>
      <c r="F40" s="925"/>
      <c r="G40" s="330"/>
      <c r="H40" s="330"/>
      <c r="I40" s="330"/>
    </row>
    <row r="41" spans="1:9" ht="20.25" customHeight="1">
      <c r="A41" s="918"/>
      <c r="B41" s="923"/>
      <c r="C41" s="924"/>
      <c r="D41" s="925"/>
      <c r="E41" s="925"/>
      <c r="F41" s="925"/>
      <c r="G41" s="330"/>
      <c r="H41" s="330"/>
      <c r="I41" s="330"/>
    </row>
    <row r="42" spans="1:9" ht="30.75" customHeight="1">
      <c r="A42" s="420">
        <v>1</v>
      </c>
      <c r="B42" s="915" t="s">
        <v>605</v>
      </c>
      <c r="C42" s="915"/>
      <c r="D42" s="926" t="str">
        <f>IF('Names of Bidder'!D18=0, "", 'Names of Bidder'!D18)</f>
        <v/>
      </c>
      <c r="E42" s="927"/>
      <c r="F42" s="928"/>
      <c r="G42" s="330"/>
      <c r="H42" s="330"/>
      <c r="I42" s="330"/>
    </row>
    <row r="43" spans="1:9" ht="22.5" customHeight="1">
      <c r="A43" s="906">
        <v>2</v>
      </c>
      <c r="B43" s="909" t="s">
        <v>606</v>
      </c>
      <c r="C43" s="910"/>
      <c r="D43" s="893"/>
      <c r="E43" s="894"/>
      <c r="F43" s="895"/>
      <c r="G43" s="330"/>
      <c r="H43" s="330"/>
      <c r="I43" s="330"/>
    </row>
    <row r="44" spans="1:9" ht="22.5" customHeight="1">
      <c r="A44" s="907"/>
      <c r="B44" s="911"/>
      <c r="C44" s="912"/>
      <c r="D44" s="893"/>
      <c r="E44" s="894"/>
      <c r="F44" s="895"/>
      <c r="G44" s="330"/>
      <c r="H44" s="330"/>
      <c r="I44" s="330"/>
    </row>
    <row r="45" spans="1:9" ht="21.75" customHeight="1">
      <c r="A45" s="908"/>
      <c r="B45" s="913"/>
      <c r="C45" s="914"/>
      <c r="D45" s="893"/>
      <c r="E45" s="894"/>
      <c r="F45" s="895"/>
      <c r="G45" s="330"/>
      <c r="H45" s="330"/>
      <c r="I45" s="330"/>
    </row>
    <row r="46" spans="1:9" ht="18.75" customHeight="1">
      <c r="A46" s="420">
        <v>3</v>
      </c>
      <c r="B46" s="915" t="s">
        <v>607</v>
      </c>
      <c r="C46" s="915"/>
      <c r="D46" s="893"/>
      <c r="E46" s="894"/>
      <c r="F46" s="895"/>
      <c r="G46" s="330"/>
      <c r="H46" s="330"/>
      <c r="I46" s="330"/>
    </row>
    <row r="47" spans="1:9" ht="20.25" customHeight="1">
      <c r="A47" s="420">
        <v>4</v>
      </c>
      <c r="B47" s="915" t="s">
        <v>608</v>
      </c>
      <c r="C47" s="915"/>
      <c r="D47" s="893"/>
      <c r="E47" s="894"/>
      <c r="F47" s="895"/>
      <c r="G47" s="330"/>
      <c r="H47" s="330"/>
      <c r="I47" s="330"/>
    </row>
    <row r="48" spans="1:9" ht="19.5" customHeight="1">
      <c r="A48" s="421">
        <v>5</v>
      </c>
      <c r="B48" s="915" t="s">
        <v>609</v>
      </c>
      <c r="C48" s="915"/>
      <c r="D48" s="893"/>
      <c r="E48" s="894"/>
      <c r="F48" s="895"/>
      <c r="G48" s="330"/>
      <c r="H48" s="330"/>
    </row>
    <row r="49" spans="1:10" ht="51.75" customHeight="1">
      <c r="A49" s="420">
        <v>6</v>
      </c>
      <c r="B49" s="915" t="s">
        <v>610</v>
      </c>
      <c r="C49" s="915"/>
      <c r="D49" s="893"/>
      <c r="E49" s="894"/>
      <c r="F49" s="895"/>
      <c r="G49" s="330"/>
      <c r="H49" s="330"/>
      <c r="I49" s="330"/>
    </row>
    <row r="50" spans="1:10" ht="49.5" customHeight="1">
      <c r="A50" s="420">
        <v>7</v>
      </c>
      <c r="B50" s="915" t="s">
        <v>611</v>
      </c>
      <c r="C50" s="915"/>
      <c r="D50" s="893"/>
      <c r="E50" s="894"/>
      <c r="F50" s="895"/>
      <c r="G50" s="330"/>
      <c r="H50" s="330"/>
      <c r="I50" s="330"/>
    </row>
    <row r="51" spans="1:10" ht="24" customHeight="1">
      <c r="A51" s="420">
        <v>8</v>
      </c>
      <c r="B51" s="915" t="s">
        <v>612</v>
      </c>
      <c r="C51" s="915"/>
      <c r="D51" s="893"/>
      <c r="E51" s="894"/>
      <c r="F51" s="895"/>
      <c r="G51" s="330"/>
      <c r="H51" s="330"/>
      <c r="I51" s="330"/>
    </row>
    <row r="52" spans="1:10" ht="22.5" customHeight="1">
      <c r="A52" s="422"/>
      <c r="B52" s="423" t="s">
        <v>613</v>
      </c>
      <c r="C52" s="424"/>
      <c r="D52" s="893"/>
      <c r="E52" s="894"/>
      <c r="F52" s="895"/>
      <c r="G52" s="330"/>
      <c r="H52" s="330"/>
      <c r="I52" s="330"/>
    </row>
    <row r="53" spans="1:10" ht="24.75" customHeight="1">
      <c r="A53" s="422"/>
      <c r="B53" s="423" t="s">
        <v>614</v>
      </c>
      <c r="C53" s="424"/>
      <c r="D53" s="893"/>
      <c r="E53" s="894"/>
      <c r="F53" s="895"/>
      <c r="G53" s="330"/>
      <c r="H53" s="330"/>
      <c r="I53" s="330"/>
    </row>
    <row r="54" spans="1:10" ht="22.5" customHeight="1">
      <c r="A54" s="425"/>
      <c r="B54" s="423" t="s">
        <v>615</v>
      </c>
      <c r="C54" s="426"/>
      <c r="D54" s="893"/>
      <c r="E54" s="894"/>
      <c r="F54" s="895"/>
      <c r="G54" s="330"/>
      <c r="H54" s="330"/>
    </row>
    <row r="55" spans="1:10" ht="13.5" customHeight="1">
      <c r="A55" s="330"/>
      <c r="B55" s="330"/>
      <c r="C55" s="330"/>
      <c r="D55" s="330"/>
      <c r="E55" s="330"/>
      <c r="F55" s="330"/>
      <c r="G55" s="330"/>
      <c r="H55" s="330"/>
      <c r="I55" s="330"/>
    </row>
    <row r="56" spans="1:10" s="389" customFormat="1" ht="47.25" customHeight="1">
      <c r="A56" s="420">
        <v>9</v>
      </c>
      <c r="B56" s="933" t="s">
        <v>616</v>
      </c>
      <c r="C56" s="934"/>
      <c r="D56" s="934"/>
      <c r="E56" s="934"/>
      <c r="F56" s="935"/>
      <c r="G56" s="427" t="s">
        <v>478</v>
      </c>
      <c r="H56" s="428"/>
      <c r="I56" s="46"/>
      <c r="J56" s="46"/>
    </row>
    <row r="57" spans="1:10" s="389" customFormat="1" ht="42" customHeight="1">
      <c r="A57" s="420">
        <v>10</v>
      </c>
      <c r="B57" s="933" t="s">
        <v>617</v>
      </c>
      <c r="C57" s="934"/>
      <c r="D57" s="934"/>
      <c r="E57" s="934"/>
      <c r="F57" s="935"/>
      <c r="G57" s="427"/>
      <c r="H57" s="428"/>
      <c r="I57" s="46"/>
      <c r="J57" s="46"/>
    </row>
    <row r="58" spans="1:10" s="389" customFormat="1" ht="12" customHeight="1">
      <c r="A58" s="46"/>
      <c r="B58" s="46"/>
      <c r="C58" s="46"/>
      <c r="D58" s="46"/>
      <c r="E58" s="46"/>
      <c r="F58" s="46"/>
      <c r="G58" s="46"/>
      <c r="H58" s="46"/>
      <c r="I58" s="46"/>
      <c r="J58" s="46"/>
    </row>
    <row r="59" spans="1:10" s="389" customFormat="1" ht="12" customHeight="1">
      <c r="A59" s="46"/>
      <c r="B59" s="46"/>
      <c r="C59" s="46"/>
      <c r="D59" s="46"/>
      <c r="E59" s="46"/>
      <c r="F59" s="46"/>
      <c r="G59" s="46"/>
      <c r="H59" s="46"/>
      <c r="I59" s="46"/>
      <c r="J59" s="46"/>
    </row>
    <row r="60" spans="1:10" s="389" customFormat="1" ht="24" customHeight="1">
      <c r="A60" s="429">
        <v>2</v>
      </c>
      <c r="B60" s="1178" t="s">
        <v>618</v>
      </c>
      <c r="C60" s="1178"/>
      <c r="D60" s="1178"/>
      <c r="E60" s="1178"/>
      <c r="F60" s="1178"/>
      <c r="G60" s="1178"/>
      <c r="H60" s="1178"/>
      <c r="I60" s="1178"/>
      <c r="J60" s="46"/>
    </row>
    <row r="61" spans="1:10" s="389" customFormat="1" ht="16.5">
      <c r="A61" s="46"/>
      <c r="B61" s="46"/>
      <c r="C61" s="46"/>
      <c r="D61" s="46"/>
      <c r="E61" s="46"/>
      <c r="F61" s="46"/>
      <c r="G61" s="46"/>
      <c r="H61" s="46"/>
      <c r="I61" s="46"/>
      <c r="J61" s="46"/>
    </row>
    <row r="62" spans="1:10" s="389" customFormat="1" ht="24.75" customHeight="1">
      <c r="A62" s="430" t="s">
        <v>619</v>
      </c>
      <c r="B62" s="1179" t="s">
        <v>620</v>
      </c>
      <c r="C62" s="1179"/>
      <c r="D62" s="1179"/>
      <c r="E62" s="1179"/>
      <c r="F62" s="1179"/>
      <c r="G62" s="1179"/>
      <c r="H62" s="1179"/>
      <c r="I62" s="1179"/>
      <c r="J62" s="46"/>
    </row>
    <row r="63" spans="1:10" s="389" customFormat="1" ht="10.5" customHeight="1">
      <c r="A63" s="46"/>
      <c r="B63" s="46"/>
      <c r="C63" s="46"/>
      <c r="D63" s="46"/>
      <c r="E63" s="46"/>
      <c r="F63" s="46"/>
      <c r="G63" s="46"/>
      <c r="H63" s="46"/>
      <c r="I63" s="46"/>
      <c r="J63" s="46"/>
    </row>
    <row r="64" spans="1:10" s="389" customFormat="1" ht="75" customHeight="1">
      <c r="A64" s="431" t="s">
        <v>621</v>
      </c>
      <c r="B64" s="1176" t="s">
        <v>723</v>
      </c>
      <c r="C64" s="1176"/>
      <c r="D64" s="1176"/>
      <c r="E64" s="1176"/>
      <c r="F64" s="1176"/>
      <c r="G64" s="1176"/>
      <c r="H64" s="1176"/>
      <c r="I64" s="1176"/>
    </row>
    <row r="65" spans="1:189" s="389" customFormat="1" ht="192.75" customHeight="1">
      <c r="A65" s="431" t="s">
        <v>622</v>
      </c>
      <c r="B65" s="1177" t="s">
        <v>722</v>
      </c>
      <c r="C65" s="1177"/>
      <c r="D65" s="1177"/>
      <c r="E65" s="1177"/>
      <c r="F65" s="1177"/>
      <c r="G65" s="1177"/>
      <c r="H65" s="1177"/>
      <c r="I65" s="1177"/>
      <c r="J65" s="46"/>
    </row>
    <row r="66" spans="1:189" s="389" customFormat="1" ht="213" customHeight="1">
      <c r="A66" s="431" t="s">
        <v>715</v>
      </c>
      <c r="B66" s="1177" t="s">
        <v>724</v>
      </c>
      <c r="C66" s="1177"/>
      <c r="D66" s="1177"/>
      <c r="E66" s="1177"/>
      <c r="F66" s="1177"/>
      <c r="G66" s="1177"/>
      <c r="H66" s="1177"/>
      <c r="I66" s="1177"/>
      <c r="J66" s="46"/>
    </row>
    <row r="67" spans="1:189" s="389" customFormat="1" ht="60" customHeight="1">
      <c r="A67" s="431"/>
      <c r="B67" s="1177" t="s">
        <v>800</v>
      </c>
      <c r="C67" s="1177"/>
      <c r="D67" s="1177"/>
      <c r="E67" s="1177"/>
      <c r="F67" s="1177"/>
      <c r="G67" s="1177"/>
      <c r="H67" s="1177"/>
      <c r="I67" s="1177"/>
      <c r="J67" s="46"/>
    </row>
    <row r="68" spans="1:189" s="389" customFormat="1" ht="24.75" customHeight="1">
      <c r="A68" s="431"/>
      <c r="B68" s="1177" t="s">
        <v>725</v>
      </c>
      <c r="C68" s="1177"/>
      <c r="D68" s="1177"/>
      <c r="E68" s="1177"/>
      <c r="F68" s="1177"/>
      <c r="G68" s="1177"/>
      <c r="H68" s="1177"/>
      <c r="I68" s="1177"/>
      <c r="J68" s="46"/>
    </row>
    <row r="69" spans="1:189" s="389" customFormat="1" ht="16.5">
      <c r="A69" s="46"/>
      <c r="B69" s="46"/>
      <c r="C69" s="46"/>
      <c r="D69" s="46"/>
      <c r="E69" s="46"/>
      <c r="F69" s="46"/>
      <c r="G69" s="46"/>
      <c r="H69" s="46"/>
      <c r="I69" s="46"/>
      <c r="J69" s="46"/>
    </row>
    <row r="70" spans="1:189" s="389" customFormat="1" ht="57" customHeight="1">
      <c r="A70" s="431" t="s">
        <v>726</v>
      </c>
      <c r="B70" s="1172" t="s">
        <v>623</v>
      </c>
      <c r="C70" s="1172"/>
      <c r="D70" s="1172"/>
      <c r="E70" s="1172"/>
      <c r="F70" s="1172"/>
      <c r="G70" s="1172"/>
      <c r="H70" s="1172"/>
      <c r="I70" s="1172"/>
      <c r="J70" s="46"/>
    </row>
    <row r="71" spans="1:189" s="389" customFormat="1" ht="41.25" customHeight="1">
      <c r="B71" s="1172" t="s">
        <v>624</v>
      </c>
      <c r="C71" s="1172"/>
      <c r="D71" s="1172"/>
      <c r="E71" s="1172"/>
      <c r="F71" s="1172"/>
      <c r="G71" s="1172"/>
      <c r="H71" s="1172"/>
      <c r="I71" s="1172"/>
    </row>
    <row r="72" spans="1:189" s="389" customFormat="1" ht="16.5" customHeight="1">
      <c r="B72" s="555"/>
      <c r="C72" s="555"/>
      <c r="D72" s="555"/>
      <c r="E72" s="555"/>
      <c r="F72" s="555"/>
      <c r="G72" s="555"/>
      <c r="H72" s="555"/>
      <c r="I72" s="555"/>
    </row>
    <row r="73" spans="1:189" s="389" customFormat="1" ht="41.25" customHeight="1">
      <c r="A73" s="558">
        <v>2.2000000000000002</v>
      </c>
      <c r="B73" s="1174" t="s">
        <v>727</v>
      </c>
      <c r="C73" s="1174"/>
      <c r="D73" s="1174"/>
      <c r="E73" s="1174"/>
      <c r="F73" s="1174"/>
      <c r="G73" s="1174"/>
      <c r="H73" s="1174"/>
      <c r="I73" s="1174"/>
    </row>
    <row r="74" spans="1:189" s="389" customFormat="1" ht="41.25" customHeight="1">
      <c r="A74" s="558" t="s">
        <v>728</v>
      </c>
      <c r="B74" s="1175" t="s">
        <v>729</v>
      </c>
      <c r="C74" s="1175"/>
      <c r="D74" s="1175"/>
      <c r="E74" s="1175"/>
      <c r="F74" s="1175"/>
      <c r="G74" s="1107"/>
      <c r="H74" s="1130"/>
      <c r="I74" s="1130"/>
    </row>
    <row r="75" spans="1:189" s="389" customFormat="1" ht="16.5" customHeight="1">
      <c r="B75" s="555"/>
      <c r="C75" s="555"/>
      <c r="D75" s="555"/>
      <c r="E75" s="555"/>
      <c r="F75" s="555"/>
      <c r="G75" s="555"/>
      <c r="H75" s="555"/>
      <c r="I75" s="555"/>
    </row>
    <row r="76" spans="1:189" s="562" customFormat="1" ht="24" customHeight="1">
      <c r="A76" s="1141">
        <v>2.2999999999999998</v>
      </c>
      <c r="B76" s="1127" t="s">
        <v>730</v>
      </c>
      <c r="C76" s="1127"/>
      <c r="D76" s="1127"/>
      <c r="E76" s="1127"/>
      <c r="F76" s="1127"/>
      <c r="G76" s="1127"/>
      <c r="H76" s="1127"/>
      <c r="I76" s="1127"/>
      <c r="AB76" s="593"/>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c r="CF76" s="389"/>
      <c r="CG76" s="389"/>
      <c r="CH76" s="389"/>
      <c r="CI76" s="389"/>
      <c r="CJ76" s="389"/>
      <c r="CK76" s="389"/>
      <c r="CL76" s="389"/>
      <c r="CM76" s="389"/>
      <c r="CN76" s="389"/>
      <c r="CO76" s="389"/>
      <c r="CP76" s="389"/>
      <c r="CQ76" s="389"/>
      <c r="CR76" s="389"/>
      <c r="CS76" s="389"/>
      <c r="CT76" s="389"/>
      <c r="CU76" s="389"/>
      <c r="CV76" s="389"/>
      <c r="CW76" s="389"/>
      <c r="CX76" s="389"/>
      <c r="CY76" s="389"/>
      <c r="CZ76" s="389"/>
      <c r="DA76" s="389"/>
      <c r="DB76" s="389"/>
      <c r="DC76" s="389"/>
      <c r="DD76" s="389"/>
      <c r="DE76" s="389"/>
      <c r="DF76" s="389"/>
      <c r="DG76" s="389"/>
      <c r="DH76" s="389"/>
      <c r="DI76" s="389"/>
      <c r="DJ76" s="389"/>
      <c r="DK76" s="389"/>
      <c r="DL76" s="389"/>
      <c r="DM76" s="389"/>
      <c r="DN76" s="389"/>
      <c r="DO76" s="389"/>
      <c r="DP76" s="389"/>
      <c r="DQ76" s="389"/>
      <c r="DR76" s="389"/>
      <c r="DS76" s="389"/>
      <c r="DT76" s="389"/>
      <c r="DU76" s="389"/>
      <c r="DV76" s="389"/>
      <c r="DW76" s="389"/>
      <c r="DX76" s="389"/>
      <c r="DY76" s="389"/>
      <c r="DZ76" s="389"/>
      <c r="EA76" s="389"/>
      <c r="EB76" s="389"/>
      <c r="EC76" s="389"/>
      <c r="ED76" s="389"/>
      <c r="EE76" s="389"/>
      <c r="EF76" s="389"/>
      <c r="EG76" s="389"/>
      <c r="EH76" s="389"/>
      <c r="EI76" s="389"/>
      <c r="EJ76" s="389"/>
      <c r="EK76" s="389"/>
      <c r="EL76" s="389"/>
      <c r="EM76" s="389"/>
      <c r="EN76" s="389"/>
      <c r="EO76" s="389"/>
      <c r="EP76" s="389"/>
      <c r="EQ76" s="389"/>
      <c r="ER76" s="389"/>
      <c r="ES76" s="389"/>
      <c r="ET76" s="389"/>
      <c r="EU76" s="389"/>
      <c r="EV76" s="389"/>
      <c r="EW76" s="389"/>
      <c r="EX76" s="389"/>
      <c r="EY76" s="389"/>
      <c r="EZ76" s="389"/>
      <c r="FA76" s="389"/>
      <c r="FB76" s="389"/>
      <c r="FC76" s="389"/>
      <c r="FD76" s="389"/>
      <c r="FE76" s="389"/>
      <c r="FF76" s="389"/>
      <c r="FG76" s="389"/>
      <c r="FH76" s="389"/>
      <c r="FI76" s="389"/>
      <c r="FJ76" s="389"/>
      <c r="FK76" s="389"/>
      <c r="FL76" s="389"/>
      <c r="FM76" s="389"/>
      <c r="FN76" s="389"/>
      <c r="FO76" s="389"/>
      <c r="FP76" s="389"/>
      <c r="FQ76" s="389"/>
      <c r="FR76" s="389"/>
      <c r="FS76" s="389"/>
      <c r="FT76" s="389"/>
      <c r="FU76" s="389"/>
      <c r="FV76" s="389"/>
      <c r="FW76" s="389"/>
      <c r="FX76" s="389"/>
      <c r="FY76" s="389"/>
      <c r="FZ76" s="389"/>
      <c r="GA76" s="389"/>
      <c r="GB76" s="389"/>
      <c r="GC76" s="389"/>
      <c r="GD76" s="389"/>
      <c r="GE76" s="389"/>
      <c r="GF76" s="389"/>
      <c r="GG76" s="389"/>
    </row>
    <row r="77" spans="1:189" s="389" customFormat="1" ht="48.75" customHeight="1">
      <c r="A77" s="1141"/>
      <c r="B77" s="1142" t="s">
        <v>731</v>
      </c>
      <c r="C77" s="1142"/>
      <c r="D77" s="1142"/>
      <c r="E77" s="1142"/>
      <c r="F77" s="1142"/>
      <c r="G77" s="1142"/>
      <c r="H77" s="1142"/>
      <c r="I77" s="1142"/>
      <c r="J77" s="46"/>
    </row>
    <row r="78" spans="1:189" s="389" customFormat="1" ht="38.25" customHeight="1">
      <c r="A78" s="579">
        <v>1</v>
      </c>
      <c r="B78" s="1159" t="s">
        <v>732</v>
      </c>
      <c r="C78" s="1160"/>
      <c r="D78" s="1160"/>
      <c r="E78" s="1160"/>
      <c r="F78" s="1173">
        <v>0</v>
      </c>
      <c r="G78" s="1173"/>
      <c r="H78" s="1173"/>
      <c r="I78" s="1173"/>
      <c r="J78" s="432"/>
      <c r="K78" s="432"/>
      <c r="L78" s="432"/>
      <c r="M78" s="432"/>
      <c r="N78" s="433">
        <f>'[16]Name of Bidder'!D12</f>
        <v>0</v>
      </c>
      <c r="O78" s="432"/>
      <c r="P78" s="432"/>
      <c r="Q78" s="432"/>
      <c r="R78" s="432"/>
      <c r="S78" s="432"/>
      <c r="T78" s="432"/>
      <c r="U78" s="432"/>
      <c r="V78" s="432"/>
      <c r="W78" s="432"/>
      <c r="X78" s="432"/>
      <c r="Y78" s="432"/>
    </row>
    <row r="79" spans="1:189" s="389" customFormat="1" ht="44.25" customHeight="1">
      <c r="A79" s="579">
        <v>2</v>
      </c>
      <c r="B79" s="1158" t="s">
        <v>733</v>
      </c>
      <c r="C79" s="1105"/>
      <c r="D79" s="1105"/>
      <c r="E79" s="1122"/>
      <c r="F79" s="1173"/>
      <c r="G79" s="1173"/>
      <c r="H79" s="1173"/>
      <c r="I79" s="1173"/>
      <c r="J79" s="25"/>
      <c r="K79" s="25"/>
      <c r="L79" s="25"/>
      <c r="M79" s="25"/>
      <c r="N79" s="434">
        <f>'[16]Name of Bidder'!D22</f>
        <v>0</v>
      </c>
      <c r="O79" s="25"/>
      <c r="P79" s="25"/>
      <c r="Q79" s="25"/>
      <c r="R79" s="25"/>
      <c r="S79" s="25"/>
      <c r="T79" s="25"/>
      <c r="U79" s="25"/>
      <c r="V79" s="25"/>
      <c r="W79" s="25"/>
      <c r="X79" s="25"/>
      <c r="Y79" s="25"/>
    </row>
    <row r="80" spans="1:189" s="389" customFormat="1" ht="44.25" customHeight="1">
      <c r="A80" s="579">
        <v>3</v>
      </c>
      <c r="B80" s="1158" t="s">
        <v>734</v>
      </c>
      <c r="C80" s="1105"/>
      <c r="D80" s="1105"/>
      <c r="E80" s="1105"/>
      <c r="F80" s="517"/>
      <c r="G80" s="1149"/>
      <c r="H80" s="1146"/>
      <c r="I80" s="517"/>
      <c r="J80" s="25"/>
      <c r="K80" s="25"/>
      <c r="L80" s="25"/>
      <c r="M80" s="25"/>
      <c r="N80" s="274"/>
      <c r="O80" s="25"/>
      <c r="P80" s="25"/>
      <c r="Q80" s="25"/>
      <c r="R80" s="25"/>
      <c r="S80" s="25"/>
      <c r="T80" s="25"/>
      <c r="U80" s="25"/>
      <c r="V80" s="25"/>
      <c r="W80" s="25"/>
      <c r="X80" s="25"/>
      <c r="Y80" s="25"/>
    </row>
    <row r="81" spans="1:25" s="389" customFormat="1" ht="36.75" customHeight="1">
      <c r="A81" s="579">
        <v>4</v>
      </c>
      <c r="B81" s="1158" t="s">
        <v>626</v>
      </c>
      <c r="C81" s="1105"/>
      <c r="D81" s="1105"/>
      <c r="E81" s="1122"/>
      <c r="F81" s="517"/>
      <c r="G81" s="1163"/>
      <c r="H81" s="1163"/>
      <c r="I81" s="516"/>
      <c r="J81" s="25"/>
      <c r="K81" s="25"/>
      <c r="L81" s="25"/>
      <c r="M81" s="25"/>
      <c r="N81" s="25"/>
      <c r="O81" s="25"/>
      <c r="P81" s="25"/>
      <c r="Q81" s="25"/>
      <c r="R81" s="25"/>
      <c r="S81" s="25"/>
      <c r="T81" s="25"/>
      <c r="U81" s="25"/>
      <c r="V81" s="25"/>
      <c r="W81" s="25"/>
      <c r="X81" s="25"/>
      <c r="Y81" s="25"/>
    </row>
    <row r="82" spans="1:25" s="389" customFormat="1" ht="23.25" customHeight="1">
      <c r="A82" s="1103">
        <v>5</v>
      </c>
      <c r="B82" s="1150" t="s">
        <v>627</v>
      </c>
      <c r="C82" s="1123"/>
      <c r="D82" s="1123"/>
      <c r="E82" s="1124"/>
      <c r="F82" s="517"/>
      <c r="G82" s="1163"/>
      <c r="H82" s="1163"/>
      <c r="I82" s="516"/>
      <c r="J82" s="25"/>
      <c r="K82" s="25"/>
      <c r="L82" s="25"/>
      <c r="M82" s="25"/>
      <c r="N82" s="25"/>
      <c r="O82" s="25"/>
      <c r="P82" s="25"/>
      <c r="Q82" s="25"/>
      <c r="R82" s="25"/>
      <c r="S82" s="25"/>
      <c r="T82" s="25"/>
      <c r="U82" s="25"/>
      <c r="V82" s="25"/>
      <c r="W82" s="25"/>
      <c r="X82" s="25"/>
      <c r="Y82" s="25"/>
    </row>
    <row r="83" spans="1:25" s="389" customFormat="1" ht="21" customHeight="1">
      <c r="A83" s="1144"/>
      <c r="B83" s="1151"/>
      <c r="C83" s="1125"/>
      <c r="D83" s="1125"/>
      <c r="E83" s="1126"/>
      <c r="F83" s="517"/>
      <c r="G83" s="1163"/>
      <c r="H83" s="1163"/>
      <c r="I83" s="516"/>
      <c r="J83" s="25"/>
      <c r="K83" s="25"/>
      <c r="L83" s="25"/>
      <c r="M83" s="25"/>
      <c r="N83" s="25"/>
      <c r="O83" s="25"/>
      <c r="P83" s="25"/>
      <c r="Q83" s="25"/>
      <c r="R83" s="25"/>
      <c r="S83" s="25"/>
      <c r="T83" s="25"/>
      <c r="U83" s="25"/>
      <c r="V83" s="25"/>
      <c r="W83" s="25"/>
      <c r="X83" s="25"/>
      <c r="Y83" s="25"/>
    </row>
    <row r="84" spans="1:25" s="389" customFormat="1" ht="20.25" customHeight="1">
      <c r="A84" s="1144"/>
      <c r="B84" s="1151"/>
      <c r="C84" s="1125"/>
      <c r="D84" s="1125"/>
      <c r="E84" s="1126"/>
      <c r="F84" s="517"/>
      <c r="G84" s="1163"/>
      <c r="H84" s="1163"/>
      <c r="I84" s="516"/>
      <c r="J84" s="25"/>
      <c r="K84" s="25"/>
      <c r="L84" s="25"/>
      <c r="M84" s="25"/>
      <c r="N84" s="25"/>
      <c r="O84" s="25"/>
      <c r="P84" s="25"/>
      <c r="Q84" s="25"/>
      <c r="R84" s="25"/>
      <c r="S84" s="25"/>
      <c r="T84" s="25"/>
      <c r="U84" s="25"/>
      <c r="V84" s="25"/>
      <c r="W84" s="25"/>
      <c r="X84" s="25"/>
      <c r="Y84" s="25"/>
    </row>
    <row r="85" spans="1:25" s="389" customFormat="1" ht="21" customHeight="1">
      <c r="A85" s="1144"/>
      <c r="B85" s="1151"/>
      <c r="C85" s="1125"/>
      <c r="D85" s="1125"/>
      <c r="E85" s="1126"/>
      <c r="F85" s="517"/>
      <c r="G85" s="1163"/>
      <c r="H85" s="1163"/>
      <c r="I85" s="516"/>
      <c r="J85" s="25"/>
      <c r="K85" s="25"/>
      <c r="L85" s="25"/>
      <c r="M85" s="25"/>
      <c r="N85" s="25"/>
      <c r="O85" s="25"/>
      <c r="P85" s="25"/>
      <c r="Q85" s="25"/>
      <c r="R85" s="25"/>
      <c r="S85" s="25"/>
      <c r="T85" s="25"/>
      <c r="U85" s="25"/>
      <c r="V85" s="25"/>
      <c r="W85" s="25"/>
      <c r="X85" s="25"/>
      <c r="Y85" s="25"/>
    </row>
    <row r="86" spans="1:25" s="389" customFormat="1" ht="24.95" customHeight="1">
      <c r="A86" s="1144"/>
      <c r="B86" s="436"/>
      <c r="E86" s="31" t="s">
        <v>628</v>
      </c>
      <c r="F86" s="517"/>
      <c r="G86" s="1163"/>
      <c r="H86" s="1163"/>
      <c r="I86" s="516"/>
      <c r="J86" s="25"/>
      <c r="K86" s="25"/>
      <c r="L86" s="25"/>
      <c r="M86" s="25"/>
      <c r="N86" s="25"/>
      <c r="O86" s="25"/>
      <c r="P86" s="25"/>
      <c r="Q86" s="25"/>
      <c r="R86" s="25"/>
      <c r="S86" s="25"/>
      <c r="T86" s="25"/>
      <c r="U86" s="25"/>
      <c r="V86" s="25"/>
      <c r="W86" s="25"/>
      <c r="X86" s="25"/>
      <c r="Y86" s="25"/>
    </row>
    <row r="87" spans="1:25" s="389" customFormat="1" ht="24.95" customHeight="1">
      <c r="A87" s="1144"/>
      <c r="B87" s="436"/>
      <c r="E87" s="31" t="s">
        <v>21</v>
      </c>
      <c r="F87" s="517"/>
      <c r="G87" s="1163"/>
      <c r="H87" s="1163"/>
      <c r="I87" s="516"/>
      <c r="J87" s="25"/>
      <c r="K87" s="25"/>
      <c r="L87" s="25"/>
      <c r="M87" s="25"/>
      <c r="N87" s="25"/>
      <c r="O87" s="25"/>
      <c r="P87" s="25"/>
      <c r="Q87" s="25"/>
      <c r="R87" s="25"/>
      <c r="S87" s="25"/>
      <c r="T87" s="25"/>
      <c r="U87" s="25"/>
      <c r="V87" s="25"/>
      <c r="W87" s="25"/>
      <c r="X87" s="25"/>
      <c r="Y87" s="25"/>
    </row>
    <row r="88" spans="1:25" s="389" customFormat="1" ht="24.95" customHeight="1">
      <c r="A88" s="1104"/>
      <c r="B88" s="437"/>
      <c r="C88" s="438"/>
      <c r="D88" s="438"/>
      <c r="E88" s="439" t="s">
        <v>629</v>
      </c>
      <c r="F88" s="517"/>
      <c r="G88" s="1163"/>
      <c r="H88" s="1163"/>
      <c r="I88" s="516"/>
      <c r="J88" s="25"/>
      <c r="K88" s="25"/>
      <c r="L88" s="25"/>
      <c r="M88" s="25"/>
      <c r="N88" s="25"/>
      <c r="O88" s="25"/>
      <c r="P88" s="25"/>
      <c r="Q88" s="25"/>
      <c r="R88" s="25"/>
      <c r="S88" s="25"/>
      <c r="T88" s="25"/>
      <c r="U88" s="25"/>
      <c r="V88" s="25"/>
      <c r="W88" s="25"/>
      <c r="X88" s="25"/>
      <c r="Y88" s="25"/>
    </row>
    <row r="89" spans="1:25" s="389" customFormat="1" ht="42.75" customHeight="1">
      <c r="A89" s="579">
        <v>6</v>
      </c>
      <c r="B89" s="1100" t="s">
        <v>735</v>
      </c>
      <c r="C89" s="1100"/>
      <c r="D89" s="1100"/>
      <c r="E89" s="1100"/>
      <c r="F89" s="559"/>
      <c r="G89" s="441"/>
      <c r="H89" s="442"/>
      <c r="I89" s="442"/>
      <c r="J89" s="25"/>
      <c r="K89" s="25"/>
      <c r="L89" s="25"/>
      <c r="M89" s="25"/>
      <c r="N89" s="25"/>
      <c r="O89" s="25"/>
      <c r="P89" s="25"/>
      <c r="Q89" s="25"/>
      <c r="R89" s="25"/>
      <c r="S89" s="25"/>
      <c r="T89" s="25"/>
      <c r="U89" s="25"/>
      <c r="V89" s="25"/>
      <c r="W89" s="25"/>
      <c r="X89" s="25"/>
      <c r="Y89" s="25"/>
    </row>
    <row r="90" spans="1:25" s="389" customFormat="1" ht="54.75" customHeight="1">
      <c r="A90" s="579">
        <v>7</v>
      </c>
      <c r="B90" s="1164" t="s">
        <v>736</v>
      </c>
      <c r="C90" s="1100"/>
      <c r="D90" s="1100"/>
      <c r="E90" s="1100"/>
      <c r="F90" s="560"/>
      <c r="G90" s="1107"/>
      <c r="H90" s="1108"/>
      <c r="I90" s="560"/>
      <c r="J90" s="25"/>
      <c r="K90" s="25"/>
      <c r="L90" s="25"/>
      <c r="M90" s="25"/>
      <c r="N90" s="25"/>
      <c r="O90" s="25"/>
      <c r="P90" s="25"/>
      <c r="Q90" s="25"/>
      <c r="R90" s="25"/>
      <c r="S90" s="25"/>
      <c r="T90" s="25"/>
      <c r="U90" s="25"/>
      <c r="V90" s="25"/>
      <c r="W90" s="25"/>
      <c r="X90" s="25"/>
      <c r="Y90" s="25"/>
    </row>
    <row r="91" spans="1:25" s="389" customFormat="1" ht="34.5" hidden="1" customHeight="1">
      <c r="A91" s="579"/>
      <c r="B91" s="1100"/>
      <c r="C91" s="1100"/>
      <c r="D91" s="1100"/>
      <c r="E91" s="1100"/>
      <c r="F91" s="1149"/>
      <c r="G91" s="1146"/>
      <c r="H91" s="1149"/>
      <c r="I91" s="1146"/>
      <c r="J91" s="25"/>
      <c r="K91" s="25"/>
      <c r="L91" s="25"/>
      <c r="M91" s="25"/>
      <c r="N91" s="25"/>
      <c r="O91" s="25"/>
      <c r="P91" s="25"/>
      <c r="Q91" s="25"/>
      <c r="R91" s="25"/>
      <c r="S91" s="25"/>
      <c r="T91" s="25"/>
      <c r="U91" s="25"/>
      <c r="V91" s="25"/>
      <c r="W91" s="25"/>
      <c r="X91" s="25"/>
      <c r="Y91" s="25"/>
    </row>
    <row r="92" spans="1:25" s="389" customFormat="1" ht="37.5" customHeight="1">
      <c r="A92" s="579">
        <v>8</v>
      </c>
      <c r="B92" s="1100" t="s">
        <v>737</v>
      </c>
      <c r="C92" s="1100"/>
      <c r="D92" s="1100"/>
      <c r="E92" s="1100"/>
      <c r="F92" s="560"/>
      <c r="G92" s="441"/>
      <c r="H92" s="442"/>
      <c r="I92" s="442"/>
      <c r="J92" s="25"/>
      <c r="K92" s="25"/>
      <c r="L92" s="25"/>
      <c r="M92" s="25"/>
      <c r="N92" s="25"/>
      <c r="O92" s="25"/>
      <c r="P92" s="25"/>
      <c r="Q92" s="25"/>
      <c r="R92" s="25"/>
      <c r="S92" s="25"/>
      <c r="T92" s="25"/>
      <c r="U92" s="25"/>
      <c r="V92" s="25"/>
      <c r="W92" s="25"/>
      <c r="X92" s="25"/>
      <c r="Y92" s="25"/>
    </row>
    <row r="93" spans="1:25" s="389" customFormat="1" ht="40.5" customHeight="1">
      <c r="A93" s="579">
        <v>9</v>
      </c>
      <c r="B93" s="1100" t="s">
        <v>630</v>
      </c>
      <c r="C93" s="1100"/>
      <c r="D93" s="1100"/>
      <c r="E93" s="1100"/>
      <c r="F93" s="560"/>
      <c r="G93" s="441"/>
      <c r="H93" s="442"/>
      <c r="I93" s="442"/>
      <c r="J93" s="25"/>
      <c r="K93" s="25"/>
      <c r="L93" s="25"/>
      <c r="M93" s="25"/>
      <c r="N93" s="25"/>
      <c r="O93" s="25"/>
      <c r="P93" s="25"/>
      <c r="Q93" s="25"/>
      <c r="R93" s="25"/>
      <c r="S93" s="25"/>
      <c r="T93" s="25"/>
      <c r="U93" s="25"/>
      <c r="V93" s="25"/>
      <c r="W93" s="25"/>
      <c r="X93" s="25"/>
      <c r="Y93" s="25"/>
    </row>
    <row r="94" spans="1:25" s="389" customFormat="1" ht="40.5" customHeight="1">
      <c r="A94" s="579">
        <v>10</v>
      </c>
      <c r="B94" s="1100" t="s">
        <v>699</v>
      </c>
      <c r="C94" s="1100"/>
      <c r="D94" s="1100"/>
      <c r="E94" s="1100"/>
      <c r="F94" s="560"/>
      <c r="G94" s="441"/>
      <c r="H94" s="442"/>
      <c r="I94" s="442"/>
      <c r="J94" s="25"/>
      <c r="K94" s="25"/>
      <c r="L94" s="25"/>
      <c r="M94" s="25"/>
      <c r="N94" s="25"/>
      <c r="O94" s="25"/>
      <c r="P94" s="25"/>
      <c r="Q94" s="25"/>
      <c r="R94" s="25"/>
      <c r="S94" s="25"/>
      <c r="T94" s="25"/>
      <c r="U94" s="25"/>
      <c r="V94" s="25"/>
      <c r="W94" s="25"/>
      <c r="X94" s="25"/>
      <c r="Y94" s="25"/>
    </row>
    <row r="95" spans="1:25" s="389" customFormat="1" ht="25.5" customHeight="1">
      <c r="A95" s="1103">
        <v>11</v>
      </c>
      <c r="B95" s="1109" t="s">
        <v>631</v>
      </c>
      <c r="C95" s="1110"/>
      <c r="D95" s="1110"/>
      <c r="E95" s="1110"/>
      <c r="F95" s="444"/>
      <c r="G95" s="513"/>
      <c r="H95" s="443"/>
      <c r="I95" s="444"/>
      <c r="J95" s="25"/>
      <c r="K95" s="25"/>
      <c r="L95" s="25"/>
      <c r="M95" s="25"/>
      <c r="N95" s="25"/>
      <c r="O95" s="25"/>
      <c r="P95" s="25"/>
      <c r="Q95" s="25"/>
      <c r="R95" s="25"/>
      <c r="S95" s="25"/>
      <c r="T95" s="25"/>
      <c r="U95" s="25"/>
      <c r="V95" s="25"/>
      <c r="W95" s="25"/>
      <c r="X95" s="25"/>
      <c r="Y95" s="25"/>
    </row>
    <row r="96" spans="1:25" s="389" customFormat="1" ht="35.25" customHeight="1">
      <c r="A96" s="1144"/>
      <c r="B96" s="1093" t="s">
        <v>632</v>
      </c>
      <c r="C96" s="1094"/>
      <c r="D96" s="1094"/>
      <c r="E96" s="1095"/>
      <c r="F96" s="583" t="s">
        <v>769</v>
      </c>
      <c r="G96" s="583" t="s">
        <v>770</v>
      </c>
      <c r="H96" s="584"/>
      <c r="I96" s="585" t="s">
        <v>769</v>
      </c>
      <c r="J96" s="25"/>
      <c r="K96" s="25"/>
      <c r="L96" s="25"/>
      <c r="M96" s="25"/>
      <c r="N96" s="25"/>
      <c r="O96" s="25"/>
      <c r="P96" s="25"/>
      <c r="Q96" s="25"/>
      <c r="R96" s="25"/>
      <c r="S96" s="25"/>
      <c r="T96" s="25"/>
      <c r="U96" s="25"/>
      <c r="V96" s="25"/>
      <c r="W96" s="25"/>
      <c r="X96" s="25"/>
      <c r="Y96" s="25"/>
    </row>
    <row r="97" spans="1:25" s="389" customFormat="1" ht="36.75" customHeight="1">
      <c r="A97" s="579">
        <v>12</v>
      </c>
      <c r="B97" s="1158" t="s">
        <v>633</v>
      </c>
      <c r="C97" s="1105"/>
      <c r="D97" s="1105"/>
      <c r="E97" s="1106"/>
      <c r="F97" s="440"/>
      <c r="G97" s="441"/>
      <c r="H97" s="442"/>
      <c r="I97" s="442"/>
      <c r="J97" s="25"/>
      <c r="K97" s="25"/>
      <c r="L97" s="25"/>
      <c r="M97" s="25"/>
      <c r="N97" s="25"/>
      <c r="O97" s="25"/>
      <c r="P97" s="25"/>
      <c r="Q97" s="25"/>
      <c r="R97" s="25"/>
      <c r="S97" s="25"/>
      <c r="T97" s="25"/>
      <c r="U97" s="25"/>
      <c r="V97" s="25"/>
      <c r="W97" s="25"/>
      <c r="X97" s="25"/>
      <c r="Y97" s="25"/>
    </row>
    <row r="98" spans="1:25" s="389" customFormat="1" ht="18.75" customHeight="1">
      <c r="A98" s="435"/>
      <c r="B98" s="561" t="s">
        <v>738</v>
      </c>
      <c r="C98" s="510"/>
      <c r="D98" s="510"/>
      <c r="E98" s="510"/>
      <c r="F98" s="510"/>
      <c r="G98" s="510"/>
      <c r="H98" s="510"/>
      <c r="I98" s="510"/>
      <c r="J98" s="25"/>
      <c r="K98" s="25"/>
      <c r="L98" s="25"/>
      <c r="M98" s="25"/>
      <c r="N98" s="25"/>
      <c r="O98" s="25"/>
      <c r="P98" s="25"/>
      <c r="Q98" s="25"/>
      <c r="R98" s="25"/>
      <c r="S98" s="25"/>
      <c r="T98" s="25"/>
      <c r="U98" s="25"/>
      <c r="V98" s="25"/>
      <c r="W98" s="25"/>
      <c r="X98" s="25"/>
      <c r="Y98" s="25"/>
    </row>
    <row r="99" spans="1:25" s="389" customFormat="1" ht="24" customHeight="1">
      <c r="A99" s="1141">
        <v>2.4</v>
      </c>
      <c r="B99" s="1161" t="s">
        <v>739</v>
      </c>
      <c r="C99" s="1162"/>
      <c r="D99" s="1162"/>
      <c r="E99" s="1162"/>
      <c r="F99" s="1162"/>
      <c r="G99" s="1162"/>
      <c r="H99" s="1162"/>
      <c r="I99" s="1162"/>
    </row>
    <row r="100" spans="1:25" s="389" customFormat="1" ht="48.75" customHeight="1">
      <c r="A100" s="1141"/>
      <c r="B100" s="1142" t="s">
        <v>740</v>
      </c>
      <c r="C100" s="1142"/>
      <c r="D100" s="1142"/>
      <c r="E100" s="1142"/>
      <c r="F100" s="1142"/>
      <c r="G100" s="1142"/>
      <c r="H100" s="1142"/>
      <c r="I100" s="1142"/>
      <c r="J100" s="46"/>
    </row>
    <row r="101" spans="1:25" s="389" customFormat="1" ht="48.75" customHeight="1">
      <c r="A101" s="582" t="s">
        <v>701</v>
      </c>
      <c r="B101" s="1159" t="s">
        <v>741</v>
      </c>
      <c r="C101" s="1160"/>
      <c r="D101" s="1160"/>
      <c r="E101" s="1160"/>
      <c r="F101" s="1155"/>
      <c r="G101" s="1156"/>
      <c r="H101" s="1156"/>
      <c r="I101" s="1157"/>
      <c r="J101" s="432"/>
      <c r="K101" s="432"/>
      <c r="L101" s="432"/>
      <c r="M101" s="432"/>
      <c r="N101" s="404"/>
      <c r="O101" s="432"/>
      <c r="P101" s="432"/>
      <c r="Q101" s="432"/>
      <c r="R101" s="432"/>
      <c r="S101" s="432"/>
      <c r="T101" s="432"/>
      <c r="U101" s="432"/>
      <c r="V101" s="432"/>
      <c r="W101" s="432"/>
      <c r="X101" s="432"/>
      <c r="Y101" s="432"/>
    </row>
    <row r="102" spans="1:25" s="389" customFormat="1" ht="56.25" customHeight="1">
      <c r="A102" s="582" t="s">
        <v>702</v>
      </c>
      <c r="B102" s="1159" t="s">
        <v>742</v>
      </c>
      <c r="C102" s="1160"/>
      <c r="D102" s="1160"/>
      <c r="E102" s="1160"/>
      <c r="F102" s="1147"/>
      <c r="G102" s="1145"/>
      <c r="H102" s="1145"/>
      <c r="I102" s="1146"/>
      <c r="J102" s="432"/>
      <c r="K102" s="432"/>
      <c r="L102" s="432"/>
      <c r="M102" s="432"/>
      <c r="N102" s="404"/>
      <c r="O102" s="432"/>
      <c r="P102" s="432"/>
      <c r="Q102" s="432"/>
      <c r="R102" s="432"/>
      <c r="S102" s="432"/>
      <c r="T102" s="432"/>
      <c r="U102" s="432"/>
      <c r="V102" s="432"/>
      <c r="W102" s="432"/>
      <c r="X102" s="432"/>
      <c r="Y102" s="432"/>
    </row>
    <row r="103" spans="1:25" s="389" customFormat="1" ht="54.75" customHeight="1">
      <c r="A103" s="582" t="s">
        <v>703</v>
      </c>
      <c r="B103" s="1152" t="s">
        <v>743</v>
      </c>
      <c r="C103" s="1153"/>
      <c r="D103" s="1153"/>
      <c r="E103" s="1154"/>
      <c r="F103" s="1155"/>
      <c r="G103" s="1156"/>
      <c r="H103" s="1156"/>
      <c r="I103" s="1157"/>
      <c r="J103" s="432"/>
      <c r="K103" s="432"/>
      <c r="L103" s="432"/>
      <c r="M103" s="432"/>
      <c r="N103" s="274"/>
      <c r="O103" s="432"/>
      <c r="P103" s="432"/>
      <c r="Q103" s="432"/>
      <c r="R103" s="432"/>
      <c r="S103" s="432"/>
      <c r="T103" s="432"/>
      <c r="U103" s="432"/>
      <c r="V103" s="432"/>
      <c r="W103" s="432"/>
      <c r="X103" s="432"/>
      <c r="Y103" s="432"/>
    </row>
    <row r="104" spans="1:25" s="389" customFormat="1" ht="27" customHeight="1">
      <c r="A104" s="579"/>
      <c r="B104" s="1142" t="s">
        <v>744</v>
      </c>
      <c r="C104" s="1142"/>
      <c r="D104" s="1142"/>
      <c r="E104" s="1142"/>
      <c r="F104" s="1142"/>
      <c r="G104" s="1142"/>
      <c r="H104" s="1142"/>
      <c r="I104" s="1142"/>
      <c r="J104" s="25"/>
      <c r="K104" s="25"/>
      <c r="L104" s="25"/>
      <c r="M104" s="25"/>
      <c r="N104" s="25"/>
      <c r="O104" s="25"/>
      <c r="P104" s="25"/>
      <c r="Q104" s="25"/>
      <c r="R104" s="25"/>
      <c r="S104" s="25"/>
      <c r="T104" s="25"/>
      <c r="U104" s="25"/>
      <c r="V104" s="25"/>
      <c r="W104" s="25"/>
      <c r="X104" s="25"/>
      <c r="Y104" s="25"/>
    </row>
    <row r="105" spans="1:25" s="389" customFormat="1" ht="38.25" customHeight="1">
      <c r="A105" s="579">
        <v>1</v>
      </c>
      <c r="B105" s="1158" t="s">
        <v>625</v>
      </c>
      <c r="C105" s="1105"/>
      <c r="D105" s="1105"/>
      <c r="E105" s="1122"/>
      <c r="F105" s="440"/>
      <c r="G105" s="441"/>
      <c r="H105" s="442"/>
      <c r="I105" s="442"/>
      <c r="J105" s="25"/>
      <c r="K105" s="25"/>
      <c r="L105" s="25"/>
      <c r="M105" s="25"/>
      <c r="N105" s="274"/>
      <c r="O105" s="25"/>
      <c r="P105" s="25"/>
      <c r="Q105" s="25"/>
      <c r="R105" s="25"/>
      <c r="S105" s="25"/>
      <c r="T105" s="25"/>
      <c r="U105" s="25"/>
      <c r="V105" s="25"/>
      <c r="W105" s="25"/>
      <c r="X105" s="25"/>
      <c r="Y105" s="25"/>
    </row>
    <row r="106" spans="1:25" s="389" customFormat="1" ht="35.25" customHeight="1">
      <c r="A106" s="579">
        <v>2</v>
      </c>
      <c r="B106" s="1158" t="s">
        <v>626</v>
      </c>
      <c r="C106" s="1105"/>
      <c r="D106" s="1105"/>
      <c r="E106" s="1105"/>
      <c r="F106" s="440"/>
      <c r="G106" s="441"/>
      <c r="H106" s="442"/>
      <c r="I106" s="442"/>
      <c r="J106" s="25"/>
      <c r="K106" s="25"/>
      <c r="L106" s="25"/>
      <c r="M106" s="25"/>
      <c r="N106" s="25"/>
      <c r="O106" s="25"/>
      <c r="P106" s="25"/>
      <c r="Q106" s="25"/>
      <c r="R106" s="25"/>
      <c r="S106" s="25"/>
      <c r="T106" s="25"/>
      <c r="U106" s="25"/>
      <c r="V106" s="25"/>
      <c r="W106" s="25"/>
      <c r="X106" s="25"/>
      <c r="Y106" s="25"/>
    </row>
    <row r="107" spans="1:25" s="389" customFormat="1" ht="34.5" customHeight="1">
      <c r="A107" s="1103">
        <v>3</v>
      </c>
      <c r="B107" s="1150" t="s">
        <v>634</v>
      </c>
      <c r="C107" s="1123"/>
      <c r="D107" s="1123"/>
      <c r="E107" s="1123"/>
      <c r="F107" s="440"/>
      <c r="G107" s="441"/>
      <c r="H107" s="442"/>
      <c r="I107" s="442"/>
      <c r="J107" s="25"/>
      <c r="K107" s="25"/>
      <c r="L107" s="25"/>
      <c r="M107" s="25"/>
      <c r="N107" s="25"/>
      <c r="O107" s="25"/>
      <c r="P107" s="25"/>
      <c r="Q107" s="25"/>
      <c r="R107" s="25"/>
      <c r="S107" s="25"/>
      <c r="T107" s="25"/>
      <c r="U107" s="25"/>
      <c r="V107" s="25"/>
      <c r="W107" s="25"/>
      <c r="X107" s="25"/>
      <c r="Y107" s="25"/>
    </row>
    <row r="108" spans="1:25" s="389" customFormat="1" ht="27.75" customHeight="1">
      <c r="A108" s="1144"/>
      <c r="B108" s="1151"/>
      <c r="C108" s="1125"/>
      <c r="D108" s="1125"/>
      <c r="E108" s="1125"/>
      <c r="F108" s="440"/>
      <c r="G108" s="441"/>
      <c r="H108" s="442"/>
      <c r="I108" s="442"/>
      <c r="J108" s="25"/>
      <c r="K108" s="25"/>
      <c r="L108" s="25"/>
      <c r="M108" s="25"/>
      <c r="N108" s="25"/>
      <c r="O108" s="25"/>
      <c r="P108" s="25"/>
      <c r="Q108" s="25"/>
      <c r="R108" s="25"/>
      <c r="S108" s="25"/>
      <c r="T108" s="25"/>
      <c r="U108" s="25"/>
      <c r="V108" s="25"/>
      <c r="W108" s="25"/>
      <c r="X108" s="25"/>
      <c r="Y108" s="25"/>
    </row>
    <row r="109" spans="1:25" s="389" customFormat="1" ht="31.5" customHeight="1">
      <c r="A109" s="1144"/>
      <c r="B109" s="436"/>
      <c r="E109" s="31" t="s">
        <v>628</v>
      </c>
      <c r="F109" s="440"/>
      <c r="G109" s="441"/>
      <c r="H109" s="442"/>
      <c r="I109" s="442"/>
      <c r="J109" s="25"/>
      <c r="K109" s="25"/>
      <c r="L109" s="25"/>
      <c r="M109" s="25"/>
      <c r="N109" s="25"/>
      <c r="O109" s="25"/>
      <c r="P109" s="25"/>
      <c r="Q109" s="25"/>
      <c r="R109" s="25"/>
      <c r="S109" s="25"/>
      <c r="T109" s="25"/>
      <c r="U109" s="25"/>
      <c r="V109" s="25"/>
      <c r="W109" s="25"/>
      <c r="X109" s="25"/>
      <c r="Y109" s="25"/>
    </row>
    <row r="110" spans="1:25" s="389" customFormat="1" ht="31.5" customHeight="1">
      <c r="A110" s="1144"/>
      <c r="B110" s="436"/>
      <c r="E110" s="31" t="s">
        <v>21</v>
      </c>
      <c r="F110" s="440"/>
      <c r="G110" s="441"/>
      <c r="H110" s="442"/>
      <c r="I110" s="442"/>
      <c r="J110" s="25"/>
      <c r="K110" s="25"/>
      <c r="L110" s="25"/>
      <c r="M110" s="25"/>
      <c r="N110" s="25"/>
      <c r="O110" s="25"/>
      <c r="P110" s="25"/>
      <c r="Q110" s="25"/>
      <c r="R110" s="25"/>
      <c r="S110" s="25"/>
      <c r="T110" s="25"/>
      <c r="U110" s="25"/>
      <c r="V110" s="25"/>
      <c r="W110" s="25"/>
      <c r="X110" s="25"/>
      <c r="Y110" s="25"/>
    </row>
    <row r="111" spans="1:25" s="389" customFormat="1" ht="30" customHeight="1">
      <c r="A111" s="1104"/>
      <c r="B111" s="437"/>
      <c r="C111" s="438"/>
      <c r="D111" s="438"/>
      <c r="E111" s="439" t="s">
        <v>629</v>
      </c>
      <c r="F111" s="440"/>
      <c r="G111" s="441"/>
      <c r="H111" s="442"/>
      <c r="I111" s="442"/>
      <c r="J111" s="25"/>
      <c r="K111" s="25"/>
      <c r="L111" s="25"/>
      <c r="M111" s="25"/>
      <c r="N111" s="25"/>
      <c r="O111" s="25"/>
      <c r="P111" s="25"/>
      <c r="Q111" s="25"/>
      <c r="R111" s="25"/>
      <c r="S111" s="25"/>
      <c r="T111" s="25"/>
      <c r="U111" s="25"/>
      <c r="V111" s="25"/>
      <c r="W111" s="25"/>
      <c r="X111" s="25"/>
      <c r="Y111" s="25"/>
    </row>
    <row r="112" spans="1:25" s="389" customFormat="1" ht="15.75" customHeight="1">
      <c r="A112" s="46"/>
      <c r="B112" s="16"/>
      <c r="C112" s="71"/>
      <c r="D112" s="71"/>
      <c r="E112" s="71"/>
      <c r="F112" s="71"/>
      <c r="G112" s="71"/>
      <c r="H112" s="71"/>
      <c r="I112" s="71"/>
      <c r="J112" s="46"/>
    </row>
    <row r="113" spans="1:25" s="389" customFormat="1" ht="22.5" customHeight="1">
      <c r="A113" s="578" t="s">
        <v>763</v>
      </c>
      <c r="B113" s="1148" t="s">
        <v>704</v>
      </c>
      <c r="C113" s="1148"/>
      <c r="D113" s="1148"/>
      <c r="E113" s="1148"/>
      <c r="F113" s="577"/>
      <c r="G113" s="577"/>
      <c r="H113" s="577"/>
      <c r="I113" s="577"/>
      <c r="J113" s="46"/>
    </row>
    <row r="114" spans="1:25" s="389" customFormat="1" ht="59.25" customHeight="1">
      <c r="A114" s="563" t="s">
        <v>17</v>
      </c>
      <c r="B114" s="1100" t="s">
        <v>796</v>
      </c>
      <c r="C114" s="1100"/>
      <c r="D114" s="1100"/>
      <c r="E114" s="1100"/>
      <c r="F114" s="442"/>
      <c r="G114" s="441"/>
      <c r="H114" s="442"/>
      <c r="I114" s="442"/>
      <c r="J114" s="25"/>
      <c r="K114" s="25"/>
      <c r="L114" s="25"/>
      <c r="M114" s="25"/>
      <c r="N114" s="25"/>
      <c r="O114" s="25"/>
      <c r="P114" s="25"/>
      <c r="Q114" s="25"/>
      <c r="R114" s="25"/>
      <c r="S114" s="25"/>
      <c r="T114" s="25"/>
      <c r="U114" s="25"/>
      <c r="V114" s="25"/>
      <c r="W114" s="25"/>
      <c r="X114" s="25"/>
      <c r="Y114" s="25"/>
    </row>
    <row r="115" spans="1:25" s="389" customFormat="1" ht="33.75" customHeight="1">
      <c r="A115" s="563" t="s">
        <v>26</v>
      </c>
      <c r="B115" s="1171" t="s">
        <v>745</v>
      </c>
      <c r="C115" s="1171"/>
      <c r="D115" s="1171"/>
      <c r="E115" s="1171"/>
      <c r="F115" s="442"/>
      <c r="G115" s="441"/>
      <c r="H115" s="442"/>
      <c r="I115" s="442"/>
      <c r="J115" s="25"/>
      <c r="K115" s="25"/>
      <c r="L115" s="25"/>
      <c r="M115" s="25"/>
      <c r="N115" s="25"/>
      <c r="O115" s="25"/>
      <c r="P115" s="25"/>
      <c r="Q115" s="25"/>
      <c r="R115" s="25"/>
      <c r="S115" s="25"/>
      <c r="T115" s="25"/>
      <c r="U115" s="25"/>
      <c r="V115" s="25"/>
      <c r="W115" s="25"/>
      <c r="X115" s="25"/>
      <c r="Y115" s="25"/>
    </row>
    <row r="116" spans="1:25" s="389" customFormat="1" ht="36" customHeight="1">
      <c r="A116" s="563" t="s">
        <v>473</v>
      </c>
      <c r="B116" s="1100" t="s">
        <v>746</v>
      </c>
      <c r="C116" s="1100"/>
      <c r="D116" s="1100"/>
      <c r="E116" s="1100"/>
      <c r="F116" s="442"/>
      <c r="G116" s="441"/>
      <c r="H116" s="442"/>
      <c r="I116" s="442"/>
      <c r="J116" s="25"/>
      <c r="K116" s="25"/>
      <c r="L116" s="25"/>
      <c r="M116" s="25"/>
      <c r="N116" s="25"/>
      <c r="O116" s="25"/>
      <c r="P116" s="25"/>
      <c r="Q116" s="25"/>
      <c r="R116" s="25"/>
      <c r="S116" s="25"/>
      <c r="T116" s="25"/>
      <c r="U116" s="25"/>
      <c r="V116" s="25"/>
      <c r="W116" s="25"/>
      <c r="X116" s="25"/>
      <c r="Y116" s="25"/>
    </row>
    <row r="117" spans="1:25" s="389" customFormat="1" ht="34.5" hidden="1" customHeight="1">
      <c r="A117" s="579"/>
      <c r="B117" s="1100"/>
      <c r="C117" s="1100"/>
      <c r="D117" s="1100"/>
      <c r="E117" s="1100"/>
      <c r="F117" s="1145"/>
      <c r="G117" s="1146"/>
      <c r="H117" s="1149"/>
      <c r="I117" s="1146"/>
      <c r="J117" s="25"/>
      <c r="K117" s="25"/>
      <c r="L117" s="25"/>
      <c r="M117" s="25"/>
      <c r="N117" s="25"/>
      <c r="O117" s="25"/>
      <c r="P117" s="25"/>
      <c r="Q117" s="25"/>
      <c r="R117" s="25"/>
      <c r="S117" s="25"/>
      <c r="T117" s="25"/>
      <c r="U117" s="25"/>
      <c r="V117" s="25"/>
      <c r="W117" s="25"/>
      <c r="X117" s="25"/>
      <c r="Y117" s="25"/>
    </row>
    <row r="118" spans="1:25" s="389" customFormat="1" ht="38.25" customHeight="1">
      <c r="A118" s="563" t="s">
        <v>520</v>
      </c>
      <c r="B118" s="1100" t="s">
        <v>630</v>
      </c>
      <c r="C118" s="1100"/>
      <c r="D118" s="1100"/>
      <c r="E118" s="1100"/>
      <c r="F118" s="442"/>
      <c r="G118" s="441"/>
      <c r="H118" s="442"/>
      <c r="I118" s="442"/>
      <c r="J118" s="25"/>
      <c r="K118" s="25"/>
      <c r="L118" s="25"/>
      <c r="M118" s="25"/>
      <c r="N118" s="25"/>
      <c r="O118" s="25"/>
      <c r="P118" s="25"/>
      <c r="Q118" s="25"/>
      <c r="R118" s="25"/>
      <c r="S118" s="25"/>
      <c r="T118" s="25"/>
      <c r="U118" s="25"/>
      <c r="V118" s="25"/>
      <c r="W118" s="25"/>
      <c r="X118" s="25"/>
      <c r="Y118" s="25"/>
    </row>
    <row r="119" spans="1:25" s="389" customFormat="1" ht="32.25" customHeight="1">
      <c r="A119" s="563" t="s">
        <v>474</v>
      </c>
      <c r="B119" s="1100" t="s">
        <v>747</v>
      </c>
      <c r="C119" s="1100"/>
      <c r="D119" s="1100"/>
      <c r="E119" s="1100"/>
      <c r="F119" s="442"/>
      <c r="G119" s="441"/>
      <c r="H119" s="442"/>
      <c r="I119" s="442"/>
      <c r="J119" s="25"/>
      <c r="K119" s="25"/>
      <c r="L119" s="25"/>
      <c r="M119" s="25"/>
      <c r="N119" s="25"/>
      <c r="O119" s="25"/>
      <c r="P119" s="25"/>
      <c r="Q119" s="25"/>
      <c r="R119" s="25"/>
      <c r="S119" s="25"/>
      <c r="T119" s="25"/>
      <c r="U119" s="25"/>
      <c r="V119" s="25"/>
      <c r="W119" s="25"/>
      <c r="X119" s="25"/>
      <c r="Y119" s="25"/>
    </row>
    <row r="120" spans="1:25" s="389" customFormat="1" ht="42.75" customHeight="1">
      <c r="A120" s="563" t="s">
        <v>479</v>
      </c>
      <c r="B120" s="1143" t="s">
        <v>748</v>
      </c>
      <c r="C120" s="1143"/>
      <c r="D120" s="1143"/>
      <c r="E120" s="1143"/>
      <c r="F120" s="442"/>
      <c r="G120" s="441"/>
      <c r="H120" s="442"/>
      <c r="I120" s="442"/>
      <c r="J120" s="25"/>
      <c r="K120" s="25"/>
      <c r="L120" s="25"/>
      <c r="M120" s="25"/>
      <c r="N120" s="25"/>
      <c r="O120" s="25"/>
      <c r="P120" s="25"/>
      <c r="Q120" s="25"/>
      <c r="R120" s="25"/>
      <c r="S120" s="25"/>
      <c r="T120" s="25"/>
      <c r="U120" s="25"/>
      <c r="V120" s="25"/>
      <c r="W120" s="25"/>
      <c r="X120" s="25"/>
      <c r="Y120" s="25"/>
    </row>
    <row r="121" spans="1:25" s="389" customFormat="1" ht="29.25" customHeight="1">
      <c r="A121" s="1138" t="s">
        <v>673</v>
      </c>
      <c r="B121" s="1109" t="s">
        <v>631</v>
      </c>
      <c r="C121" s="1110"/>
      <c r="D121" s="1110"/>
      <c r="E121" s="1110"/>
      <c r="F121" s="443"/>
      <c r="G121" s="513"/>
      <c r="H121" s="443"/>
      <c r="I121" s="444"/>
      <c r="J121" s="25"/>
      <c r="K121" s="25"/>
      <c r="L121" s="25"/>
      <c r="M121" s="25"/>
      <c r="N121" s="25"/>
      <c r="O121" s="25"/>
      <c r="P121" s="25"/>
      <c r="Q121" s="25"/>
      <c r="R121" s="25"/>
      <c r="S121" s="25"/>
      <c r="T121" s="25"/>
      <c r="U121" s="25"/>
      <c r="V121" s="25"/>
      <c r="W121" s="25"/>
      <c r="X121" s="25"/>
      <c r="Y121" s="25"/>
    </row>
    <row r="122" spans="1:25" s="389" customFormat="1" ht="24" customHeight="1">
      <c r="A122" s="1139"/>
      <c r="B122" s="1137" t="s">
        <v>632</v>
      </c>
      <c r="C122" s="1137"/>
      <c r="D122" s="1137"/>
      <c r="E122" s="1137"/>
      <c r="F122" s="445"/>
      <c r="G122" s="514"/>
      <c r="H122" s="445"/>
      <c r="I122" s="446"/>
      <c r="J122" s="25"/>
      <c r="K122" s="25"/>
      <c r="L122" s="25"/>
      <c r="M122" s="25"/>
      <c r="N122" s="25"/>
      <c r="O122" s="25"/>
      <c r="P122" s="25"/>
      <c r="Q122" s="25"/>
      <c r="R122" s="25"/>
      <c r="S122" s="25"/>
      <c r="T122" s="25"/>
      <c r="U122" s="25"/>
      <c r="V122" s="25"/>
      <c r="W122" s="25"/>
      <c r="X122" s="25"/>
      <c r="Y122" s="25"/>
    </row>
    <row r="123" spans="1:25" s="389" customFormat="1" ht="18.75" customHeight="1">
      <c r="A123" s="1140"/>
      <c r="B123" s="1100"/>
      <c r="C123" s="1100"/>
      <c r="D123" s="1100"/>
      <c r="E123" s="1100"/>
      <c r="F123" s="568" t="s">
        <v>700</v>
      </c>
      <c r="G123" s="537" t="s">
        <v>700</v>
      </c>
      <c r="H123" s="518"/>
      <c r="I123" s="538" t="s">
        <v>700</v>
      </c>
      <c r="J123" s="25"/>
      <c r="K123" s="25"/>
      <c r="L123" s="25"/>
      <c r="M123" s="25"/>
      <c r="N123" s="25"/>
      <c r="O123" s="25"/>
      <c r="P123" s="25"/>
      <c r="Q123" s="25"/>
      <c r="R123" s="25"/>
      <c r="S123" s="25"/>
      <c r="T123" s="25"/>
      <c r="U123" s="25"/>
      <c r="V123" s="25"/>
      <c r="W123" s="25"/>
      <c r="X123" s="25"/>
      <c r="Y123" s="25"/>
    </row>
    <row r="124" spans="1:25" s="572" customFormat="1" ht="21.75" customHeight="1">
      <c r="A124" s="438"/>
      <c r="B124" s="8" t="s">
        <v>738</v>
      </c>
      <c r="C124" s="571"/>
      <c r="D124" s="571"/>
      <c r="E124" s="571"/>
      <c r="F124" s="571"/>
      <c r="G124" s="571"/>
      <c r="H124" s="571"/>
      <c r="I124" s="571"/>
      <c r="J124" s="438"/>
    </row>
    <row r="125" spans="1:25" s="389" customFormat="1" ht="18.75" customHeight="1">
      <c r="A125" s="574" t="s">
        <v>751</v>
      </c>
      <c r="B125" s="1101" t="s">
        <v>752</v>
      </c>
      <c r="C125" s="1102"/>
      <c r="D125" s="1102"/>
      <c r="E125" s="1102"/>
      <c r="F125" s="564"/>
      <c r="G125" s="570"/>
      <c r="H125" s="570"/>
      <c r="I125" s="573"/>
      <c r="J125" s="25"/>
      <c r="K125" s="25"/>
      <c r="L125" s="25"/>
      <c r="M125" s="25"/>
      <c r="N125" s="25"/>
      <c r="O125" s="25"/>
      <c r="P125" s="25"/>
      <c r="Q125" s="25"/>
      <c r="R125" s="25"/>
      <c r="S125" s="25"/>
      <c r="T125" s="25"/>
      <c r="U125" s="25"/>
      <c r="V125" s="25"/>
      <c r="W125" s="25"/>
      <c r="X125" s="25"/>
      <c r="Y125" s="25"/>
    </row>
    <row r="126" spans="1:25" s="389" customFormat="1" ht="57.75" customHeight="1">
      <c r="A126" s="563" t="s">
        <v>753</v>
      </c>
      <c r="B126" s="1105" t="s">
        <v>797</v>
      </c>
      <c r="C126" s="1105"/>
      <c r="D126" s="1105"/>
      <c r="E126" s="1106"/>
      <c r="F126" s="560"/>
      <c r="G126" s="1107"/>
      <c r="H126" s="1108"/>
      <c r="I126" s="567"/>
      <c r="J126" s="25"/>
      <c r="K126" s="25"/>
      <c r="L126" s="25"/>
      <c r="M126" s="25"/>
      <c r="N126" s="25"/>
      <c r="O126" s="25"/>
      <c r="P126" s="25"/>
      <c r="Q126" s="25"/>
      <c r="R126" s="25"/>
      <c r="S126" s="25"/>
      <c r="T126" s="25"/>
      <c r="U126" s="25"/>
      <c r="V126" s="25"/>
      <c r="W126" s="25"/>
      <c r="X126" s="25"/>
      <c r="Y126" s="25"/>
    </row>
    <row r="127" spans="1:25" s="389" customFormat="1" ht="28.5" customHeight="1">
      <c r="A127" s="563" t="s">
        <v>754</v>
      </c>
      <c r="B127" s="1105" t="s">
        <v>755</v>
      </c>
      <c r="C127" s="1105"/>
      <c r="D127" s="1105"/>
      <c r="E127" s="1106"/>
      <c r="F127" s="443"/>
      <c r="G127" s="427"/>
      <c r="H127" s="552"/>
      <c r="I127" s="567"/>
      <c r="J127" s="25"/>
      <c r="K127" s="25"/>
      <c r="L127" s="25"/>
      <c r="M127" s="25"/>
      <c r="N127" s="25"/>
      <c r="O127" s="25"/>
      <c r="P127" s="25"/>
      <c r="Q127" s="25"/>
      <c r="R127" s="25"/>
      <c r="S127" s="25"/>
      <c r="T127" s="25"/>
      <c r="U127" s="25"/>
      <c r="V127" s="25"/>
      <c r="W127" s="25"/>
      <c r="X127" s="25"/>
      <c r="Y127" s="25"/>
    </row>
    <row r="128" spans="1:25" s="389" customFormat="1" ht="40.5" customHeight="1">
      <c r="A128" s="563" t="s">
        <v>756</v>
      </c>
      <c r="B128" s="1116" t="s">
        <v>757</v>
      </c>
      <c r="C128" s="1116"/>
      <c r="D128" s="1116"/>
      <c r="E128" s="1117"/>
      <c r="F128" s="442"/>
      <c r="G128" s="1107"/>
      <c r="H128" s="1108"/>
      <c r="I128" s="442"/>
      <c r="J128" s="25"/>
      <c r="K128" s="25"/>
      <c r="L128" s="25"/>
      <c r="M128" s="25"/>
      <c r="N128" s="25"/>
      <c r="O128" s="25"/>
      <c r="P128" s="25"/>
      <c r="Q128" s="25"/>
      <c r="R128" s="25"/>
      <c r="S128" s="25"/>
      <c r="T128" s="25"/>
      <c r="U128" s="25"/>
      <c r="V128" s="25"/>
      <c r="W128" s="25"/>
      <c r="X128" s="25"/>
      <c r="Y128" s="25"/>
    </row>
    <row r="129" spans="1:25" s="389" customFormat="1" ht="24" customHeight="1">
      <c r="A129" s="563" t="s">
        <v>758</v>
      </c>
      <c r="B129" s="1105" t="s">
        <v>630</v>
      </c>
      <c r="C129" s="1105"/>
      <c r="D129" s="1105"/>
      <c r="E129" s="1106"/>
      <c r="F129" s="442"/>
      <c r="G129" s="1107"/>
      <c r="H129" s="1108"/>
      <c r="I129" s="442"/>
      <c r="J129" s="25"/>
      <c r="K129" s="25"/>
      <c r="L129" s="25"/>
      <c r="M129" s="25"/>
      <c r="N129" s="25"/>
      <c r="O129" s="25"/>
      <c r="P129" s="25"/>
      <c r="Q129" s="25"/>
      <c r="R129" s="25"/>
      <c r="S129" s="25"/>
      <c r="T129" s="25"/>
      <c r="U129" s="25"/>
      <c r="V129" s="25"/>
      <c r="W129" s="25"/>
      <c r="X129" s="25"/>
      <c r="Y129" s="25"/>
    </row>
    <row r="130" spans="1:25" s="389" customFormat="1" ht="27" customHeight="1">
      <c r="A130" s="563" t="s">
        <v>759</v>
      </c>
      <c r="B130" s="1105" t="s">
        <v>760</v>
      </c>
      <c r="C130" s="1105"/>
      <c r="D130" s="1105"/>
      <c r="E130" s="1106"/>
      <c r="F130" s="442"/>
      <c r="G130" s="1107"/>
      <c r="H130" s="1108"/>
      <c r="I130" s="442"/>
      <c r="J130" s="25"/>
      <c r="K130" s="25"/>
      <c r="L130" s="25"/>
      <c r="M130" s="25"/>
      <c r="N130" s="25"/>
      <c r="O130" s="25"/>
      <c r="P130" s="25"/>
      <c r="Q130" s="25"/>
      <c r="R130" s="25"/>
      <c r="S130" s="25"/>
      <c r="T130" s="25"/>
      <c r="U130" s="25"/>
      <c r="V130" s="25"/>
      <c r="W130" s="25"/>
      <c r="X130" s="25"/>
      <c r="Y130" s="25"/>
    </row>
    <row r="131" spans="1:25" s="389" customFormat="1" ht="40.5" customHeight="1">
      <c r="A131" s="563" t="s">
        <v>749</v>
      </c>
      <c r="B131" s="1105" t="s">
        <v>761</v>
      </c>
      <c r="C131" s="1105"/>
      <c r="D131" s="1105"/>
      <c r="E131" s="1106"/>
      <c r="F131" s="442"/>
      <c r="G131" s="1107"/>
      <c r="H131" s="1108"/>
      <c r="I131" s="442"/>
      <c r="J131" s="25"/>
      <c r="K131" s="25"/>
      <c r="L131" s="25"/>
      <c r="M131" s="25"/>
      <c r="N131" s="25"/>
      <c r="O131" s="25"/>
      <c r="P131" s="25"/>
      <c r="Q131" s="25"/>
      <c r="R131" s="25"/>
      <c r="S131" s="25"/>
      <c r="T131" s="25"/>
      <c r="U131" s="25"/>
      <c r="V131" s="25"/>
      <c r="W131" s="25"/>
      <c r="X131" s="25"/>
      <c r="Y131" s="25"/>
    </row>
    <row r="132" spans="1:25" s="389" customFormat="1" ht="39" customHeight="1">
      <c r="A132" s="563" t="s">
        <v>750</v>
      </c>
      <c r="B132" s="1105" t="s">
        <v>765</v>
      </c>
      <c r="C132" s="1105"/>
      <c r="D132" s="1105"/>
      <c r="E132" s="1106"/>
      <c r="F132" s="442"/>
      <c r="G132" s="1107"/>
      <c r="H132" s="1108"/>
      <c r="I132" s="442"/>
      <c r="J132" s="25"/>
      <c r="K132" s="25"/>
      <c r="L132" s="25"/>
      <c r="M132" s="25"/>
      <c r="N132" s="25"/>
      <c r="O132" s="25"/>
      <c r="P132" s="25"/>
      <c r="Q132" s="25"/>
      <c r="R132" s="25"/>
      <c r="S132" s="25"/>
      <c r="T132" s="25"/>
      <c r="U132" s="25"/>
      <c r="V132" s="25"/>
      <c r="W132" s="25"/>
      <c r="X132" s="25"/>
      <c r="Y132" s="25"/>
    </row>
    <row r="133" spans="1:25" s="389" customFormat="1" ht="30" customHeight="1">
      <c r="A133" s="1103" t="s">
        <v>750</v>
      </c>
      <c r="B133" s="1109" t="s">
        <v>631</v>
      </c>
      <c r="C133" s="1110"/>
      <c r="D133" s="1110"/>
      <c r="E133" s="1110"/>
      <c r="F133" s="444"/>
      <c r="G133" s="513"/>
      <c r="H133" s="443"/>
      <c r="I133" s="444"/>
      <c r="J133" s="25"/>
      <c r="K133" s="25"/>
      <c r="L133" s="25"/>
      <c r="M133" s="25"/>
      <c r="N133" s="25"/>
      <c r="O133" s="25"/>
      <c r="P133" s="25"/>
      <c r="Q133" s="25"/>
      <c r="R133" s="25"/>
      <c r="S133" s="25"/>
      <c r="T133" s="25"/>
      <c r="U133" s="25"/>
      <c r="V133" s="25"/>
      <c r="W133" s="25"/>
      <c r="X133" s="25"/>
      <c r="Y133" s="25"/>
    </row>
    <row r="134" spans="1:25" s="389" customFormat="1" ht="34.5" customHeight="1">
      <c r="A134" s="1104"/>
      <c r="B134" s="1093" t="s">
        <v>632</v>
      </c>
      <c r="C134" s="1094"/>
      <c r="D134" s="1094"/>
      <c r="E134" s="1095"/>
      <c r="F134" s="576" t="s">
        <v>764</v>
      </c>
      <c r="G134" s="576" t="s">
        <v>764</v>
      </c>
      <c r="H134" s="515"/>
      <c r="I134" s="575" t="s">
        <v>764</v>
      </c>
      <c r="J134" s="25"/>
      <c r="K134" s="25"/>
      <c r="L134" s="25"/>
      <c r="M134" s="25"/>
      <c r="N134" s="25"/>
      <c r="O134" s="25"/>
      <c r="P134" s="25"/>
      <c r="Q134" s="25"/>
      <c r="R134" s="25"/>
      <c r="S134" s="25"/>
      <c r="T134" s="25"/>
      <c r="U134" s="25"/>
      <c r="V134" s="25"/>
      <c r="W134" s="25"/>
      <c r="X134" s="25"/>
      <c r="Y134" s="25"/>
    </row>
    <row r="135" spans="1:25" s="389" customFormat="1" ht="14.25" customHeight="1">
      <c r="A135" s="435"/>
      <c r="B135" s="519"/>
      <c r="C135" s="520"/>
      <c r="D135" s="520"/>
      <c r="E135" s="581"/>
      <c r="F135" s="71"/>
      <c r="G135" s="71"/>
      <c r="H135" s="71"/>
      <c r="I135" s="71"/>
      <c r="J135" s="25"/>
      <c r="K135" s="25"/>
      <c r="L135" s="25"/>
      <c r="M135" s="25"/>
      <c r="N135" s="25"/>
      <c r="O135" s="25"/>
      <c r="P135" s="25"/>
      <c r="Q135" s="25"/>
      <c r="R135" s="25"/>
      <c r="S135" s="25"/>
      <c r="T135" s="25"/>
      <c r="U135" s="25"/>
      <c r="V135" s="25"/>
      <c r="W135" s="25"/>
      <c r="X135" s="25"/>
      <c r="Y135" s="25"/>
    </row>
    <row r="136" spans="1:25" s="389" customFormat="1" ht="45" customHeight="1">
      <c r="A136" s="579">
        <v>5</v>
      </c>
      <c r="B136" s="1100" t="s">
        <v>766</v>
      </c>
      <c r="C136" s="1100"/>
      <c r="D136" s="1100"/>
      <c r="E136" s="1100"/>
      <c r="F136" s="1100"/>
      <c r="G136" s="1100"/>
      <c r="H136" s="1100"/>
      <c r="I136" s="553"/>
      <c r="J136" s="25"/>
      <c r="K136" s="25"/>
      <c r="L136" s="25"/>
      <c r="M136" s="25"/>
      <c r="N136" s="25"/>
      <c r="O136" s="25"/>
      <c r="P136" s="25"/>
      <c r="Q136" s="25"/>
      <c r="R136" s="25"/>
      <c r="S136" s="25" t="s">
        <v>547</v>
      </c>
      <c r="T136" s="25"/>
      <c r="U136" s="25"/>
      <c r="V136" s="25"/>
      <c r="W136" s="25"/>
      <c r="X136" s="25"/>
      <c r="Y136" s="25"/>
    </row>
    <row r="137" spans="1:25" s="389" customFormat="1" ht="12.75" customHeight="1">
      <c r="A137" s="574"/>
      <c r="B137" s="1101"/>
      <c r="C137" s="1102"/>
      <c r="D137" s="1102"/>
      <c r="E137" s="1102"/>
      <c r="F137" s="564"/>
      <c r="G137" s="570"/>
      <c r="H137" s="570"/>
      <c r="I137" s="573"/>
      <c r="J137" s="25"/>
      <c r="K137" s="25"/>
      <c r="L137" s="25"/>
      <c r="M137" s="25"/>
      <c r="N137" s="25"/>
      <c r="O137" s="25"/>
      <c r="P137" s="25"/>
      <c r="Q137" s="25"/>
      <c r="R137" s="25"/>
      <c r="S137" s="25" t="s">
        <v>478</v>
      </c>
      <c r="T137" s="25"/>
      <c r="U137" s="25"/>
      <c r="V137" s="25"/>
      <c r="W137" s="25"/>
      <c r="X137" s="25"/>
      <c r="Y137" s="25"/>
    </row>
    <row r="138" spans="1:25" s="389" customFormat="1" ht="52.5" customHeight="1">
      <c r="A138" s="579">
        <v>6</v>
      </c>
      <c r="B138" s="1100" t="s">
        <v>767</v>
      </c>
      <c r="C138" s="1100"/>
      <c r="D138" s="1100"/>
      <c r="E138" s="1100"/>
      <c r="F138" s="1100"/>
      <c r="G138" s="1100"/>
      <c r="H138" s="1100"/>
      <c r="I138" s="553"/>
      <c r="J138" s="25"/>
      <c r="K138" s="25"/>
      <c r="L138" s="25"/>
      <c r="M138" s="25"/>
      <c r="N138" s="25"/>
      <c r="O138" s="25"/>
      <c r="P138" s="25"/>
      <c r="Q138" s="25"/>
      <c r="R138" s="25"/>
      <c r="S138" s="25"/>
      <c r="T138" s="25"/>
      <c r="U138" s="25"/>
      <c r="V138" s="25"/>
      <c r="W138" s="25"/>
      <c r="X138" s="25"/>
      <c r="Y138" s="25"/>
    </row>
    <row r="139" spans="1:25" s="389" customFormat="1" ht="12" customHeight="1">
      <c r="A139" s="574"/>
      <c r="B139" s="1101"/>
      <c r="C139" s="1102"/>
      <c r="D139" s="1102"/>
      <c r="E139" s="1102"/>
      <c r="F139" s="564"/>
      <c r="G139" s="570"/>
      <c r="H139" s="570"/>
      <c r="I139" s="573"/>
      <c r="J139" s="25"/>
      <c r="K139" s="25"/>
      <c r="L139" s="25"/>
      <c r="M139" s="25"/>
      <c r="N139" s="25"/>
      <c r="O139" s="25"/>
      <c r="P139" s="25"/>
      <c r="Q139" s="25"/>
      <c r="R139" s="25"/>
      <c r="S139" s="25"/>
      <c r="T139" s="25"/>
      <c r="U139" s="25"/>
      <c r="V139" s="25"/>
      <c r="W139" s="25"/>
      <c r="X139" s="25"/>
      <c r="Y139" s="25"/>
    </row>
    <row r="140" spans="1:25" s="389" customFormat="1" ht="72" customHeight="1">
      <c r="A140" s="579">
        <v>7</v>
      </c>
      <c r="B140" s="1100" t="s">
        <v>768</v>
      </c>
      <c r="C140" s="1100"/>
      <c r="D140" s="1100"/>
      <c r="E140" s="1100"/>
      <c r="F140" s="1100"/>
      <c r="G140" s="1100"/>
      <c r="H140" s="1100"/>
      <c r="I140" s="553"/>
      <c r="J140" s="25"/>
      <c r="K140" s="25"/>
      <c r="L140" s="25"/>
      <c r="M140" s="25"/>
      <c r="N140" s="25"/>
      <c r="O140" s="25"/>
      <c r="P140" s="25"/>
      <c r="Q140" s="25"/>
      <c r="R140" s="25"/>
      <c r="S140" s="25"/>
      <c r="T140" s="25"/>
      <c r="U140" s="25"/>
      <c r="V140" s="25"/>
      <c r="W140" s="25"/>
      <c r="X140" s="25"/>
      <c r="Y140" s="25"/>
    </row>
    <row r="141" spans="1:25" s="389" customFormat="1" ht="10.5" customHeight="1">
      <c r="A141" s="574"/>
      <c r="B141" s="1101"/>
      <c r="C141" s="1102"/>
      <c r="D141" s="1102"/>
      <c r="E141" s="1102"/>
      <c r="F141" s="564"/>
      <c r="G141" s="570"/>
      <c r="H141" s="570"/>
      <c r="I141" s="573"/>
      <c r="J141" s="25"/>
      <c r="K141" s="25"/>
      <c r="L141" s="25"/>
      <c r="M141" s="25"/>
      <c r="N141" s="25"/>
      <c r="O141" s="25"/>
      <c r="P141" s="25"/>
      <c r="Q141" s="25"/>
      <c r="R141" s="25"/>
      <c r="S141" s="25"/>
      <c r="T141" s="25"/>
      <c r="U141" s="25"/>
      <c r="V141" s="25"/>
      <c r="W141" s="25"/>
      <c r="X141" s="25"/>
      <c r="Y141" s="25"/>
    </row>
    <row r="142" spans="1:25" s="389" customFormat="1" ht="42" customHeight="1">
      <c r="A142" s="579">
        <v>8</v>
      </c>
      <c r="B142" s="1094" t="s">
        <v>633</v>
      </c>
      <c r="C142" s="1094"/>
      <c r="D142" s="1094"/>
      <c r="E142" s="1094"/>
      <c r="F142" s="440"/>
      <c r="G142" s="441"/>
      <c r="H142" s="442"/>
      <c r="I142" s="442"/>
      <c r="J142" s="25"/>
      <c r="K142" s="25"/>
      <c r="L142" s="25"/>
      <c r="M142" s="25"/>
      <c r="N142" s="25"/>
      <c r="O142" s="25"/>
      <c r="P142" s="25"/>
      <c r="Q142" s="25"/>
      <c r="R142" s="25"/>
      <c r="S142" s="25"/>
      <c r="T142" s="25"/>
      <c r="U142" s="25"/>
      <c r="V142" s="25"/>
      <c r="W142" s="25"/>
      <c r="X142" s="25"/>
      <c r="Y142" s="25"/>
    </row>
    <row r="143" spans="1:25" s="389" customFormat="1" ht="21.75" customHeight="1">
      <c r="A143" s="46"/>
      <c r="B143" s="46"/>
      <c r="C143" s="46"/>
      <c r="D143" s="46"/>
      <c r="E143" s="46"/>
      <c r="F143" s="46"/>
      <c r="G143" s="46"/>
      <c r="H143" s="46"/>
      <c r="I143" s="46"/>
      <c r="J143" s="46"/>
    </row>
    <row r="144" spans="1:25" ht="27" customHeight="1">
      <c r="A144" s="578">
        <v>2.5</v>
      </c>
      <c r="B144" s="1127" t="s">
        <v>771</v>
      </c>
      <c r="C144" s="1127"/>
      <c r="D144" s="1127"/>
      <c r="E144" s="1127"/>
      <c r="F144" s="1127"/>
      <c r="G144" s="1127"/>
      <c r="H144" s="1127"/>
      <c r="I144" s="1127"/>
      <c r="J144" s="406"/>
      <c r="K144" s="406"/>
      <c r="L144" s="406"/>
      <c r="M144" s="448"/>
      <c r="N144" s="406"/>
      <c r="O144" s="406"/>
      <c r="P144" s="406"/>
      <c r="Q144" s="406"/>
      <c r="R144" s="406"/>
      <c r="S144" s="406"/>
      <c r="T144" s="406"/>
      <c r="U144" s="406"/>
      <c r="V144" s="406"/>
      <c r="W144" s="406"/>
      <c r="X144" s="406"/>
    </row>
    <row r="145" spans="1:24" ht="52.5" customHeight="1">
      <c r="A145" s="563"/>
      <c r="B145" s="1128" t="s">
        <v>772</v>
      </c>
      <c r="C145" s="1128"/>
      <c r="D145" s="1128"/>
      <c r="E145" s="1128"/>
      <c r="F145" s="1128"/>
      <c r="G145" s="1128"/>
      <c r="H145" s="1128"/>
      <c r="I145" s="1128"/>
      <c r="J145" s="406"/>
      <c r="K145" s="406"/>
      <c r="L145" s="406"/>
      <c r="M145" s="448"/>
      <c r="N145" s="406"/>
      <c r="O145" s="406"/>
      <c r="P145" s="406"/>
      <c r="Q145" s="406"/>
      <c r="R145" s="406"/>
      <c r="S145" s="406"/>
      <c r="T145" s="406"/>
      <c r="U145" s="406"/>
      <c r="V145" s="406"/>
      <c r="W145" s="406"/>
      <c r="X145" s="406"/>
    </row>
    <row r="146" spans="1:24" ht="34.5" customHeight="1">
      <c r="A146" s="563" t="s">
        <v>701</v>
      </c>
      <c r="B146" s="1129" t="s">
        <v>773</v>
      </c>
      <c r="C146" s="1129"/>
      <c r="D146" s="1129"/>
      <c r="E146" s="1129"/>
      <c r="F146" s="1130"/>
      <c r="G146" s="1130"/>
      <c r="H146" s="1130"/>
      <c r="I146" s="1108"/>
      <c r="J146" s="406"/>
      <c r="K146" s="406"/>
      <c r="L146" s="406"/>
      <c r="M146" s="448"/>
      <c r="N146" s="406"/>
      <c r="O146" s="406"/>
      <c r="P146" s="406"/>
      <c r="Q146" s="406"/>
      <c r="R146" s="406"/>
      <c r="S146" s="406"/>
      <c r="T146" s="406"/>
      <c r="U146" s="406"/>
      <c r="V146" s="406"/>
      <c r="W146" s="406"/>
      <c r="X146" s="406"/>
    </row>
    <row r="147" spans="1:24" ht="87.75" customHeight="1">
      <c r="A147" s="563" t="s">
        <v>702</v>
      </c>
      <c r="B147" s="1131" t="s">
        <v>774</v>
      </c>
      <c r="C147" s="1132"/>
      <c r="D147" s="1132"/>
      <c r="E147" s="1133"/>
      <c r="F147" s="1107"/>
      <c r="G147" s="1130"/>
      <c r="H147" s="1130"/>
      <c r="I147" s="1108"/>
      <c r="J147" s="406"/>
      <c r="K147" s="406"/>
      <c r="L147" s="406"/>
      <c r="M147" s="448"/>
      <c r="N147" s="406"/>
      <c r="O147" s="406"/>
      <c r="P147" s="406"/>
      <c r="Q147" s="406"/>
      <c r="R147" s="406"/>
      <c r="S147" s="406"/>
      <c r="T147" s="406"/>
      <c r="U147" s="406"/>
      <c r="V147" s="406"/>
      <c r="W147" s="406"/>
      <c r="X147" s="406"/>
    </row>
    <row r="148" spans="1:24" ht="51.75" customHeight="1">
      <c r="A148" s="563" t="s">
        <v>703</v>
      </c>
      <c r="B148" s="1134" t="s">
        <v>775</v>
      </c>
      <c r="C148" s="1134"/>
      <c r="D148" s="1134"/>
      <c r="E148" s="1135"/>
      <c r="F148" s="1130"/>
      <c r="G148" s="1130"/>
      <c r="H148" s="1130"/>
      <c r="I148" s="1108"/>
      <c r="J148" s="406"/>
      <c r="K148" s="406"/>
      <c r="L148" s="406"/>
      <c r="M148" s="448"/>
      <c r="N148" s="406"/>
      <c r="O148" s="406"/>
      <c r="P148" s="406"/>
      <c r="Q148" s="406"/>
      <c r="R148" s="406"/>
      <c r="S148" s="406"/>
      <c r="T148" s="406"/>
      <c r="U148" s="406"/>
      <c r="V148" s="406"/>
      <c r="W148" s="406"/>
      <c r="X148" s="406"/>
    </row>
    <row r="149" spans="1:24" ht="24.75" customHeight="1">
      <c r="A149" s="563"/>
      <c r="B149" s="1114" t="s">
        <v>776</v>
      </c>
      <c r="C149" s="1115"/>
      <c r="D149" s="1115"/>
      <c r="E149" s="1115"/>
      <c r="F149" s="1115"/>
      <c r="G149" s="1115"/>
      <c r="H149" s="1115"/>
      <c r="I149" s="1136"/>
      <c r="J149" s="313"/>
      <c r="K149" s="313"/>
      <c r="L149" s="313"/>
      <c r="M149" s="313"/>
      <c r="N149" s="313"/>
      <c r="O149" s="313"/>
      <c r="P149" s="313"/>
      <c r="Q149" s="313"/>
      <c r="R149" s="313"/>
      <c r="S149" s="313"/>
      <c r="T149" s="313"/>
      <c r="U149" s="313"/>
      <c r="V149" s="313"/>
      <c r="W149" s="313"/>
      <c r="X149" s="313"/>
    </row>
    <row r="150" spans="1:24" ht="36" customHeight="1">
      <c r="A150" s="563">
        <v>1</v>
      </c>
      <c r="B150" s="1105" t="s">
        <v>625</v>
      </c>
      <c r="C150" s="1105"/>
      <c r="D150" s="1105"/>
      <c r="E150" s="1122"/>
      <c r="F150" s="440"/>
      <c r="G150" s="1107"/>
      <c r="H150" s="1108"/>
      <c r="I150" s="442"/>
      <c r="J150" s="313"/>
      <c r="K150" s="313"/>
      <c r="L150" s="313"/>
      <c r="M150" s="313"/>
      <c r="N150" s="313"/>
      <c r="O150" s="313"/>
      <c r="P150" s="313"/>
      <c r="Q150" s="313"/>
      <c r="R150" s="313"/>
      <c r="S150" s="313"/>
      <c r="T150" s="313"/>
      <c r="U150" s="313"/>
      <c r="V150" s="313"/>
      <c r="W150" s="313"/>
      <c r="X150" s="313"/>
    </row>
    <row r="151" spans="1:24" ht="42" customHeight="1">
      <c r="A151" s="563">
        <v>2</v>
      </c>
      <c r="B151" s="1105" t="s">
        <v>626</v>
      </c>
      <c r="C151" s="1105"/>
      <c r="D151" s="1105"/>
      <c r="E151" s="1122"/>
      <c r="F151" s="440"/>
      <c r="G151" s="1107"/>
      <c r="H151" s="1108"/>
      <c r="I151" s="442"/>
      <c r="J151" s="313"/>
      <c r="K151" s="313"/>
      <c r="L151" s="313"/>
      <c r="M151" s="313"/>
      <c r="N151" s="313"/>
      <c r="O151" s="313"/>
      <c r="P151" s="313"/>
      <c r="Q151" s="313"/>
      <c r="R151" s="313"/>
      <c r="S151" s="313"/>
      <c r="T151" s="313"/>
      <c r="U151" s="313"/>
      <c r="V151" s="313"/>
      <c r="W151" s="313"/>
      <c r="X151" s="313"/>
    </row>
    <row r="152" spans="1:24" ht="33" customHeight="1">
      <c r="A152" s="580">
        <v>3</v>
      </c>
      <c r="B152" s="1123" t="str">
        <f>IF([17]Cover!C84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23"/>
      <c r="D152" s="1123"/>
      <c r="E152" s="1124"/>
      <c r="F152" s="440"/>
      <c r="G152" s="1107"/>
      <c r="H152" s="1108"/>
      <c r="I152" s="442"/>
      <c r="J152" s="313"/>
      <c r="K152" s="313"/>
      <c r="L152" s="313"/>
      <c r="M152" s="313"/>
      <c r="N152" s="313"/>
      <c r="O152" s="313"/>
      <c r="P152" s="313"/>
      <c r="Q152" s="313"/>
      <c r="R152" s="313"/>
      <c r="S152" s="313"/>
      <c r="T152" s="313"/>
      <c r="U152" s="313"/>
      <c r="V152" s="313"/>
      <c r="W152" s="313"/>
      <c r="X152" s="313"/>
    </row>
    <row r="153" spans="1:24" ht="31.5" customHeight="1">
      <c r="A153" s="586"/>
      <c r="B153" s="1125"/>
      <c r="C153" s="1125"/>
      <c r="D153" s="1125"/>
      <c r="E153" s="1126"/>
      <c r="F153" s="440"/>
      <c r="G153" s="1107"/>
      <c r="H153" s="1108"/>
      <c r="I153" s="442"/>
      <c r="J153" s="313"/>
      <c r="K153" s="313"/>
      <c r="L153" s="313"/>
      <c r="M153" s="313"/>
      <c r="N153" s="313"/>
      <c r="O153" s="313"/>
      <c r="P153" s="313"/>
      <c r="Q153" s="313"/>
      <c r="R153" s="313"/>
      <c r="S153" s="313"/>
      <c r="T153" s="313"/>
      <c r="U153" s="313"/>
      <c r="V153" s="313"/>
      <c r="W153" s="313"/>
      <c r="X153" s="313"/>
    </row>
    <row r="154" spans="1:24" ht="28.5" customHeight="1">
      <c r="A154" s="586"/>
      <c r="B154" s="1125"/>
      <c r="C154" s="1125"/>
      <c r="D154" s="1125"/>
      <c r="E154" s="1126"/>
      <c r="F154" s="440"/>
      <c r="G154" s="1107"/>
      <c r="H154" s="1108"/>
      <c r="I154" s="442"/>
      <c r="J154" s="313"/>
      <c r="K154" s="313"/>
      <c r="L154" s="313"/>
      <c r="M154" s="313"/>
      <c r="N154" s="313"/>
      <c r="O154" s="313"/>
      <c r="P154" s="313"/>
      <c r="Q154" s="313"/>
      <c r="R154" s="313"/>
      <c r="S154" s="313"/>
      <c r="T154" s="313"/>
      <c r="U154" s="313"/>
      <c r="V154" s="313"/>
      <c r="W154" s="313"/>
      <c r="X154" s="313"/>
    </row>
    <row r="155" spans="1:24" ht="32.25" customHeight="1">
      <c r="A155" s="586"/>
      <c r="B155" s="1125"/>
      <c r="C155" s="1125"/>
      <c r="D155" s="1125"/>
      <c r="E155" s="1126"/>
      <c r="F155" s="440"/>
      <c r="G155" s="1107"/>
      <c r="H155" s="1108"/>
      <c r="I155" s="442"/>
      <c r="J155" s="313"/>
      <c r="K155" s="313"/>
      <c r="L155" s="313"/>
      <c r="M155" s="313"/>
      <c r="N155" s="313"/>
      <c r="O155" s="313"/>
      <c r="P155" s="313"/>
      <c r="Q155" s="313"/>
      <c r="R155" s="313"/>
      <c r="S155" s="313"/>
      <c r="T155" s="313"/>
      <c r="U155" s="313"/>
      <c r="V155" s="313"/>
      <c r="W155" s="313"/>
      <c r="X155" s="313"/>
    </row>
    <row r="156" spans="1:24" ht="35.25" customHeight="1">
      <c r="A156" s="586"/>
      <c r="B156" s="1118" t="s">
        <v>628</v>
      </c>
      <c r="C156" s="1118"/>
      <c r="D156" s="1118"/>
      <c r="E156" s="1119"/>
      <c r="F156" s="440"/>
      <c r="G156" s="1107"/>
      <c r="H156" s="1108"/>
      <c r="I156" s="442"/>
      <c r="J156" s="313"/>
      <c r="K156" s="313"/>
      <c r="L156" s="313"/>
      <c r="M156" s="313"/>
      <c r="N156" s="313"/>
      <c r="O156" s="313"/>
      <c r="P156" s="313"/>
      <c r="Q156" s="313"/>
      <c r="R156" s="313"/>
      <c r="S156" s="313"/>
      <c r="T156" s="313"/>
      <c r="U156" s="313"/>
      <c r="V156" s="313"/>
      <c r="W156" s="313"/>
      <c r="X156" s="313"/>
    </row>
    <row r="157" spans="1:24" ht="35.25" customHeight="1">
      <c r="A157" s="586"/>
      <c r="B157" s="1118" t="s">
        <v>21</v>
      </c>
      <c r="C157" s="1118"/>
      <c r="D157" s="1118"/>
      <c r="E157" s="1119"/>
      <c r="F157" s="440"/>
      <c r="G157" s="1107"/>
      <c r="H157" s="1108"/>
      <c r="I157" s="442"/>
      <c r="J157" s="313"/>
      <c r="K157" s="313"/>
      <c r="L157" s="313"/>
      <c r="M157" s="313"/>
      <c r="N157" s="313"/>
      <c r="O157" s="313"/>
      <c r="P157" s="313"/>
      <c r="Q157" s="313"/>
      <c r="R157" s="313"/>
      <c r="S157" s="313"/>
      <c r="T157" s="313"/>
      <c r="U157" s="313"/>
      <c r="V157" s="313"/>
      <c r="W157" s="313"/>
      <c r="X157" s="313"/>
    </row>
    <row r="158" spans="1:24" ht="41.25" customHeight="1">
      <c r="A158" s="594"/>
      <c r="B158" s="1120" t="s">
        <v>629</v>
      </c>
      <c r="C158" s="1120"/>
      <c r="D158" s="1120"/>
      <c r="E158" s="1121"/>
      <c r="F158" s="440"/>
      <c r="G158" s="1107"/>
      <c r="H158" s="1108"/>
      <c r="I158" s="442"/>
      <c r="J158" s="313"/>
      <c r="K158" s="313"/>
      <c r="L158" s="313"/>
      <c r="M158" s="313"/>
      <c r="N158" s="313"/>
      <c r="O158" s="313"/>
      <c r="P158" s="313"/>
      <c r="Q158" s="313"/>
      <c r="R158" s="313"/>
      <c r="S158" s="313"/>
      <c r="T158" s="313"/>
      <c r="U158" s="313"/>
      <c r="V158" s="313"/>
      <c r="W158" s="313"/>
      <c r="X158" s="313"/>
    </row>
    <row r="159" spans="1:24" ht="21.75" customHeight="1">
      <c r="A159" s="574" t="s">
        <v>763</v>
      </c>
      <c r="B159" s="1114" t="s">
        <v>777</v>
      </c>
      <c r="C159" s="1115"/>
      <c r="D159" s="1115"/>
      <c r="E159" s="1115"/>
      <c r="F159" s="564"/>
      <c r="G159" s="564"/>
      <c r="H159" s="564"/>
      <c r="I159" s="564"/>
      <c r="J159" s="313"/>
      <c r="K159" s="313"/>
      <c r="L159" s="313"/>
      <c r="M159" s="313"/>
      <c r="N159" s="313"/>
      <c r="O159" s="313"/>
      <c r="P159" s="313"/>
      <c r="Q159" s="313"/>
      <c r="R159" s="313"/>
      <c r="S159" s="313"/>
      <c r="T159" s="313"/>
      <c r="U159" s="313"/>
      <c r="V159" s="313"/>
      <c r="W159" s="313"/>
      <c r="X159" s="313"/>
    </row>
    <row r="160" spans="1:24" ht="44.25" customHeight="1">
      <c r="A160" s="563" t="s">
        <v>753</v>
      </c>
      <c r="B160" s="1105" t="s">
        <v>783</v>
      </c>
      <c r="C160" s="1105"/>
      <c r="D160" s="1105"/>
      <c r="E160" s="1106"/>
      <c r="F160" s="442"/>
      <c r="G160" s="1107"/>
      <c r="H160" s="1108"/>
      <c r="I160" s="442"/>
      <c r="J160" s="313"/>
      <c r="K160" s="313"/>
      <c r="L160" s="313"/>
      <c r="M160" s="313"/>
      <c r="N160" s="313"/>
      <c r="O160" s="313"/>
      <c r="P160" s="313"/>
      <c r="Q160" s="313"/>
      <c r="R160" s="313"/>
      <c r="S160" s="313"/>
      <c r="T160" s="313"/>
      <c r="U160" s="313"/>
      <c r="V160" s="313"/>
      <c r="W160" s="313"/>
      <c r="X160" s="313"/>
    </row>
    <row r="161" spans="1:24" ht="41.25" customHeight="1">
      <c r="A161" s="563" t="s">
        <v>754</v>
      </c>
      <c r="B161" s="1116" t="s">
        <v>778</v>
      </c>
      <c r="C161" s="1116"/>
      <c r="D161" s="1116"/>
      <c r="E161" s="1117"/>
      <c r="F161" s="442"/>
      <c r="G161" s="1107"/>
      <c r="H161" s="1108"/>
      <c r="I161" s="442"/>
      <c r="J161" s="313"/>
      <c r="K161" s="313"/>
      <c r="L161" s="313"/>
      <c r="M161" s="313"/>
      <c r="N161" s="313"/>
      <c r="O161" s="313"/>
      <c r="P161" s="313"/>
      <c r="Q161" s="313"/>
      <c r="R161" s="313"/>
      <c r="S161" s="313"/>
      <c r="T161" s="313"/>
      <c r="U161" s="313"/>
      <c r="V161" s="313"/>
      <c r="W161" s="313"/>
      <c r="X161" s="313"/>
    </row>
    <row r="162" spans="1:24" ht="37.5" customHeight="1">
      <c r="A162" s="563" t="s">
        <v>756</v>
      </c>
      <c r="B162" s="1105" t="s">
        <v>745</v>
      </c>
      <c r="C162" s="1105"/>
      <c r="D162" s="1105"/>
      <c r="E162" s="1106"/>
      <c r="F162" s="442"/>
      <c r="G162" s="1107"/>
      <c r="H162" s="1108"/>
      <c r="I162" s="442"/>
      <c r="J162" s="313"/>
      <c r="K162" s="313"/>
      <c r="L162" s="313"/>
      <c r="M162" s="313"/>
      <c r="N162" s="313"/>
      <c r="O162" s="313"/>
      <c r="P162" s="313"/>
      <c r="Q162" s="313"/>
      <c r="R162" s="313"/>
      <c r="S162" s="313"/>
      <c r="T162" s="313"/>
      <c r="U162" s="313"/>
      <c r="V162" s="313"/>
      <c r="W162" s="313"/>
      <c r="X162" s="313"/>
    </row>
    <row r="163" spans="1:24" ht="32.25" customHeight="1">
      <c r="A163" s="563" t="s">
        <v>758</v>
      </c>
      <c r="B163" s="1105" t="s">
        <v>630</v>
      </c>
      <c r="C163" s="1105"/>
      <c r="D163" s="1105"/>
      <c r="E163" s="1106"/>
      <c r="F163" s="442"/>
      <c r="G163" s="1107"/>
      <c r="H163" s="1108"/>
      <c r="I163" s="442"/>
      <c r="J163" s="313"/>
      <c r="K163" s="313"/>
      <c r="L163" s="313"/>
      <c r="M163" s="313"/>
      <c r="N163" s="313"/>
      <c r="O163" s="313"/>
      <c r="P163" s="313"/>
      <c r="Q163" s="313"/>
      <c r="R163" s="313"/>
      <c r="S163" s="313"/>
      <c r="T163" s="313"/>
      <c r="U163" s="313"/>
      <c r="V163" s="313"/>
      <c r="W163" s="313"/>
      <c r="X163" s="313"/>
    </row>
    <row r="164" spans="1:24" ht="37.5" customHeight="1">
      <c r="A164" s="563" t="s">
        <v>759</v>
      </c>
      <c r="B164" s="1105" t="s">
        <v>747</v>
      </c>
      <c r="C164" s="1105"/>
      <c r="D164" s="1105"/>
      <c r="E164" s="1106"/>
      <c r="F164" s="442"/>
      <c r="G164" s="1107"/>
      <c r="H164" s="1108"/>
      <c r="I164" s="442"/>
      <c r="J164" s="313"/>
      <c r="K164" s="313"/>
      <c r="L164" s="313"/>
      <c r="M164" s="313"/>
      <c r="N164" s="313"/>
      <c r="O164" s="313"/>
      <c r="P164" s="313"/>
      <c r="Q164" s="313"/>
      <c r="R164" s="313"/>
      <c r="S164" s="313"/>
      <c r="T164" s="313"/>
      <c r="U164" s="313"/>
      <c r="V164" s="313"/>
      <c r="W164" s="313"/>
      <c r="X164" s="313"/>
    </row>
    <row r="165" spans="1:24" ht="44.25" customHeight="1">
      <c r="A165" s="563" t="s">
        <v>749</v>
      </c>
      <c r="B165" s="1105" t="s">
        <v>748</v>
      </c>
      <c r="C165" s="1105"/>
      <c r="D165" s="1105"/>
      <c r="E165" s="1106"/>
      <c r="F165" s="442"/>
      <c r="G165" s="1107"/>
      <c r="H165" s="1108"/>
      <c r="I165" s="442"/>
      <c r="J165" s="313"/>
      <c r="K165" s="313"/>
      <c r="L165" s="313"/>
      <c r="M165" s="313"/>
      <c r="N165" s="313"/>
      <c r="O165" s="313"/>
      <c r="P165" s="313"/>
      <c r="Q165" s="313"/>
      <c r="R165" s="313"/>
      <c r="S165" s="313"/>
      <c r="T165" s="313"/>
      <c r="U165" s="313"/>
      <c r="V165" s="313"/>
      <c r="W165" s="313"/>
      <c r="X165" s="313"/>
    </row>
    <row r="166" spans="1:24" ht="39.75" customHeight="1">
      <c r="A166" s="563" t="s">
        <v>750</v>
      </c>
      <c r="B166" s="1105" t="s">
        <v>784</v>
      </c>
      <c r="C166" s="1105"/>
      <c r="D166" s="1105"/>
      <c r="E166" s="1106"/>
      <c r="F166" s="442"/>
      <c r="G166" s="1107"/>
      <c r="H166" s="1108"/>
      <c r="I166" s="560"/>
      <c r="J166" s="313"/>
      <c r="K166" s="313"/>
      <c r="L166" s="313"/>
      <c r="M166" s="313"/>
      <c r="N166" s="313"/>
      <c r="O166" s="313"/>
      <c r="P166" s="313"/>
      <c r="Q166" s="313"/>
      <c r="R166" s="313"/>
      <c r="S166" s="313"/>
      <c r="T166" s="313"/>
      <c r="U166" s="313"/>
      <c r="V166" s="313"/>
      <c r="W166" s="313"/>
      <c r="X166" s="313"/>
    </row>
    <row r="167" spans="1:24" ht="49.5" customHeight="1">
      <c r="A167" s="1103" t="s">
        <v>786</v>
      </c>
      <c r="B167" s="1109" t="s">
        <v>631</v>
      </c>
      <c r="C167" s="1110"/>
      <c r="D167" s="1110"/>
      <c r="E167" s="1111"/>
      <c r="F167" s="587"/>
      <c r="G167" s="513"/>
      <c r="H167" s="443"/>
      <c r="I167" s="444"/>
      <c r="J167" s="313"/>
      <c r="K167" s="313"/>
      <c r="L167" s="313"/>
      <c r="M167" s="313"/>
      <c r="N167" s="313"/>
      <c r="O167" s="313"/>
      <c r="P167" s="313"/>
      <c r="Q167" s="313"/>
      <c r="R167" s="313"/>
      <c r="S167" s="313"/>
      <c r="T167" s="313"/>
      <c r="U167" s="313"/>
      <c r="V167" s="313"/>
      <c r="W167" s="313"/>
      <c r="X167" s="313"/>
    </row>
    <row r="168" spans="1:24" ht="20.25" customHeight="1">
      <c r="A168" s="1104"/>
      <c r="B168" s="1093" t="s">
        <v>632</v>
      </c>
      <c r="C168" s="1094"/>
      <c r="D168" s="1094"/>
      <c r="E168" s="1095"/>
      <c r="F168" s="568" t="s">
        <v>700</v>
      </c>
      <c r="G168" s="539" t="s">
        <v>700</v>
      </c>
      <c r="H168" s="445"/>
      <c r="I168" s="568" t="s">
        <v>700</v>
      </c>
      <c r="J168" s="313"/>
      <c r="K168" s="313"/>
      <c r="L168" s="313"/>
      <c r="M168" s="313"/>
      <c r="N168" s="313"/>
      <c r="O168" s="313"/>
      <c r="P168" s="313"/>
      <c r="Q168" s="313"/>
      <c r="R168" s="313"/>
      <c r="S168" s="313"/>
      <c r="T168" s="313"/>
      <c r="U168" s="313"/>
      <c r="V168" s="313"/>
      <c r="W168" s="313"/>
      <c r="X168" s="313"/>
    </row>
    <row r="169" spans="1:24" ht="19.5" customHeight="1">
      <c r="A169" s="563"/>
      <c r="B169" s="1112" t="s">
        <v>738</v>
      </c>
      <c r="C169" s="1112"/>
      <c r="D169" s="1112"/>
      <c r="E169" s="1112"/>
      <c r="F169" s="1112"/>
      <c r="G169" s="1112"/>
      <c r="H169" s="1112"/>
      <c r="I169" s="1113"/>
      <c r="J169" s="313"/>
      <c r="K169" s="313"/>
      <c r="L169" s="313"/>
      <c r="M169" s="313"/>
      <c r="N169" s="313"/>
      <c r="O169" s="313"/>
      <c r="P169" s="313"/>
      <c r="Q169" s="313"/>
      <c r="R169" s="313"/>
      <c r="S169" s="313"/>
      <c r="T169" s="313"/>
      <c r="U169" s="313"/>
      <c r="V169" s="313"/>
      <c r="W169" s="313"/>
      <c r="X169" s="313"/>
    </row>
    <row r="170" spans="1:24" ht="24.75" customHeight="1">
      <c r="A170" s="578" t="s">
        <v>751</v>
      </c>
      <c r="B170" s="1114" t="s">
        <v>752</v>
      </c>
      <c r="C170" s="1115"/>
      <c r="D170" s="1115"/>
      <c r="E170" s="1115"/>
      <c r="F170" s="564"/>
      <c r="G170" s="565"/>
      <c r="H170" s="565"/>
      <c r="I170" s="566"/>
      <c r="J170" s="313"/>
      <c r="K170" s="313"/>
      <c r="L170" s="313"/>
      <c r="M170" s="313"/>
      <c r="N170" s="313"/>
      <c r="O170" s="313"/>
      <c r="P170" s="313"/>
      <c r="Q170" s="313"/>
      <c r="R170" s="313"/>
      <c r="S170" s="313"/>
      <c r="T170" s="313"/>
      <c r="U170" s="313"/>
      <c r="V170" s="313"/>
      <c r="W170" s="313"/>
      <c r="X170" s="313"/>
    </row>
    <row r="171" spans="1:24" ht="40.5" customHeight="1">
      <c r="A171" s="563" t="s">
        <v>753</v>
      </c>
      <c r="B171" s="1105" t="s">
        <v>785</v>
      </c>
      <c r="C171" s="1105"/>
      <c r="D171" s="1105"/>
      <c r="E171" s="1106"/>
      <c r="F171" s="560"/>
      <c r="G171" s="1107"/>
      <c r="H171" s="1108"/>
      <c r="I171" s="560"/>
      <c r="J171" s="313"/>
      <c r="K171" s="313"/>
      <c r="L171" s="313"/>
      <c r="M171" s="313"/>
      <c r="N171" s="313"/>
      <c r="O171" s="313"/>
      <c r="P171" s="313"/>
      <c r="Q171" s="313"/>
      <c r="R171" s="313"/>
      <c r="S171" s="313"/>
      <c r="T171" s="313"/>
      <c r="U171" s="313"/>
      <c r="V171" s="313"/>
      <c r="W171" s="313"/>
      <c r="X171" s="313"/>
    </row>
    <row r="172" spans="1:24" ht="30" customHeight="1">
      <c r="A172" s="563" t="s">
        <v>754</v>
      </c>
      <c r="B172" s="1105" t="s">
        <v>755</v>
      </c>
      <c r="C172" s="1105"/>
      <c r="D172" s="1105"/>
      <c r="E172" s="1106"/>
      <c r="F172" s="443"/>
      <c r="G172" s="427"/>
      <c r="H172" s="552"/>
      <c r="I172" s="567"/>
      <c r="J172" s="313"/>
      <c r="K172" s="313"/>
      <c r="L172" s="313"/>
      <c r="M172" s="313"/>
      <c r="N172" s="313"/>
      <c r="O172" s="313"/>
      <c r="P172" s="313"/>
      <c r="Q172" s="313"/>
      <c r="R172" s="313"/>
      <c r="S172" s="313"/>
      <c r="T172" s="313"/>
      <c r="U172" s="313"/>
      <c r="V172" s="313"/>
      <c r="W172" s="313"/>
      <c r="X172" s="313"/>
    </row>
    <row r="173" spans="1:24" ht="35.25" customHeight="1">
      <c r="A173" s="563" t="s">
        <v>756</v>
      </c>
      <c r="B173" s="1116" t="s">
        <v>779</v>
      </c>
      <c r="C173" s="1116"/>
      <c r="D173" s="1116"/>
      <c r="E173" s="1117"/>
      <c r="F173" s="442"/>
      <c r="G173" s="1107"/>
      <c r="H173" s="1108"/>
      <c r="I173" s="442"/>
      <c r="J173" s="313"/>
      <c r="K173" s="313"/>
      <c r="L173" s="313"/>
      <c r="M173" s="313"/>
      <c r="N173" s="313"/>
      <c r="O173" s="313"/>
      <c r="P173" s="313"/>
      <c r="Q173" s="313"/>
      <c r="R173" s="313"/>
      <c r="S173" s="313"/>
      <c r="T173" s="313"/>
      <c r="U173" s="313"/>
      <c r="V173" s="313"/>
      <c r="W173" s="313"/>
      <c r="X173" s="313"/>
    </row>
    <row r="174" spans="1:24" ht="31.5" customHeight="1">
      <c r="A174" s="563" t="s">
        <v>758</v>
      </c>
      <c r="B174" s="1105" t="s">
        <v>630</v>
      </c>
      <c r="C174" s="1105"/>
      <c r="D174" s="1105"/>
      <c r="E174" s="1106"/>
      <c r="F174" s="442"/>
      <c r="G174" s="1107"/>
      <c r="H174" s="1108"/>
      <c r="I174" s="442"/>
      <c r="J174" s="313"/>
      <c r="K174" s="313"/>
      <c r="L174" s="313"/>
      <c r="M174" s="313"/>
      <c r="N174" s="313"/>
      <c r="O174" s="313"/>
      <c r="P174" s="313"/>
      <c r="Q174" s="313"/>
      <c r="R174" s="313"/>
      <c r="S174" s="313"/>
      <c r="T174" s="313"/>
      <c r="U174" s="313"/>
      <c r="V174" s="313"/>
      <c r="W174" s="313"/>
      <c r="X174" s="313"/>
    </row>
    <row r="175" spans="1:24" ht="33" customHeight="1">
      <c r="A175" s="563" t="s">
        <v>759</v>
      </c>
      <c r="B175" s="1105" t="s">
        <v>760</v>
      </c>
      <c r="C175" s="1105"/>
      <c r="D175" s="1105"/>
      <c r="E175" s="1106"/>
      <c r="F175" s="442"/>
      <c r="G175" s="1107"/>
      <c r="H175" s="1108"/>
      <c r="I175" s="442"/>
      <c r="J175" s="313"/>
      <c r="K175" s="313"/>
      <c r="L175" s="313"/>
      <c r="M175" s="313"/>
      <c r="N175" s="313"/>
      <c r="O175" s="313"/>
      <c r="P175" s="313"/>
      <c r="Q175" s="313"/>
      <c r="R175" s="313"/>
      <c r="S175" s="313"/>
      <c r="T175" s="313"/>
      <c r="U175" s="313"/>
      <c r="V175" s="313"/>
      <c r="W175" s="313"/>
      <c r="X175" s="313"/>
    </row>
    <row r="176" spans="1:24" ht="44.25" customHeight="1">
      <c r="A176" s="563" t="s">
        <v>749</v>
      </c>
      <c r="B176" s="1105" t="s">
        <v>761</v>
      </c>
      <c r="C176" s="1105"/>
      <c r="D176" s="1105"/>
      <c r="E176" s="1106"/>
      <c r="F176" s="442"/>
      <c r="G176" s="1107"/>
      <c r="H176" s="1108"/>
      <c r="I176" s="442"/>
      <c r="J176" s="313"/>
      <c r="K176" s="313"/>
      <c r="L176" s="313"/>
      <c r="M176" s="313"/>
      <c r="N176" s="313"/>
      <c r="O176" s="313"/>
      <c r="P176" s="313"/>
      <c r="Q176" s="313"/>
      <c r="R176" s="313"/>
      <c r="S176" s="313"/>
      <c r="T176" s="313"/>
      <c r="U176" s="313"/>
      <c r="V176" s="313"/>
      <c r="W176" s="313"/>
      <c r="X176" s="313"/>
    </row>
    <row r="177" spans="1:24" ht="37.5" customHeight="1">
      <c r="A177" s="563" t="s">
        <v>750</v>
      </c>
      <c r="B177" s="1105" t="s">
        <v>762</v>
      </c>
      <c r="C177" s="1105"/>
      <c r="D177" s="1105"/>
      <c r="E177" s="1106"/>
      <c r="F177" s="442"/>
      <c r="G177" s="1107"/>
      <c r="H177" s="1108"/>
      <c r="I177" s="442"/>
      <c r="J177" s="313"/>
      <c r="K177" s="313"/>
      <c r="L177" s="313"/>
      <c r="M177" s="313"/>
      <c r="N177" s="313"/>
      <c r="O177" s="313"/>
      <c r="P177" s="313"/>
      <c r="Q177" s="313"/>
      <c r="R177" s="313"/>
      <c r="S177" s="313"/>
      <c r="T177" s="313"/>
      <c r="U177" s="313"/>
      <c r="V177" s="313"/>
      <c r="W177" s="313"/>
      <c r="X177" s="313"/>
    </row>
    <row r="178" spans="1:24" ht="33" customHeight="1">
      <c r="A178" s="1103" t="s">
        <v>786</v>
      </c>
      <c r="B178" s="1109" t="s">
        <v>631</v>
      </c>
      <c r="C178" s="1110"/>
      <c r="D178" s="1110"/>
      <c r="E178" s="1111"/>
      <c r="F178" s="444"/>
      <c r="G178" s="513"/>
      <c r="H178" s="443"/>
      <c r="I178" s="444"/>
    </row>
    <row r="179" spans="1:24" ht="39" customHeight="1">
      <c r="A179" s="1104"/>
      <c r="B179" s="1093" t="s">
        <v>632</v>
      </c>
      <c r="C179" s="1094"/>
      <c r="D179" s="1094"/>
      <c r="E179" s="1095"/>
      <c r="F179" s="576" t="s">
        <v>764</v>
      </c>
      <c r="G179" s="576" t="s">
        <v>764</v>
      </c>
      <c r="H179" s="515"/>
      <c r="I179" s="576" t="s">
        <v>764</v>
      </c>
    </row>
    <row r="180" spans="1:24" ht="16.5" customHeight="1">
      <c r="A180" s="70"/>
      <c r="B180" s="510"/>
      <c r="C180" s="510"/>
      <c r="D180" s="510"/>
      <c r="E180" s="510"/>
      <c r="F180" s="510"/>
      <c r="G180" s="510"/>
      <c r="H180" s="510"/>
      <c r="I180" s="510"/>
    </row>
    <row r="181" spans="1:24" ht="53.25" customHeight="1">
      <c r="A181" s="563">
        <v>5</v>
      </c>
      <c r="B181" s="1100" t="s">
        <v>780</v>
      </c>
      <c r="C181" s="1100"/>
      <c r="D181" s="1100"/>
      <c r="E181" s="1100"/>
      <c r="F181" s="1100"/>
      <c r="G181" s="1100"/>
      <c r="H181" s="1100"/>
      <c r="I181" s="554"/>
    </row>
    <row r="182" spans="1:24" ht="9" customHeight="1">
      <c r="A182" s="432"/>
      <c r="B182" s="1096"/>
      <c r="C182" s="1096"/>
      <c r="D182" s="1096"/>
      <c r="E182" s="1096"/>
      <c r="F182" s="1096"/>
      <c r="G182" s="1096"/>
      <c r="H182" s="1096"/>
      <c r="I182" s="1096"/>
    </row>
    <row r="183" spans="1:24" ht="61.5" customHeight="1">
      <c r="A183" s="563">
        <v>6</v>
      </c>
      <c r="B183" s="1100" t="s">
        <v>781</v>
      </c>
      <c r="C183" s="1100"/>
      <c r="D183" s="1100"/>
      <c r="E183" s="1100"/>
      <c r="F183" s="1100"/>
      <c r="G183" s="1100"/>
      <c r="H183" s="1100"/>
      <c r="I183" s="554"/>
    </row>
    <row r="184" spans="1:24" ht="15.75" customHeight="1">
      <c r="A184" s="1097"/>
      <c r="B184" s="1098"/>
      <c r="C184" s="1098"/>
      <c r="D184" s="1098"/>
      <c r="E184" s="1098"/>
      <c r="F184" s="1098"/>
      <c r="G184" s="1098"/>
      <c r="H184" s="1098"/>
      <c r="I184" s="1099"/>
    </row>
    <row r="185" spans="1:24" ht="72" customHeight="1">
      <c r="A185" s="563">
        <v>7</v>
      </c>
      <c r="B185" s="1100" t="s">
        <v>782</v>
      </c>
      <c r="C185" s="1100"/>
      <c r="D185" s="1100"/>
      <c r="E185" s="1100"/>
      <c r="F185" s="1100"/>
      <c r="G185" s="1100"/>
      <c r="H185" s="1100"/>
      <c r="I185" s="554"/>
    </row>
    <row r="186" spans="1:24" ht="45.75" customHeight="1">
      <c r="A186" s="569">
        <v>8</v>
      </c>
      <c r="B186" s="1094" t="s">
        <v>633</v>
      </c>
      <c r="C186" s="1094"/>
      <c r="D186" s="1094"/>
      <c r="E186" s="1095"/>
      <c r="F186" s="517"/>
      <c r="G186" s="598"/>
      <c r="H186" s="599"/>
      <c r="I186" s="517"/>
    </row>
    <row r="187" spans="1:24" ht="12.75" customHeight="1">
      <c r="A187" s="450"/>
      <c r="B187" s="328"/>
      <c r="C187" s="328"/>
      <c r="D187" s="328"/>
      <c r="E187" s="328"/>
      <c r="F187" s="328"/>
      <c r="G187" s="328"/>
      <c r="H187" s="328"/>
      <c r="I187" s="330"/>
      <c r="M187" s="590"/>
    </row>
    <row r="188" spans="1:24" ht="24" customHeight="1">
      <c r="A188" s="595">
        <v>3</v>
      </c>
      <c r="B188" s="1080" t="s">
        <v>787</v>
      </c>
      <c r="C188" s="1080"/>
      <c r="D188" s="1080"/>
      <c r="E188" s="1080"/>
      <c r="F188" s="1080"/>
      <c r="G188" s="1080"/>
      <c r="H188" s="1080"/>
      <c r="I188" s="1080"/>
      <c r="M188" s="601"/>
    </row>
    <row r="189" spans="1:24" ht="24" customHeight="1">
      <c r="A189" s="432" t="s">
        <v>416</v>
      </c>
      <c r="B189" s="1081" t="s">
        <v>788</v>
      </c>
      <c r="C189" s="1081"/>
      <c r="D189" s="1081"/>
      <c r="E189" s="1081"/>
      <c r="F189" s="1081"/>
      <c r="G189" s="1081"/>
      <c r="H189" s="1081"/>
      <c r="I189" s="1081"/>
      <c r="M189" s="600"/>
    </row>
    <row r="190" spans="1:24" ht="73.5" customHeight="1">
      <c r="A190" s="432" t="s">
        <v>789</v>
      </c>
      <c r="B190" s="1082" t="s">
        <v>792</v>
      </c>
      <c r="C190" s="1082"/>
      <c r="D190" s="1082"/>
      <c r="E190" s="1082"/>
      <c r="F190" s="1082"/>
      <c r="G190" s="1082"/>
      <c r="H190" s="1082"/>
      <c r="I190" s="1082"/>
      <c r="M190" s="327"/>
    </row>
    <row r="191" spans="1:24" ht="30.75" customHeight="1">
      <c r="A191" s="432" t="s">
        <v>790</v>
      </c>
      <c r="B191" s="1083" t="s">
        <v>793</v>
      </c>
      <c r="C191" s="1083"/>
      <c r="D191" s="1083"/>
      <c r="E191" s="1083"/>
      <c r="F191" s="1083"/>
      <c r="G191" s="1083"/>
      <c r="H191" s="1083"/>
      <c r="I191" s="1083"/>
      <c r="M191" s="327"/>
    </row>
    <row r="192" spans="1:24" ht="230.25" customHeight="1">
      <c r="A192" s="432"/>
      <c r="B192" s="1084" t="s">
        <v>798</v>
      </c>
      <c r="C192" s="1084"/>
      <c r="D192" s="1084"/>
      <c r="E192" s="1084"/>
      <c r="F192" s="1084"/>
      <c r="G192" s="1084"/>
      <c r="H192" s="1084"/>
      <c r="I192" s="1084"/>
      <c r="M192" s="327"/>
    </row>
    <row r="193" spans="1:13" ht="10.5" customHeight="1">
      <c r="A193" s="432"/>
      <c r="B193" s="596"/>
      <c r="C193" s="596"/>
      <c r="D193" s="596"/>
      <c r="E193" s="596"/>
      <c r="F193" s="596"/>
      <c r="G193" s="596"/>
      <c r="H193" s="596"/>
      <c r="I193" s="596"/>
      <c r="M193" s="327"/>
    </row>
    <row r="194" spans="1:13" ht="66.75" customHeight="1">
      <c r="A194" s="432"/>
      <c r="B194" s="1085" t="s">
        <v>799</v>
      </c>
      <c r="C194" s="1086"/>
      <c r="D194" s="1086"/>
      <c r="E194" s="1086"/>
      <c r="F194" s="1086"/>
      <c r="G194" s="1086"/>
      <c r="H194" s="1086"/>
      <c r="I194" s="1086"/>
      <c r="M194" s="327"/>
    </row>
    <row r="195" spans="1:13" ht="12" customHeight="1">
      <c r="A195" s="432"/>
      <c r="B195" s="1087"/>
      <c r="C195" s="1087"/>
      <c r="D195" s="1087"/>
      <c r="E195" s="1087"/>
      <c r="F195" s="1087"/>
      <c r="G195" s="1087"/>
      <c r="H195" s="1087"/>
      <c r="I195" s="1087"/>
      <c r="M195" s="327"/>
    </row>
    <row r="196" spans="1:13" ht="44.25" customHeight="1">
      <c r="A196" s="563"/>
      <c r="B196" s="1088" t="s">
        <v>791</v>
      </c>
      <c r="C196" s="1089"/>
      <c r="D196" s="1089"/>
      <c r="E196" s="1089"/>
      <c r="F196" s="1089"/>
      <c r="G196" s="1089"/>
      <c r="H196" s="1089"/>
      <c r="I196" s="1090"/>
      <c r="M196" s="327"/>
    </row>
    <row r="197" spans="1:13" ht="23.25" customHeight="1">
      <c r="A197" s="563"/>
      <c r="B197" s="556"/>
      <c r="C197" s="557"/>
      <c r="D197" s="557"/>
      <c r="E197" s="557"/>
      <c r="F197" s="557"/>
      <c r="G197" s="557"/>
      <c r="H197" s="557"/>
      <c r="I197" s="557"/>
      <c r="M197" s="327"/>
    </row>
    <row r="198" spans="1:13" ht="20.25" customHeight="1">
      <c r="A198" s="589">
        <v>4</v>
      </c>
      <c r="B198" s="1091" t="s">
        <v>635</v>
      </c>
      <c r="C198" s="1092"/>
      <c r="D198" s="1092"/>
      <c r="E198" s="1092"/>
      <c r="F198" s="1092"/>
      <c r="G198" s="1092"/>
      <c r="H198" s="1092"/>
      <c r="I198" s="591"/>
      <c r="M198" s="327" t="str">
        <f>M21</f>
        <v>2 or more</v>
      </c>
    </row>
    <row r="199" spans="1:13" ht="29.25" customHeight="1">
      <c r="A199" s="588">
        <v>4.0999999999999996</v>
      </c>
      <c r="B199" s="1165" t="s">
        <v>604</v>
      </c>
      <c r="C199" s="1166"/>
      <c r="D199" s="1166"/>
      <c r="E199" s="1167"/>
      <c r="F199" s="1168"/>
      <c r="G199" s="1168"/>
      <c r="H199" s="1169"/>
      <c r="I199" s="330"/>
    </row>
    <row r="200" spans="1:13" ht="25.5" customHeight="1">
      <c r="A200" s="588" t="s">
        <v>636</v>
      </c>
      <c r="B200" s="1003" t="s">
        <v>637</v>
      </c>
      <c r="C200" s="1004"/>
      <c r="D200" s="1004"/>
      <c r="E200" s="1004"/>
      <c r="F200" s="1004"/>
      <c r="G200" s="1004"/>
      <c r="H200" s="1004"/>
      <c r="I200" s="330"/>
    </row>
    <row r="201" spans="1:13" ht="39.75" customHeight="1">
      <c r="A201" s="453"/>
      <c r="B201" s="454"/>
      <c r="C201" s="454"/>
      <c r="D201" s="418" t="s">
        <v>691</v>
      </c>
      <c r="E201" s="551"/>
      <c r="F201" s="923" t="s">
        <v>640</v>
      </c>
      <c r="G201" s="1006"/>
      <c r="H201" s="924"/>
      <c r="I201" s="330"/>
    </row>
    <row r="202" spans="1:13" ht="17.25" customHeight="1">
      <c r="A202" s="455" t="s">
        <v>642</v>
      </c>
      <c r="B202" s="915" t="s">
        <v>643</v>
      </c>
      <c r="C202" s="915"/>
      <c r="D202" s="456"/>
      <c r="E202" s="508"/>
      <c r="F202" s="926"/>
      <c r="G202" s="927"/>
      <c r="H202" s="928"/>
      <c r="I202" s="330"/>
    </row>
    <row r="203" spans="1:13" ht="37.5" customHeight="1">
      <c r="A203" s="455"/>
      <c r="B203" s="891" t="s">
        <v>705</v>
      </c>
      <c r="C203" s="1007"/>
      <c r="D203" s="910"/>
      <c r="E203" s="457"/>
      <c r="F203" s="893"/>
      <c r="G203" s="894"/>
      <c r="H203" s="895"/>
      <c r="I203" s="330"/>
    </row>
    <row r="204" spans="1:13" ht="15.75" hidden="1" customHeight="1">
      <c r="A204" s="455">
        <v>1</v>
      </c>
      <c r="B204" s="1028" t="s">
        <v>644</v>
      </c>
      <c r="C204" s="1170"/>
      <c r="D204" s="461"/>
      <c r="E204" s="507"/>
      <c r="F204" s="893"/>
      <c r="G204" s="894"/>
      <c r="H204" s="895"/>
      <c r="I204" s="330"/>
    </row>
    <row r="205" spans="1:13" ht="25.5" customHeight="1">
      <c r="A205" s="455">
        <v>1</v>
      </c>
      <c r="B205" s="893"/>
      <c r="C205" s="895"/>
      <c r="D205" s="461"/>
      <c r="E205" s="452"/>
      <c r="F205" s="893"/>
      <c r="G205" s="894"/>
      <c r="H205" s="895"/>
    </row>
    <row r="206" spans="1:13" ht="29.25" customHeight="1">
      <c r="A206" s="455">
        <v>2</v>
      </c>
      <c r="B206" s="893"/>
      <c r="C206" s="895"/>
      <c r="D206" s="461"/>
      <c r="E206" s="452"/>
      <c r="F206" s="893"/>
      <c r="G206" s="894"/>
      <c r="H206" s="895"/>
      <c r="I206" s="330"/>
    </row>
    <row r="207" spans="1:13" ht="28.5" customHeight="1">
      <c r="A207" s="455">
        <v>3</v>
      </c>
      <c r="B207" s="893"/>
      <c r="C207" s="895"/>
      <c r="D207" s="461"/>
      <c r="E207" s="452"/>
      <c r="F207" s="893"/>
      <c r="G207" s="894"/>
      <c r="H207" s="895"/>
      <c r="I207" s="330"/>
    </row>
    <row r="208" spans="1:13" ht="32.25" customHeight="1">
      <c r="A208" s="455">
        <v>4</v>
      </c>
      <c r="B208" s="893"/>
      <c r="C208" s="895"/>
      <c r="D208" s="461"/>
      <c r="E208" s="452"/>
      <c r="F208" s="893"/>
      <c r="G208" s="894"/>
      <c r="H208" s="895"/>
      <c r="I208" s="330"/>
    </row>
    <row r="209" spans="1:9" ht="35.25" customHeight="1">
      <c r="A209" s="455">
        <v>5</v>
      </c>
      <c r="B209" s="893"/>
      <c r="C209" s="895"/>
      <c r="D209" s="461"/>
      <c r="E209" s="452"/>
      <c r="F209" s="893"/>
      <c r="G209" s="894"/>
      <c r="H209" s="895"/>
      <c r="I209" s="330"/>
    </row>
    <row r="210" spans="1:9" ht="29.25" customHeight="1">
      <c r="A210" s="420"/>
      <c r="B210" s="451"/>
      <c r="C210" s="452"/>
      <c r="D210" s="452"/>
      <c r="E210" s="452"/>
      <c r="F210" s="452"/>
      <c r="G210" s="452"/>
      <c r="H210" s="452"/>
      <c r="I210" s="330"/>
    </row>
    <row r="211" spans="1:9" ht="20.25" customHeight="1">
      <c r="A211" s="453" t="s">
        <v>594</v>
      </c>
      <c r="B211" s="1003" t="s">
        <v>651</v>
      </c>
      <c r="C211" s="1004"/>
      <c r="D211" s="1004"/>
      <c r="E211" s="1004"/>
      <c r="F211" s="1004"/>
      <c r="G211" s="1004"/>
      <c r="H211" s="1004"/>
      <c r="I211" s="330"/>
    </row>
    <row r="212" spans="1:9" ht="47.25" customHeight="1">
      <c r="A212" s="453"/>
      <c r="B212" s="469"/>
      <c r="C212" s="454"/>
      <c r="D212" s="418" t="s">
        <v>692</v>
      </c>
      <c r="E212" s="551"/>
      <c r="F212" s="923" t="s">
        <v>640</v>
      </c>
      <c r="G212" s="1006"/>
      <c r="H212" s="924"/>
      <c r="I212" s="330"/>
    </row>
    <row r="213" spans="1:9" ht="17.25" customHeight="1">
      <c r="A213" s="455" t="s">
        <v>642</v>
      </c>
      <c r="B213" s="1012" t="s">
        <v>643</v>
      </c>
      <c r="C213" s="1013"/>
      <c r="D213" s="470"/>
      <c r="E213" s="508"/>
      <c r="F213" s="926"/>
      <c r="G213" s="927"/>
      <c r="H213" s="928"/>
      <c r="I213" s="330"/>
    </row>
    <row r="214" spans="1:9" ht="34.5" customHeight="1">
      <c r="A214" s="455"/>
      <c r="B214" s="891" t="s">
        <v>705</v>
      </c>
      <c r="C214" s="1007"/>
      <c r="D214" s="910"/>
      <c r="E214" s="457"/>
      <c r="F214" s="926"/>
      <c r="G214" s="927"/>
      <c r="H214" s="928"/>
      <c r="I214" s="330"/>
    </row>
    <row r="215" spans="1:9" ht="30" customHeight="1">
      <c r="A215" s="455">
        <v>1</v>
      </c>
      <c r="B215" s="893"/>
      <c r="C215" s="895"/>
      <c r="D215" s="461"/>
      <c r="E215" s="452"/>
      <c r="F215" s="893"/>
      <c r="G215" s="894"/>
      <c r="H215" s="895"/>
      <c r="I215" s="330"/>
    </row>
    <row r="216" spans="1:9" ht="28.5" customHeight="1">
      <c r="A216" s="455">
        <v>2</v>
      </c>
      <c r="B216" s="893"/>
      <c r="C216" s="895"/>
      <c r="D216" s="461"/>
      <c r="E216" s="452"/>
      <c r="F216" s="893"/>
      <c r="G216" s="894"/>
      <c r="H216" s="895"/>
    </row>
    <row r="217" spans="1:9" ht="27.75" customHeight="1">
      <c r="A217" s="455">
        <v>3</v>
      </c>
      <c r="B217" s="893"/>
      <c r="C217" s="895"/>
      <c r="D217" s="461"/>
      <c r="E217" s="452"/>
      <c r="F217" s="893"/>
      <c r="G217" s="894"/>
      <c r="H217" s="895"/>
      <c r="I217" s="330"/>
    </row>
    <row r="218" spans="1:9" ht="30" customHeight="1">
      <c r="A218" s="455">
        <v>4</v>
      </c>
      <c r="B218" s="893"/>
      <c r="C218" s="895"/>
      <c r="D218" s="461"/>
      <c r="E218" s="452"/>
      <c r="F218" s="893"/>
      <c r="G218" s="894"/>
      <c r="H218" s="895"/>
      <c r="I218" s="330"/>
    </row>
    <row r="219" spans="1:9" ht="30.75" customHeight="1">
      <c r="A219" s="455">
        <v>5</v>
      </c>
      <c r="B219" s="893"/>
      <c r="C219" s="895"/>
      <c r="D219" s="461"/>
      <c r="E219" s="452"/>
      <c r="F219" s="893"/>
      <c r="G219" s="894"/>
      <c r="H219" s="895"/>
      <c r="I219" s="330"/>
    </row>
    <row r="220" spans="1:9" ht="51" customHeight="1">
      <c r="A220" s="455"/>
      <c r="B220" s="1014" t="s">
        <v>653</v>
      </c>
      <c r="C220" s="1015"/>
      <c r="D220" s="461"/>
      <c r="E220" s="521"/>
      <c r="F220" s="452"/>
      <c r="G220" s="452"/>
      <c r="H220" s="509"/>
      <c r="I220" s="330"/>
    </row>
    <row r="221" spans="1:9" ht="16.5" customHeight="1">
      <c r="A221" s="450"/>
      <c r="B221" s="328"/>
      <c r="C221" s="328"/>
      <c r="D221" s="447"/>
      <c r="E221" s="447"/>
      <c r="F221" s="447"/>
      <c r="G221" s="447"/>
      <c r="H221" s="447"/>
      <c r="I221" s="330"/>
    </row>
    <row r="222" spans="1:9" ht="16.5" customHeight="1">
      <c r="A222" s="453" t="s">
        <v>654</v>
      </c>
      <c r="B222" s="1011" t="s">
        <v>655</v>
      </c>
      <c r="C222" s="1020"/>
      <c r="D222" s="471"/>
      <c r="E222" s="1021"/>
      <c r="F222" s="1022"/>
      <c r="G222" s="1023"/>
      <c r="H222" s="1024"/>
      <c r="I222" s="330"/>
    </row>
    <row r="223" spans="1:9" ht="34.5" customHeight="1">
      <c r="A223" s="453"/>
      <c r="B223" s="1004"/>
      <c r="C223" s="1011"/>
      <c r="D223" s="472" t="s">
        <v>693</v>
      </c>
      <c r="E223" s="1025" t="s">
        <v>640</v>
      </c>
      <c r="F223" s="1026"/>
      <c r="G223" s="1026"/>
      <c r="H223" s="1027"/>
      <c r="I223" s="330"/>
    </row>
    <row r="224" spans="1:9" ht="56.25" customHeight="1">
      <c r="A224" s="455"/>
      <c r="B224" s="1018" t="s">
        <v>657</v>
      </c>
      <c r="C224" s="1019"/>
      <c r="D224" s="461"/>
      <c r="E224" s="893"/>
      <c r="F224" s="894"/>
      <c r="G224" s="894"/>
      <c r="H224" s="895"/>
    </row>
    <row r="225" spans="1:9" ht="15.75" customHeight="1">
      <c r="A225" s="455"/>
      <c r="B225" s="912" t="s">
        <v>658</v>
      </c>
      <c r="C225" s="1013"/>
      <c r="D225" s="470"/>
      <c r="E225" s="891"/>
      <c r="F225" s="892"/>
      <c r="G225" s="1016"/>
      <c r="H225" s="1017"/>
      <c r="I225" s="330"/>
    </row>
    <row r="226" spans="1:9" ht="79.5" customHeight="1">
      <c r="A226" s="522"/>
      <c r="B226" s="1018" t="s">
        <v>659</v>
      </c>
      <c r="C226" s="1019"/>
      <c r="D226" s="461"/>
      <c r="E226" s="893"/>
      <c r="F226" s="894"/>
      <c r="G226" s="894"/>
      <c r="H226" s="895"/>
      <c r="I226" s="330"/>
    </row>
    <row r="227" spans="1:9" ht="14.25" customHeight="1">
      <c r="A227" s="524"/>
      <c r="B227" s="406"/>
      <c r="C227" s="406"/>
      <c r="D227" s="406"/>
      <c r="G227" s="406"/>
    </row>
    <row r="228" spans="1:9" ht="23.25" customHeight="1">
      <c r="A228" s="589">
        <v>5</v>
      </c>
      <c r="B228" s="1091" t="s">
        <v>794</v>
      </c>
      <c r="C228" s="1092"/>
      <c r="D228" s="1092"/>
      <c r="E228" s="1092"/>
      <c r="F228" s="1092"/>
      <c r="G228" s="1092"/>
      <c r="H228" s="1092"/>
      <c r="I228" s="592"/>
    </row>
    <row r="229" spans="1:9" ht="32.25" customHeight="1">
      <c r="A229" s="588">
        <v>5.0999999999999996</v>
      </c>
      <c r="B229" s="1165" t="s">
        <v>604</v>
      </c>
      <c r="C229" s="1166"/>
      <c r="D229" s="1166"/>
      <c r="E229" s="1167"/>
      <c r="F229" s="1168"/>
      <c r="G229" s="1168"/>
      <c r="H229" s="1169"/>
    </row>
    <row r="230" spans="1:9" ht="23.25" customHeight="1">
      <c r="A230" s="588" t="s">
        <v>636</v>
      </c>
      <c r="B230" s="1003" t="s">
        <v>637</v>
      </c>
      <c r="C230" s="1004"/>
      <c r="D230" s="1004"/>
      <c r="E230" s="1004"/>
      <c r="F230" s="1004"/>
      <c r="G230" s="1004"/>
      <c r="H230" s="1004"/>
    </row>
    <row r="231" spans="1:9" ht="14.25" customHeight="1">
      <c r="A231" s="453"/>
      <c r="B231" s="454"/>
      <c r="C231" s="454"/>
      <c r="D231" s="418"/>
      <c r="E231" s="916"/>
      <c r="F231" s="919" t="s">
        <v>640</v>
      </c>
      <c r="G231" s="1005"/>
      <c r="H231" s="920"/>
    </row>
    <row r="232" spans="1:9" ht="47.25" customHeight="1">
      <c r="A232" s="453"/>
      <c r="B232" s="454"/>
      <c r="C232" s="454"/>
      <c r="D232" s="418" t="s">
        <v>691</v>
      </c>
      <c r="E232" s="918"/>
      <c r="F232" s="923"/>
      <c r="G232" s="1006"/>
      <c r="H232" s="924"/>
    </row>
    <row r="233" spans="1:9" ht="23.25" customHeight="1">
      <c r="A233" s="455" t="s">
        <v>642</v>
      </c>
      <c r="B233" s="915" t="s">
        <v>643</v>
      </c>
      <c r="C233" s="915"/>
      <c r="D233" s="456"/>
      <c r="E233" s="508"/>
      <c r="F233" s="926"/>
      <c r="G233" s="927"/>
      <c r="H233" s="928"/>
    </row>
    <row r="234" spans="1:9" ht="42.75" customHeight="1">
      <c r="A234" s="455"/>
      <c r="B234" s="891" t="s">
        <v>705</v>
      </c>
      <c r="C234" s="1007"/>
      <c r="D234" s="910"/>
      <c r="E234" s="457"/>
      <c r="F234" s="893"/>
      <c r="G234" s="894"/>
      <c r="H234" s="895"/>
    </row>
    <row r="235" spans="1:9" ht="27" hidden="1" customHeight="1">
      <c r="A235" s="455">
        <v>1</v>
      </c>
      <c r="B235" s="1028" t="s">
        <v>644</v>
      </c>
      <c r="C235" s="1170"/>
      <c r="D235" s="461"/>
      <c r="E235" s="507"/>
      <c r="F235" s="893"/>
      <c r="G235" s="894"/>
      <c r="H235" s="895"/>
    </row>
    <row r="236" spans="1:9" ht="24" customHeight="1">
      <c r="A236" s="455">
        <v>1</v>
      </c>
      <c r="B236" s="893"/>
      <c r="C236" s="895"/>
      <c r="D236" s="461"/>
      <c r="E236" s="452"/>
      <c r="F236" s="893"/>
      <c r="G236" s="894"/>
      <c r="H236" s="895"/>
    </row>
    <row r="237" spans="1:9" ht="26.25" customHeight="1">
      <c r="A237" s="455">
        <v>2</v>
      </c>
      <c r="B237" s="893"/>
      <c r="C237" s="895"/>
      <c r="D237" s="461"/>
      <c r="E237" s="452"/>
      <c r="F237" s="893"/>
      <c r="G237" s="894"/>
      <c r="H237" s="895"/>
    </row>
    <row r="238" spans="1:9" ht="23.25" customHeight="1">
      <c r="A238" s="455">
        <v>3</v>
      </c>
      <c r="B238" s="893"/>
      <c r="C238" s="895"/>
      <c r="D238" s="461"/>
      <c r="E238" s="452"/>
      <c r="F238" s="893"/>
      <c r="G238" s="894"/>
      <c r="H238" s="895"/>
    </row>
    <row r="239" spans="1:9" ht="22.5" customHeight="1">
      <c r="A239" s="455">
        <v>4</v>
      </c>
      <c r="B239" s="893"/>
      <c r="C239" s="895"/>
      <c r="D239" s="461"/>
      <c r="E239" s="452"/>
      <c r="F239" s="893"/>
      <c r="G239" s="894"/>
      <c r="H239" s="895"/>
    </row>
    <row r="240" spans="1:9" ht="26.25" customHeight="1">
      <c r="A240" s="455">
        <v>5</v>
      </c>
      <c r="B240" s="893"/>
      <c r="C240" s="895"/>
      <c r="D240" s="461"/>
      <c r="E240" s="452"/>
      <c r="F240" s="893"/>
      <c r="G240" s="894"/>
      <c r="H240" s="895"/>
    </row>
    <row r="241" spans="1:8" ht="14.25" customHeight="1">
      <c r="A241" s="420"/>
      <c r="B241" s="451"/>
      <c r="C241" s="452"/>
      <c r="D241" s="452"/>
      <c r="E241" s="452"/>
      <c r="F241" s="452"/>
      <c r="G241" s="452"/>
      <c r="H241" s="452"/>
    </row>
    <row r="242" spans="1:8" ht="21.75" customHeight="1">
      <c r="A242" s="453" t="s">
        <v>594</v>
      </c>
      <c r="B242" s="1003" t="s">
        <v>651</v>
      </c>
      <c r="C242" s="1004"/>
      <c r="D242" s="1004"/>
      <c r="E242" s="1004"/>
      <c r="F242" s="1004"/>
      <c r="G242" s="1004"/>
      <c r="H242" s="1004"/>
    </row>
    <row r="243" spans="1:8" ht="21.75" customHeight="1">
      <c r="A243" s="453"/>
      <c r="B243" s="469"/>
      <c r="C243" s="454"/>
      <c r="D243" s="418"/>
      <c r="E243" s="916"/>
      <c r="F243" s="919" t="s">
        <v>640</v>
      </c>
      <c r="G243" s="1005"/>
      <c r="H243" s="920"/>
    </row>
    <row r="244" spans="1:8" ht="43.5" customHeight="1">
      <c r="A244" s="453"/>
      <c r="B244" s="469"/>
      <c r="C244" s="454"/>
      <c r="D244" s="418" t="s">
        <v>692</v>
      </c>
      <c r="E244" s="918"/>
      <c r="F244" s="923"/>
      <c r="G244" s="1006"/>
      <c r="H244" s="924"/>
    </row>
    <row r="245" spans="1:8" ht="23.25" customHeight="1">
      <c r="A245" s="455" t="s">
        <v>642</v>
      </c>
      <c r="B245" s="1012" t="s">
        <v>643</v>
      </c>
      <c r="C245" s="1013"/>
      <c r="D245" s="470"/>
      <c r="E245" s="508"/>
      <c r="F245" s="926"/>
      <c r="G245" s="927"/>
      <c r="H245" s="928"/>
    </row>
    <row r="246" spans="1:8" ht="44.25" customHeight="1">
      <c r="A246" s="455"/>
      <c r="B246" s="891" t="s">
        <v>705</v>
      </c>
      <c r="C246" s="1007"/>
      <c r="D246" s="910"/>
      <c r="E246" s="457"/>
      <c r="F246" s="926"/>
      <c r="G246" s="927"/>
      <c r="H246" s="928"/>
    </row>
    <row r="247" spans="1:8" ht="23.25" customHeight="1">
      <c r="A247" s="455">
        <v>1</v>
      </c>
      <c r="B247" s="893"/>
      <c r="C247" s="895"/>
      <c r="D247" s="461"/>
      <c r="E247" s="452"/>
      <c r="F247" s="893"/>
      <c r="G247" s="894"/>
      <c r="H247" s="895"/>
    </row>
    <row r="248" spans="1:8" ht="30" customHeight="1">
      <c r="A248" s="455">
        <v>2</v>
      </c>
      <c r="B248" s="893"/>
      <c r="C248" s="895"/>
      <c r="D248" s="461"/>
      <c r="E248" s="452"/>
      <c r="F248" s="893"/>
      <c r="G248" s="894"/>
      <c r="H248" s="895"/>
    </row>
    <row r="249" spans="1:8" ht="27.75" customHeight="1">
      <c r="A249" s="455">
        <v>3</v>
      </c>
      <c r="B249" s="893"/>
      <c r="C249" s="895"/>
      <c r="D249" s="461"/>
      <c r="E249" s="452"/>
      <c r="F249" s="893"/>
      <c r="G249" s="894"/>
      <c r="H249" s="895"/>
    </row>
    <row r="250" spans="1:8" ht="27" customHeight="1">
      <c r="A250" s="455">
        <v>4</v>
      </c>
      <c r="B250" s="893"/>
      <c r="C250" s="895"/>
      <c r="D250" s="461"/>
      <c r="E250" s="452"/>
      <c r="F250" s="893"/>
      <c r="G250" s="894"/>
      <c r="H250" s="895"/>
    </row>
    <row r="251" spans="1:8" ht="27.75" customHeight="1">
      <c r="A251" s="455">
        <v>5</v>
      </c>
      <c r="B251" s="893"/>
      <c r="C251" s="895"/>
      <c r="D251" s="461"/>
      <c r="E251" s="452"/>
      <c r="F251" s="893"/>
      <c r="G251" s="894"/>
      <c r="H251" s="895"/>
    </row>
    <row r="252" spans="1:8" ht="47.25" customHeight="1">
      <c r="A252" s="455"/>
      <c r="B252" s="1014" t="s">
        <v>653</v>
      </c>
      <c r="C252" s="1015"/>
      <c r="D252" s="461"/>
      <c r="E252" s="521"/>
      <c r="F252" s="452"/>
      <c r="G252" s="452"/>
      <c r="H252" s="509"/>
    </row>
    <row r="253" spans="1:8" ht="14.25" customHeight="1">
      <c r="A253" s="450"/>
      <c r="B253" s="328"/>
      <c r="C253" s="328"/>
      <c r="D253" s="447"/>
      <c r="E253" s="447"/>
      <c r="F253" s="447"/>
      <c r="G253" s="447"/>
      <c r="H253" s="447"/>
    </row>
    <row r="254" spans="1:8" ht="14.25" customHeight="1">
      <c r="A254" s="453" t="s">
        <v>654</v>
      </c>
      <c r="B254" s="1011" t="s">
        <v>655</v>
      </c>
      <c r="C254" s="1020"/>
      <c r="D254" s="471"/>
      <c r="E254" s="1021"/>
      <c r="F254" s="1022"/>
      <c r="G254" s="1023"/>
      <c r="H254" s="1024"/>
    </row>
    <row r="255" spans="1:8" ht="39.75" customHeight="1">
      <c r="A255" s="453"/>
      <c r="B255" s="1004"/>
      <c r="C255" s="1011"/>
      <c r="D255" s="472" t="s">
        <v>693</v>
      </c>
      <c r="E255" s="1025" t="s">
        <v>640</v>
      </c>
      <c r="F255" s="1026"/>
      <c r="G255" s="1026"/>
      <c r="H255" s="1027"/>
    </row>
    <row r="256" spans="1:8" ht="59.25" customHeight="1">
      <c r="A256" s="455"/>
      <c r="B256" s="1018" t="s">
        <v>657</v>
      </c>
      <c r="C256" s="1019"/>
      <c r="D256" s="461"/>
      <c r="E256" s="893"/>
      <c r="F256" s="894"/>
      <c r="G256" s="894"/>
      <c r="H256" s="895"/>
    </row>
    <row r="257" spans="1:9" ht="21" customHeight="1">
      <c r="A257" s="455"/>
      <c r="B257" s="912" t="s">
        <v>658</v>
      </c>
      <c r="C257" s="1013"/>
      <c r="D257" s="470"/>
      <c r="E257" s="891"/>
      <c r="F257" s="892"/>
      <c r="G257" s="1016"/>
      <c r="H257" s="1017"/>
    </row>
    <row r="258" spans="1:9" ht="57" customHeight="1">
      <c r="A258" s="522"/>
      <c r="B258" s="1018" t="s">
        <v>659</v>
      </c>
      <c r="C258" s="1019"/>
      <c r="D258" s="461"/>
      <c r="E258" s="893"/>
      <c r="F258" s="894"/>
      <c r="G258" s="894"/>
      <c r="H258" s="895"/>
    </row>
    <row r="259" spans="1:9" ht="14.25" customHeight="1">
      <c r="A259" s="524"/>
      <c r="B259" s="406"/>
      <c r="C259" s="406"/>
      <c r="D259" s="406"/>
      <c r="G259" s="406"/>
    </row>
    <row r="260" spans="1:9" ht="19.5" hidden="1" customHeight="1">
      <c r="A260" s="523"/>
      <c r="B260" s="1004" t="e">
        <f>IF(AND(#REF!=2,M198=1),"Name of Other Partner of JV",IF(AND(#REF!=2,M198="2 or more"),"Name of Other Partner-1 of JV",""))</f>
        <v>#REF!</v>
      </c>
      <c r="C260" s="1004"/>
      <c r="D260" s="1004"/>
      <c r="E260" s="1003" t="e">
        <f>'[15]Name of Bidder'!C18</f>
        <v>#REF!</v>
      </c>
      <c r="F260" s="1004"/>
      <c r="G260" s="1004"/>
      <c r="H260" s="1011"/>
      <c r="I260" s="330"/>
    </row>
    <row r="261" spans="1:9" ht="29.25" hidden="1" customHeight="1">
      <c r="A261" s="420" t="s">
        <v>636</v>
      </c>
      <c r="B261" s="1003" t="s">
        <v>637</v>
      </c>
      <c r="C261" s="1004"/>
      <c r="D261" s="1004"/>
      <c r="E261" s="1004"/>
      <c r="F261" s="1004"/>
      <c r="G261" s="1004"/>
      <c r="H261" s="1004"/>
      <c r="I261" s="330"/>
    </row>
    <row r="262" spans="1:9" ht="19.5" hidden="1" customHeight="1">
      <c r="A262" s="453"/>
      <c r="B262" s="469"/>
      <c r="C262" s="473"/>
      <c r="D262" s="474"/>
      <c r="E262" s="919" t="s">
        <v>638</v>
      </c>
      <c r="F262" s="920" t="s">
        <v>639</v>
      </c>
      <c r="G262" s="919" t="s">
        <v>640</v>
      </c>
      <c r="H262" s="920"/>
      <c r="I262" s="330"/>
    </row>
    <row r="263" spans="1:9" ht="47.25" hidden="1" customHeight="1">
      <c r="A263" s="453"/>
      <c r="B263" s="469"/>
      <c r="C263" s="473"/>
      <c r="D263" s="419" t="s">
        <v>641</v>
      </c>
      <c r="E263" s="1032"/>
      <c r="F263" s="1033"/>
      <c r="G263" s="1032"/>
      <c r="H263" s="1033"/>
      <c r="I263" s="330"/>
    </row>
    <row r="264" spans="1:9" ht="17.25" hidden="1" customHeight="1">
      <c r="A264" s="455" t="s">
        <v>642</v>
      </c>
      <c r="B264" s="891" t="s">
        <v>643</v>
      </c>
      <c r="C264" s="892"/>
      <c r="D264" s="475"/>
      <c r="E264" s="1034"/>
      <c r="F264" s="1035"/>
      <c r="G264" s="1034"/>
      <c r="H264" s="1035"/>
      <c r="I264" s="330"/>
    </row>
    <row r="265" spans="1:9" ht="17.25" hidden="1" customHeight="1">
      <c r="A265" s="455"/>
      <c r="B265" s="891" t="s">
        <v>660</v>
      </c>
      <c r="C265" s="1007"/>
      <c r="D265" s="892"/>
      <c r="E265" s="457" t="s">
        <v>547</v>
      </c>
      <c r="F265" s="458"/>
      <c r="G265" s="458"/>
      <c r="H265" s="459"/>
      <c r="I265" s="330"/>
    </row>
    <row r="266" spans="1:9" ht="15.75" hidden="1" customHeight="1">
      <c r="A266" s="455">
        <v>1</v>
      </c>
      <c r="B266" s="1028" t="s">
        <v>645</v>
      </c>
      <c r="C266" s="1029"/>
      <c r="D266" s="463"/>
      <c r="E266" s="464"/>
      <c r="F266" s="465"/>
      <c r="G266" s="1030"/>
      <c r="H266" s="1031"/>
      <c r="I266" s="330"/>
    </row>
    <row r="267" spans="1:9" ht="15.75" hidden="1" customHeight="1">
      <c r="A267" s="455">
        <v>2</v>
      </c>
      <c r="B267" s="1028" t="s">
        <v>646</v>
      </c>
      <c r="C267" s="1029"/>
      <c r="D267" s="463"/>
      <c r="E267" s="464"/>
      <c r="F267" s="465"/>
      <c r="G267" s="1030"/>
      <c r="H267" s="1031"/>
    </row>
    <row r="268" spans="1:9" ht="15.75" hidden="1" customHeight="1">
      <c r="A268" s="455">
        <v>3</v>
      </c>
      <c r="B268" s="460" t="s">
        <v>647</v>
      </c>
      <c r="C268" s="462"/>
      <c r="D268" s="463"/>
      <c r="E268" s="464"/>
      <c r="F268" s="465"/>
      <c r="G268" s="1030"/>
      <c r="H268" s="1031"/>
      <c r="I268" s="330"/>
    </row>
    <row r="269" spans="1:9" ht="16.5" hidden="1" customHeight="1">
      <c r="A269" s="455">
        <v>4</v>
      </c>
      <c r="B269" s="460" t="s">
        <v>648</v>
      </c>
      <c r="C269" s="462"/>
      <c r="D269" s="463"/>
      <c r="E269" s="464"/>
      <c r="F269" s="465"/>
      <c r="G269" s="1030"/>
      <c r="H269" s="1031"/>
      <c r="I269" s="330"/>
    </row>
    <row r="270" spans="1:9" hidden="1">
      <c r="A270" s="455">
        <v>5</v>
      </c>
      <c r="B270" s="460" t="s">
        <v>649</v>
      </c>
      <c r="C270" s="462"/>
      <c r="D270" s="463"/>
      <c r="E270" s="464"/>
      <c r="F270" s="465"/>
      <c r="G270" s="1030"/>
      <c r="H270" s="1031"/>
      <c r="I270" s="330"/>
    </row>
    <row r="271" spans="1:9" ht="19.5" hidden="1" customHeight="1">
      <c r="A271" s="455">
        <v>6</v>
      </c>
      <c r="B271" s="460" t="s">
        <v>661</v>
      </c>
      <c r="C271" s="462"/>
      <c r="D271" s="466"/>
      <c r="E271" s="467"/>
      <c r="F271" s="468"/>
      <c r="G271" s="1042"/>
      <c r="H271" s="1043"/>
      <c r="I271" s="330"/>
    </row>
    <row r="272" spans="1:9" ht="32.25" hidden="1" customHeight="1">
      <c r="A272" s="450"/>
      <c r="B272" s="1044" t="s">
        <v>650</v>
      </c>
      <c r="C272" s="1044"/>
      <c r="D272" s="1044"/>
      <c r="E272" s="1044"/>
      <c r="F272" s="1044"/>
      <c r="G272" s="1044"/>
      <c r="H272" s="1045"/>
      <c r="I272" s="330"/>
    </row>
    <row r="273" spans="1:9" ht="32.25" hidden="1" customHeight="1">
      <c r="A273" s="420"/>
      <c r="B273" s="476"/>
      <c r="C273" s="476"/>
      <c r="D273" s="476"/>
      <c r="E273" s="476"/>
      <c r="F273" s="476"/>
      <c r="G273" s="476"/>
      <c r="H273" s="476"/>
      <c r="I273" s="330"/>
    </row>
    <row r="274" spans="1:9" ht="32.25" hidden="1" customHeight="1">
      <c r="A274" s="420"/>
      <c r="B274" s="476"/>
      <c r="C274" s="476"/>
      <c r="D274" s="476"/>
      <c r="E274" s="476"/>
      <c r="F274" s="476"/>
      <c r="G274" s="476"/>
      <c r="H274" s="476"/>
      <c r="I274" s="330"/>
    </row>
    <row r="275" spans="1:9" ht="32.25" hidden="1" customHeight="1">
      <c r="A275" s="420"/>
      <c r="B275" s="476"/>
      <c r="C275" s="476"/>
      <c r="D275" s="476"/>
      <c r="E275" s="476"/>
      <c r="F275" s="476"/>
      <c r="G275" s="476"/>
      <c r="H275" s="476"/>
      <c r="I275" s="330"/>
    </row>
    <row r="276" spans="1:9" ht="32.25" hidden="1" customHeight="1">
      <c r="A276" s="420"/>
      <c r="B276" s="476"/>
      <c r="C276" s="476"/>
      <c r="D276" s="476"/>
      <c r="E276" s="476"/>
      <c r="F276" s="476"/>
      <c r="G276" s="476"/>
      <c r="H276" s="476"/>
      <c r="I276" s="330"/>
    </row>
    <row r="277" spans="1:9" ht="20.25" hidden="1" customHeight="1">
      <c r="A277" s="453" t="s">
        <v>594</v>
      </c>
      <c r="B277" s="1003" t="s">
        <v>651</v>
      </c>
      <c r="C277" s="1004"/>
      <c r="D277" s="1004"/>
      <c r="E277" s="1004"/>
      <c r="F277" s="1004"/>
      <c r="G277" s="1004"/>
      <c r="H277" s="1004"/>
      <c r="I277" s="330"/>
    </row>
    <row r="278" spans="1:9" ht="19.5" hidden="1" customHeight="1">
      <c r="A278" s="453"/>
      <c r="B278" s="477"/>
      <c r="C278" s="473"/>
      <c r="D278" s="474"/>
      <c r="E278" s="919" t="s">
        <v>638</v>
      </c>
      <c r="F278" s="920" t="s">
        <v>639</v>
      </c>
      <c r="G278" s="919" t="s">
        <v>640</v>
      </c>
      <c r="H278" s="920"/>
      <c r="I278" s="330"/>
    </row>
    <row r="279" spans="1:9" ht="47.25" hidden="1" customHeight="1">
      <c r="A279" s="453"/>
      <c r="B279" s="477"/>
      <c r="C279" s="473"/>
      <c r="D279" s="419" t="s">
        <v>652</v>
      </c>
      <c r="E279" s="1032"/>
      <c r="F279" s="1033"/>
      <c r="G279" s="1032"/>
      <c r="H279" s="1033"/>
      <c r="I279" s="330"/>
    </row>
    <row r="280" spans="1:9" ht="17.25" hidden="1" customHeight="1">
      <c r="A280" s="455" t="s">
        <v>642</v>
      </c>
      <c r="B280" s="910" t="s">
        <v>643</v>
      </c>
      <c r="C280" s="1012"/>
      <c r="D280" s="478"/>
      <c r="E280" s="1034"/>
      <c r="F280" s="1035"/>
      <c r="G280" s="1036"/>
      <c r="H280" s="1037"/>
      <c r="I280" s="330"/>
    </row>
    <row r="281" spans="1:9" ht="17.25" hidden="1" customHeight="1">
      <c r="A281" s="455"/>
      <c r="B281" s="1007" t="s">
        <v>660</v>
      </c>
      <c r="C281" s="1007"/>
      <c r="D281" s="910"/>
      <c r="E281" s="457" t="s">
        <v>547</v>
      </c>
      <c r="F281" s="458"/>
      <c r="G281" s="458"/>
      <c r="H281" s="459"/>
      <c r="I281" s="330"/>
    </row>
    <row r="282" spans="1:9" ht="15.75" hidden="1" customHeight="1">
      <c r="A282" s="455">
        <v>1</v>
      </c>
      <c r="B282" s="1038" t="s">
        <v>645</v>
      </c>
      <c r="C282" s="1039"/>
      <c r="D282" s="481"/>
      <c r="E282" s="482"/>
      <c r="F282" s="483"/>
      <c r="G282" s="1040"/>
      <c r="H282" s="1041"/>
      <c r="I282" s="330"/>
    </row>
    <row r="283" spans="1:9" ht="15.75" hidden="1" customHeight="1">
      <c r="A283" s="455">
        <v>2</v>
      </c>
      <c r="B283" s="1038" t="s">
        <v>646</v>
      </c>
      <c r="C283" s="1039"/>
      <c r="D283" s="484"/>
      <c r="E283" s="464"/>
      <c r="F283" s="465"/>
      <c r="G283" s="1049"/>
      <c r="H283" s="1050"/>
    </row>
    <row r="284" spans="1:9" ht="15.75" hidden="1" customHeight="1">
      <c r="A284" s="455">
        <v>3</v>
      </c>
      <c r="B284" s="479" t="s">
        <v>647</v>
      </c>
      <c r="C284" s="480"/>
      <c r="D284" s="484"/>
      <c r="E284" s="464"/>
      <c r="F284" s="465"/>
      <c r="G284" s="1049"/>
      <c r="H284" s="1050"/>
      <c r="I284" s="330"/>
    </row>
    <row r="285" spans="1:9" ht="16.5" hidden="1" customHeight="1">
      <c r="A285" s="455">
        <v>4</v>
      </c>
      <c r="B285" s="479" t="s">
        <v>648</v>
      </c>
      <c r="C285" s="480"/>
      <c r="D285" s="484"/>
      <c r="E285" s="464"/>
      <c r="F285" s="465"/>
      <c r="G285" s="1049"/>
      <c r="H285" s="1050"/>
      <c r="I285" s="330"/>
    </row>
    <row r="286" spans="1:9" ht="15.75" hidden="1" customHeight="1">
      <c r="A286" s="455">
        <v>5</v>
      </c>
      <c r="B286" s="479" t="s">
        <v>649</v>
      </c>
      <c r="C286" s="480"/>
      <c r="D286" s="484"/>
      <c r="E286" s="464"/>
      <c r="F286" s="465"/>
      <c r="G286" s="1049"/>
      <c r="H286" s="1050"/>
      <c r="I286" s="330"/>
    </row>
    <row r="287" spans="1:9" hidden="1">
      <c r="A287" s="455">
        <v>6</v>
      </c>
      <c r="B287" s="479" t="s">
        <v>661</v>
      </c>
      <c r="C287" s="480"/>
      <c r="D287" s="485"/>
      <c r="E287" s="467"/>
      <c r="F287" s="468"/>
      <c r="G287" s="1051"/>
      <c r="H287" s="1052"/>
      <c r="I287" s="330"/>
    </row>
    <row r="288" spans="1:9" ht="49.5" hidden="1" customHeight="1">
      <c r="A288" s="455"/>
      <c r="B288" s="1046" t="s">
        <v>650</v>
      </c>
      <c r="C288" s="1044"/>
      <c r="D288" s="1044"/>
      <c r="E288" s="1044"/>
      <c r="F288" s="1044"/>
      <c r="G288" s="1044"/>
      <c r="H288" s="1045"/>
      <c r="I288" s="330"/>
    </row>
    <row r="289" spans="1:9" ht="16.5" hidden="1" customHeight="1">
      <c r="A289" s="486"/>
      <c r="B289" s="328"/>
      <c r="C289" s="328"/>
      <c r="D289" s="447"/>
      <c r="E289" s="447"/>
      <c r="F289" s="447"/>
      <c r="G289" s="447"/>
      <c r="H289" s="447"/>
      <c r="I289" s="330"/>
    </row>
    <row r="290" spans="1:9" ht="16.5" hidden="1" customHeight="1">
      <c r="A290" s="453" t="s">
        <v>654</v>
      </c>
      <c r="B290" s="1011" t="s">
        <v>655</v>
      </c>
      <c r="C290" s="1020"/>
      <c r="D290" s="471"/>
      <c r="E290" s="1021"/>
      <c r="F290" s="1022"/>
      <c r="G290" s="1023"/>
      <c r="H290" s="1024"/>
      <c r="I290" s="330"/>
    </row>
    <row r="291" spans="1:9" ht="28.5" hidden="1" customHeight="1">
      <c r="A291" s="453"/>
      <c r="B291" s="1004"/>
      <c r="C291" s="1011"/>
      <c r="D291" s="472"/>
      <c r="E291" s="1025" t="s">
        <v>656</v>
      </c>
      <c r="F291" s="1027"/>
      <c r="G291" s="1047" t="s">
        <v>638</v>
      </c>
      <c r="H291" s="1048"/>
      <c r="I291" s="330"/>
    </row>
    <row r="292" spans="1:9" ht="56.25" hidden="1" customHeight="1">
      <c r="A292" s="455"/>
      <c r="B292" s="1018" t="s">
        <v>657</v>
      </c>
      <c r="C292" s="1019"/>
      <c r="D292" s="461"/>
      <c r="E292" s="1053"/>
      <c r="F292" s="1054"/>
      <c r="G292" s="1055"/>
      <c r="H292" s="1055"/>
    </row>
    <row r="293" spans="1:9" ht="15.75" hidden="1" customHeight="1">
      <c r="A293" s="455"/>
      <c r="B293" s="912" t="s">
        <v>658</v>
      </c>
      <c r="C293" s="1013"/>
      <c r="D293" s="470"/>
      <c r="E293" s="891"/>
      <c r="F293" s="892"/>
      <c r="G293" s="1016"/>
      <c r="H293" s="1017"/>
      <c r="I293" s="330"/>
    </row>
    <row r="294" spans="1:9" ht="66.75" hidden="1" customHeight="1">
      <c r="A294" s="455"/>
      <c r="B294" s="1018" t="s">
        <v>659</v>
      </c>
      <c r="C294" s="1019"/>
      <c r="D294" s="461"/>
      <c r="E294" s="1053"/>
      <c r="F294" s="1054"/>
      <c r="G294" s="1055"/>
      <c r="H294" s="1055"/>
      <c r="I294" s="330"/>
    </row>
    <row r="295" spans="1:9" ht="20.25" hidden="1" customHeight="1">
      <c r="A295" s="455"/>
      <c r="B295" s="487"/>
      <c r="C295" s="487"/>
      <c r="D295" s="488"/>
      <c r="E295" s="488"/>
      <c r="F295" s="488"/>
      <c r="G295" s="488"/>
      <c r="H295" s="488"/>
      <c r="I295" s="330"/>
    </row>
    <row r="296" spans="1:9" ht="32.25" hidden="1" customHeight="1">
      <c r="A296" s="420"/>
      <c r="B296" s="1004" t="e">
        <f>IF(AND(#REF!=2,M198="2 or more"),"Name of Other Partner-2 of JV", "")</f>
        <v>#REF!</v>
      </c>
      <c r="C296" s="1004"/>
      <c r="D296" s="1004"/>
      <c r="E296" s="1003" t="e">
        <f>'[15]Name of Bidder'!C23</f>
        <v>#REF!</v>
      </c>
      <c r="F296" s="1004"/>
      <c r="G296" s="1004"/>
      <c r="H296" s="1011"/>
      <c r="I296" s="330"/>
    </row>
    <row r="297" spans="1:9" ht="29.25" hidden="1" customHeight="1">
      <c r="A297" s="420" t="s">
        <v>636</v>
      </c>
      <c r="B297" s="1003" t="s">
        <v>637</v>
      </c>
      <c r="C297" s="1004"/>
      <c r="D297" s="1004"/>
      <c r="E297" s="1004"/>
      <c r="F297" s="1004"/>
      <c r="G297" s="1004"/>
      <c r="H297" s="1004"/>
      <c r="I297" s="330"/>
    </row>
    <row r="298" spans="1:9" ht="19.5" hidden="1" customHeight="1">
      <c r="A298" s="453"/>
      <c r="B298" s="469"/>
      <c r="C298" s="473"/>
      <c r="D298" s="474"/>
      <c r="E298" s="919" t="s">
        <v>638</v>
      </c>
      <c r="F298" s="920" t="s">
        <v>639</v>
      </c>
      <c r="G298" s="919" t="s">
        <v>640</v>
      </c>
      <c r="H298" s="920"/>
      <c r="I298" s="330"/>
    </row>
    <row r="299" spans="1:9" ht="47.25" hidden="1" customHeight="1">
      <c r="A299" s="453"/>
      <c r="B299" s="469"/>
      <c r="C299" s="473"/>
      <c r="D299" s="419" t="s">
        <v>641</v>
      </c>
      <c r="E299" s="1032"/>
      <c r="F299" s="1033"/>
      <c r="G299" s="1032"/>
      <c r="H299" s="1033"/>
      <c r="I299" s="330"/>
    </row>
    <row r="300" spans="1:9" ht="17.25" hidden="1" customHeight="1">
      <c r="A300" s="455" t="s">
        <v>642</v>
      </c>
      <c r="B300" s="891" t="s">
        <v>643</v>
      </c>
      <c r="C300" s="892"/>
      <c r="D300" s="475"/>
      <c r="E300" s="1034"/>
      <c r="F300" s="1035"/>
      <c r="G300" s="1034"/>
      <c r="H300" s="1035"/>
      <c r="I300" s="330"/>
    </row>
    <row r="301" spans="1:9" ht="17.25" hidden="1" customHeight="1">
      <c r="A301" s="455"/>
      <c r="B301" s="891" t="s">
        <v>660</v>
      </c>
      <c r="C301" s="1007"/>
      <c r="D301" s="892"/>
      <c r="E301" s="457" t="s">
        <v>547</v>
      </c>
      <c r="F301" s="458"/>
      <c r="G301" s="458"/>
      <c r="H301" s="459"/>
      <c r="I301" s="330"/>
    </row>
    <row r="302" spans="1:9" ht="15.75" hidden="1" customHeight="1">
      <c r="A302" s="455">
        <v>1</v>
      </c>
      <c r="B302" s="1038" t="s">
        <v>645</v>
      </c>
      <c r="C302" s="1039"/>
      <c r="D302" s="489"/>
      <c r="E302" s="482"/>
      <c r="F302" s="483"/>
      <c r="G302" s="1056"/>
      <c r="H302" s="1057"/>
      <c r="I302" s="330"/>
    </row>
    <row r="303" spans="1:9" ht="15.75" hidden="1" customHeight="1">
      <c r="A303" s="455">
        <v>2</v>
      </c>
      <c r="B303" s="1038" t="s">
        <v>646</v>
      </c>
      <c r="C303" s="1039"/>
      <c r="D303" s="463"/>
      <c r="E303" s="464"/>
      <c r="F303" s="465"/>
      <c r="G303" s="1030"/>
      <c r="H303" s="1031"/>
    </row>
    <row r="304" spans="1:9" ht="15.75" hidden="1" customHeight="1">
      <c r="A304" s="455">
        <v>3</v>
      </c>
      <c r="B304" s="479" t="s">
        <v>647</v>
      </c>
      <c r="C304" s="480"/>
      <c r="D304" s="463"/>
      <c r="E304" s="464"/>
      <c r="F304" s="465"/>
      <c r="G304" s="1030"/>
      <c r="H304" s="1031"/>
      <c r="I304" s="330"/>
    </row>
    <row r="305" spans="1:9" ht="16.5" hidden="1" customHeight="1">
      <c r="A305" s="455">
        <v>4</v>
      </c>
      <c r="B305" s="479" t="s">
        <v>648</v>
      </c>
      <c r="C305" s="480"/>
      <c r="D305" s="463"/>
      <c r="E305" s="464"/>
      <c r="F305" s="465"/>
      <c r="G305" s="1030"/>
      <c r="H305" s="1031"/>
      <c r="I305" s="330"/>
    </row>
    <row r="306" spans="1:9" ht="15.75" hidden="1" customHeight="1">
      <c r="A306" s="455">
        <v>5</v>
      </c>
      <c r="B306" s="479" t="s">
        <v>649</v>
      </c>
      <c r="C306" s="480"/>
      <c r="D306" s="463"/>
      <c r="E306" s="464"/>
      <c r="F306" s="465"/>
      <c r="G306" s="1030"/>
      <c r="H306" s="1031"/>
      <c r="I306" s="330"/>
    </row>
    <row r="307" spans="1:9" hidden="1">
      <c r="A307" s="455">
        <v>6</v>
      </c>
      <c r="B307" s="479" t="s">
        <v>661</v>
      </c>
      <c r="C307" s="480"/>
      <c r="D307" s="466"/>
      <c r="E307" s="467"/>
      <c r="F307" s="468"/>
      <c r="G307" s="1042"/>
      <c r="H307" s="1043"/>
      <c r="I307" s="330"/>
    </row>
    <row r="308" spans="1:9" ht="32.25" hidden="1" customHeight="1">
      <c r="A308" s="450"/>
      <c r="B308" s="1044" t="s">
        <v>650</v>
      </c>
      <c r="C308" s="1044"/>
      <c r="D308" s="1044"/>
      <c r="E308" s="1044"/>
      <c r="F308" s="1044"/>
      <c r="G308" s="1044"/>
      <c r="H308" s="1045"/>
      <c r="I308" s="330"/>
    </row>
    <row r="309" spans="1:9" ht="32.25" hidden="1" customHeight="1">
      <c r="A309" s="420"/>
      <c r="B309" s="476"/>
      <c r="C309" s="476"/>
      <c r="D309" s="476"/>
      <c r="E309" s="476"/>
      <c r="F309" s="476"/>
      <c r="G309" s="476"/>
      <c r="H309" s="476"/>
      <c r="I309" s="330"/>
    </row>
    <row r="310" spans="1:9" ht="20.25" hidden="1" customHeight="1">
      <c r="A310" s="453" t="s">
        <v>594</v>
      </c>
      <c r="B310" s="1003" t="s">
        <v>651</v>
      </c>
      <c r="C310" s="1004"/>
      <c r="D310" s="1004"/>
      <c r="E310" s="1004"/>
      <c r="F310" s="1004"/>
      <c r="G310" s="1004"/>
      <c r="H310" s="1004"/>
      <c r="I310" s="330"/>
    </row>
    <row r="311" spans="1:9" ht="19.5" hidden="1" customHeight="1">
      <c r="A311" s="453"/>
      <c r="B311" s="477"/>
      <c r="C311" s="473"/>
      <c r="D311" s="474"/>
      <c r="E311" s="919" t="s">
        <v>638</v>
      </c>
      <c r="F311" s="920" t="s">
        <v>639</v>
      </c>
      <c r="G311" s="919" t="s">
        <v>640</v>
      </c>
      <c r="H311" s="920"/>
      <c r="I311" s="330"/>
    </row>
    <row r="312" spans="1:9" ht="47.25" hidden="1" customHeight="1">
      <c r="A312" s="453"/>
      <c r="B312" s="477"/>
      <c r="C312" s="473"/>
      <c r="D312" s="419" t="s">
        <v>652</v>
      </c>
      <c r="E312" s="1032"/>
      <c r="F312" s="1033"/>
      <c r="G312" s="1032"/>
      <c r="H312" s="1033"/>
      <c r="I312" s="330"/>
    </row>
    <row r="313" spans="1:9" ht="17.25" hidden="1" customHeight="1">
      <c r="A313" s="455" t="s">
        <v>642</v>
      </c>
      <c r="B313" s="910" t="s">
        <v>643</v>
      </c>
      <c r="C313" s="1012"/>
      <c r="D313" s="478"/>
      <c r="E313" s="1034"/>
      <c r="F313" s="1035"/>
      <c r="G313" s="1036"/>
      <c r="H313" s="1037"/>
      <c r="I313" s="330"/>
    </row>
    <row r="314" spans="1:9" ht="17.25" hidden="1" customHeight="1">
      <c r="A314" s="455"/>
      <c r="B314" s="1007" t="s">
        <v>660</v>
      </c>
      <c r="C314" s="1007"/>
      <c r="D314" s="910"/>
      <c r="E314" s="457" t="s">
        <v>547</v>
      </c>
      <c r="F314" s="458"/>
      <c r="G314" s="458"/>
      <c r="H314" s="459"/>
      <c r="I314" s="330"/>
    </row>
    <row r="315" spans="1:9" ht="15.75" hidden="1" customHeight="1">
      <c r="A315" s="455">
        <v>1</v>
      </c>
      <c r="B315" s="1038" t="s">
        <v>645</v>
      </c>
      <c r="C315" s="1039"/>
      <c r="D315" s="481"/>
      <c r="E315" s="482"/>
      <c r="F315" s="483"/>
      <c r="G315" s="1040"/>
      <c r="H315" s="1041"/>
      <c r="I315" s="330"/>
    </row>
    <row r="316" spans="1:9" ht="15.75" hidden="1" customHeight="1">
      <c r="A316" s="455">
        <v>2</v>
      </c>
      <c r="B316" s="1038" t="s">
        <v>646</v>
      </c>
      <c r="C316" s="1039"/>
      <c r="D316" s="484"/>
      <c r="E316" s="464"/>
      <c r="F316" s="465"/>
      <c r="G316" s="1049"/>
      <c r="H316" s="1050"/>
    </row>
    <row r="317" spans="1:9" ht="15.75" hidden="1" customHeight="1">
      <c r="A317" s="455">
        <v>3</v>
      </c>
      <c r="B317" s="479" t="s">
        <v>647</v>
      </c>
      <c r="C317" s="480"/>
      <c r="D317" s="484"/>
      <c r="E317" s="464"/>
      <c r="F317" s="465"/>
      <c r="G317" s="1049"/>
      <c r="H317" s="1050"/>
      <c r="I317" s="330"/>
    </row>
    <row r="318" spans="1:9" ht="16.5" hidden="1" customHeight="1">
      <c r="A318" s="455">
        <v>4</v>
      </c>
      <c r="B318" s="479" t="s">
        <v>648</v>
      </c>
      <c r="C318" s="480"/>
      <c r="D318" s="484"/>
      <c r="E318" s="464"/>
      <c r="F318" s="465"/>
      <c r="G318" s="1049"/>
      <c r="H318" s="1050"/>
      <c r="I318" s="330"/>
    </row>
    <row r="319" spans="1:9" ht="15.75" hidden="1" customHeight="1">
      <c r="A319" s="455">
        <v>5</v>
      </c>
      <c r="B319" s="479" t="s">
        <v>649</v>
      </c>
      <c r="C319" s="480"/>
      <c r="D319" s="484"/>
      <c r="E319" s="464"/>
      <c r="F319" s="465"/>
      <c r="G319" s="1049"/>
      <c r="H319" s="1050"/>
      <c r="I319" s="330"/>
    </row>
    <row r="320" spans="1:9" ht="15.75" hidden="1" customHeight="1">
      <c r="A320" s="455">
        <v>6</v>
      </c>
      <c r="B320" s="479" t="s">
        <v>661</v>
      </c>
      <c r="C320" s="480"/>
      <c r="D320" s="484"/>
      <c r="E320" s="464"/>
      <c r="F320" s="465"/>
      <c r="G320" s="1049"/>
      <c r="H320" s="1050"/>
      <c r="I320" s="330"/>
    </row>
    <row r="321" spans="1:9" ht="32.25" hidden="1" customHeight="1">
      <c r="A321" s="455"/>
      <c r="B321" s="1015" t="s">
        <v>653</v>
      </c>
      <c r="C321" s="1015"/>
      <c r="D321" s="485"/>
      <c r="E321" s="467"/>
      <c r="F321" s="468"/>
      <c r="G321" s="1051"/>
      <c r="H321" s="1052"/>
      <c r="I321" s="330"/>
    </row>
    <row r="322" spans="1:9" ht="32.25" hidden="1" customHeight="1">
      <c r="A322" s="450"/>
      <c r="B322" s="1058" t="s">
        <v>650</v>
      </c>
      <c r="C322" s="1058"/>
      <c r="D322" s="1058"/>
      <c r="E322" s="1058"/>
      <c r="F322" s="1058"/>
      <c r="G322" s="1058"/>
      <c r="H322" s="1059"/>
      <c r="I322" s="330"/>
    </row>
    <row r="323" spans="1:9" ht="16.5" hidden="1" customHeight="1">
      <c r="A323" s="450"/>
      <c r="B323" s="328"/>
      <c r="C323" s="328"/>
      <c r="D323" s="447"/>
      <c r="E323" s="447"/>
      <c r="F323" s="447"/>
      <c r="G323" s="447"/>
      <c r="H323" s="447"/>
      <c r="I323" s="330"/>
    </row>
    <row r="324" spans="1:9" ht="16.5" hidden="1" customHeight="1">
      <c r="A324" s="453" t="s">
        <v>654</v>
      </c>
      <c r="B324" s="1020" t="s">
        <v>655</v>
      </c>
      <c r="C324" s="1020"/>
      <c r="D324" s="471"/>
      <c r="E324" s="1021"/>
      <c r="F324" s="1022"/>
      <c r="G324" s="1023"/>
      <c r="H324" s="1024"/>
      <c r="I324" s="330"/>
    </row>
    <row r="325" spans="1:9" ht="28.5" hidden="1" customHeight="1">
      <c r="A325" s="453"/>
      <c r="B325" s="1003"/>
      <c r="C325" s="1011"/>
      <c r="D325" s="472"/>
      <c r="E325" s="1025" t="s">
        <v>656</v>
      </c>
      <c r="F325" s="1027"/>
      <c r="G325" s="1047" t="s">
        <v>638</v>
      </c>
      <c r="H325" s="1048"/>
      <c r="I325" s="330"/>
    </row>
    <row r="326" spans="1:9" ht="56.25" hidden="1" customHeight="1">
      <c r="A326" s="455"/>
      <c r="B326" s="1019" t="s">
        <v>657</v>
      </c>
      <c r="C326" s="1019"/>
      <c r="D326" s="461"/>
      <c r="E326" s="1053"/>
      <c r="F326" s="1054"/>
      <c r="G326" s="1055"/>
      <c r="H326" s="1055"/>
    </row>
    <row r="327" spans="1:9" ht="15.75" hidden="1" customHeight="1">
      <c r="A327" s="455"/>
      <c r="B327" s="1013" t="s">
        <v>658</v>
      </c>
      <c r="C327" s="1013"/>
      <c r="D327" s="470"/>
      <c r="E327" s="891"/>
      <c r="F327" s="892"/>
      <c r="G327" s="1016"/>
      <c r="H327" s="1017"/>
      <c r="I327" s="330"/>
    </row>
    <row r="328" spans="1:9" ht="49.5" hidden="1" customHeight="1">
      <c r="A328" s="455"/>
      <c r="B328" s="1019" t="s">
        <v>659</v>
      </c>
      <c r="C328" s="1019"/>
      <c r="D328" s="461"/>
      <c r="E328" s="1053"/>
      <c r="F328" s="1054"/>
      <c r="G328" s="1055"/>
      <c r="H328" s="1055"/>
      <c r="I328" s="330"/>
    </row>
    <row r="329" spans="1:9" ht="22.5" hidden="1" customHeight="1">
      <c r="A329" s="450"/>
      <c r="B329" s="487"/>
      <c r="C329" s="487"/>
      <c r="D329" s="488"/>
      <c r="E329" s="488"/>
      <c r="F329" s="488"/>
      <c r="G329" s="488"/>
      <c r="H329" s="488"/>
      <c r="I329" s="330"/>
    </row>
    <row r="330" spans="1:9" ht="17.25" hidden="1" customHeight="1">
      <c r="A330" s="490" t="s">
        <v>662</v>
      </c>
      <c r="B330" s="1008" t="s">
        <v>663</v>
      </c>
      <c r="C330" s="1008"/>
      <c r="D330" s="1008"/>
      <c r="E330" s="1008"/>
      <c r="F330" s="1008"/>
      <c r="G330" s="1008"/>
      <c r="H330" s="1008"/>
      <c r="I330" s="330"/>
    </row>
    <row r="331" spans="1:9" ht="12" hidden="1" customHeight="1">
      <c r="A331" s="330"/>
      <c r="B331" s="406"/>
      <c r="C331" s="406"/>
      <c r="D331" s="406"/>
      <c r="E331" s="406"/>
      <c r="F331" s="406"/>
      <c r="G331" s="406"/>
      <c r="H331" s="330"/>
      <c r="I331" s="330"/>
    </row>
    <row r="332" spans="1:9" ht="75" hidden="1" customHeight="1">
      <c r="A332" s="491"/>
      <c r="B332" s="1060" t="s">
        <v>664</v>
      </c>
      <c r="C332" s="1060"/>
      <c r="D332" s="1060"/>
      <c r="E332" s="1060"/>
      <c r="F332" s="1060"/>
      <c r="G332" s="1060"/>
      <c r="H332" s="1060"/>
      <c r="I332" s="330"/>
    </row>
    <row r="333" spans="1:9" ht="185.25" hidden="1" customHeight="1">
      <c r="A333" s="450"/>
      <c r="B333" s="1061" t="s">
        <v>665</v>
      </c>
      <c r="C333" s="1061"/>
      <c r="D333" s="1061"/>
      <c r="E333" s="1061"/>
      <c r="F333" s="1061"/>
      <c r="G333" s="1061"/>
      <c r="H333" s="1061"/>
    </row>
    <row r="334" spans="1:9" ht="40.15" hidden="1" customHeight="1">
      <c r="A334" s="450"/>
      <c r="B334" s="1060"/>
      <c r="C334" s="1060"/>
      <c r="D334" s="1060"/>
      <c r="E334" s="1060"/>
      <c r="F334" s="1060"/>
      <c r="G334" s="1060"/>
      <c r="H334" s="1060"/>
      <c r="I334" s="330"/>
    </row>
    <row r="335" spans="1:9" ht="9" hidden="1" customHeight="1">
      <c r="A335" s="330"/>
      <c r="B335" s="330"/>
      <c r="C335" s="330"/>
      <c r="D335" s="330"/>
      <c r="E335" s="330"/>
      <c r="F335" s="330"/>
      <c r="G335" s="330"/>
      <c r="H335" s="330"/>
      <c r="I335" s="330"/>
    </row>
    <row r="336" spans="1:9" ht="33.75" hidden="1" customHeight="1">
      <c r="A336" s="450"/>
      <c r="B336" s="1060"/>
      <c r="C336" s="1060"/>
      <c r="D336" s="1060"/>
      <c r="E336" s="1060"/>
      <c r="F336" s="1060"/>
      <c r="G336" s="1060"/>
      <c r="H336" s="1060"/>
      <c r="I336" s="330"/>
    </row>
    <row r="337" spans="1:9" hidden="1">
      <c r="B337" s="406"/>
      <c r="C337" s="406"/>
      <c r="D337" s="406"/>
      <c r="E337" s="406"/>
      <c r="F337" s="406"/>
      <c r="G337" s="406"/>
    </row>
    <row r="338" spans="1:9" ht="42" hidden="1" customHeight="1">
      <c r="A338" s="449"/>
      <c r="B338" s="1060"/>
      <c r="C338" s="1060"/>
      <c r="D338" s="1060"/>
      <c r="E338" s="1060"/>
      <c r="F338" s="1060"/>
      <c r="G338" s="1060"/>
      <c r="H338" s="1060"/>
      <c r="I338" s="330"/>
    </row>
    <row r="339" spans="1:9" hidden="1">
      <c r="A339" s="330"/>
      <c r="B339" s="330"/>
      <c r="C339" s="330"/>
      <c r="D339" s="330"/>
      <c r="E339" s="330"/>
      <c r="F339" s="330"/>
      <c r="G339" s="330"/>
      <c r="H339" s="330"/>
      <c r="I339" s="330"/>
    </row>
    <row r="340" spans="1:9" ht="19.5" hidden="1" customHeight="1">
      <c r="A340" s="449"/>
      <c r="B340" s="1060" t="s">
        <v>666</v>
      </c>
      <c r="C340" s="1060"/>
      <c r="D340" s="1060"/>
      <c r="E340" s="1060"/>
      <c r="F340" s="1060"/>
      <c r="G340" s="1060"/>
      <c r="H340" s="1060"/>
      <c r="I340" s="330"/>
    </row>
    <row r="341" spans="1:9" hidden="1">
      <c r="A341" s="330"/>
      <c r="B341" s="406"/>
      <c r="C341" s="406"/>
      <c r="D341" s="406"/>
      <c r="E341" s="406"/>
      <c r="F341" s="406"/>
      <c r="G341" s="406"/>
      <c r="H341" s="330"/>
      <c r="I341" s="330"/>
    </row>
    <row r="342" spans="1:9" ht="40.15" hidden="1" customHeight="1">
      <c r="A342" s="449" t="s">
        <v>355</v>
      </c>
      <c r="B342" s="1061" t="s">
        <v>667</v>
      </c>
      <c r="C342" s="1061"/>
      <c r="D342" s="1061"/>
      <c r="E342" s="1061"/>
      <c r="F342" s="1061"/>
      <c r="G342" s="1061"/>
      <c r="H342" s="1061"/>
      <c r="I342" s="330"/>
    </row>
    <row r="343" spans="1:9" hidden="1">
      <c r="A343" s="330"/>
      <c r="B343" s="406"/>
      <c r="C343" s="406"/>
      <c r="D343" s="406"/>
      <c r="E343" s="406"/>
      <c r="F343" s="406"/>
      <c r="G343" s="406"/>
      <c r="H343" s="330"/>
      <c r="I343" s="330"/>
    </row>
    <row r="344" spans="1:9" ht="90" hidden="1" customHeight="1">
      <c r="A344" s="449" t="s">
        <v>356</v>
      </c>
      <c r="B344" s="1061" t="s">
        <v>668</v>
      </c>
      <c r="C344" s="1061"/>
      <c r="D344" s="1061"/>
      <c r="E344" s="1061"/>
      <c r="F344" s="1061"/>
      <c r="G344" s="1061"/>
      <c r="H344" s="1061"/>
    </row>
    <row r="345" spans="1:9" hidden="1">
      <c r="A345" s="330"/>
      <c r="B345" s="330"/>
      <c r="C345" s="330"/>
      <c r="D345" s="330"/>
      <c r="E345" s="330"/>
      <c r="F345" s="330"/>
      <c r="G345" s="330"/>
      <c r="H345" s="330"/>
      <c r="I345" s="330"/>
    </row>
    <row r="346" spans="1:9" ht="48" hidden="1" customHeight="1">
      <c r="A346" s="449" t="s">
        <v>357</v>
      </c>
      <c r="B346" s="1060" t="s">
        <v>669</v>
      </c>
      <c r="C346" s="1060"/>
      <c r="D346" s="1060"/>
      <c r="E346" s="1060"/>
      <c r="F346" s="1060"/>
      <c r="G346" s="1060"/>
      <c r="H346" s="1060"/>
      <c r="I346" s="330"/>
    </row>
    <row r="347" spans="1:9" ht="17.25" hidden="1" customHeight="1">
      <c r="A347" s="330"/>
      <c r="B347" s="330"/>
      <c r="C347" s="330"/>
      <c r="D347" s="329"/>
      <c r="E347" s="330"/>
      <c r="F347" s="330"/>
      <c r="G347" s="330"/>
      <c r="H347" s="330"/>
      <c r="I347" s="330"/>
    </row>
    <row r="348" spans="1:9" ht="21" hidden="1" customHeight="1">
      <c r="A348" s="449" t="s">
        <v>358</v>
      </c>
      <c r="B348" s="1060" t="s">
        <v>670</v>
      </c>
      <c r="C348" s="1060"/>
      <c r="D348" s="1060"/>
      <c r="E348" s="1060"/>
      <c r="F348" s="1060"/>
      <c r="G348" s="1060"/>
      <c r="H348" s="1060"/>
      <c r="I348" s="330"/>
    </row>
    <row r="349" spans="1:9" ht="29.25" hidden="1" customHeight="1">
      <c r="A349" s="449"/>
      <c r="B349" s="1062" t="s">
        <v>671</v>
      </c>
      <c r="C349" s="1062"/>
      <c r="D349" s="1062"/>
      <c r="E349" s="1062"/>
      <c r="F349" s="1062"/>
      <c r="G349" s="1062"/>
      <c r="H349" s="1062"/>
      <c r="I349" s="330"/>
    </row>
    <row r="350" spans="1:9" ht="17.25" hidden="1" customHeight="1">
      <c r="A350" s="449"/>
      <c r="B350" s="492"/>
      <c r="C350" s="492"/>
      <c r="D350" s="492"/>
      <c r="E350" s="492"/>
      <c r="F350" s="492"/>
      <c r="G350" s="492"/>
      <c r="H350" s="492"/>
    </row>
    <row r="351" spans="1:9" ht="72" hidden="1" customHeight="1">
      <c r="A351" s="450">
        <v>4.0999999999999996</v>
      </c>
      <c r="B351" s="904" t="s">
        <v>672</v>
      </c>
      <c r="C351" s="904"/>
      <c r="D351" s="904"/>
      <c r="E351" s="904"/>
      <c r="F351" s="904"/>
      <c r="G351" s="904"/>
      <c r="H351" s="904"/>
    </row>
    <row r="352" spans="1:9" ht="16.5" hidden="1" customHeight="1">
      <c r="A352" s="405" t="s">
        <v>589</v>
      </c>
      <c r="B352" s="1066" t="str">
        <f>"For  " &amp;B199</f>
        <v>For  Name of the Bidder</v>
      </c>
      <c r="C352" s="1066"/>
      <c r="D352" s="1066"/>
      <c r="E352" s="1066"/>
      <c r="F352" s="1066"/>
      <c r="G352" s="330"/>
      <c r="H352" s="330"/>
      <c r="I352" s="330"/>
    </row>
    <row r="353" spans="1:9" ht="15.75" hidden="1" customHeight="1">
      <c r="A353" s="330"/>
      <c r="B353" s="493" t="s">
        <v>17</v>
      </c>
      <c r="C353" s="1063"/>
      <c r="D353" s="1064"/>
      <c r="E353" s="1064"/>
      <c r="F353" s="1064"/>
      <c r="G353" s="1064"/>
      <c r="H353" s="1065"/>
      <c r="I353" s="330"/>
    </row>
    <row r="354" spans="1:9" ht="15.75" hidden="1" customHeight="1">
      <c r="A354" s="330"/>
      <c r="B354" s="493" t="s">
        <v>26</v>
      </c>
      <c r="C354" s="1063"/>
      <c r="D354" s="1064"/>
      <c r="E354" s="1064"/>
      <c r="F354" s="1064"/>
      <c r="G354" s="1064"/>
      <c r="H354" s="1065"/>
      <c r="I354" s="330"/>
    </row>
    <row r="355" spans="1:9" ht="15.75" hidden="1" customHeight="1">
      <c r="A355" s="330"/>
      <c r="B355" s="493" t="s">
        <v>473</v>
      </c>
      <c r="C355" s="1063"/>
      <c r="D355" s="1064"/>
      <c r="E355" s="1064"/>
      <c r="F355" s="1064"/>
      <c r="G355" s="1064"/>
      <c r="H355" s="1065"/>
      <c r="I355" s="330"/>
    </row>
    <row r="356" spans="1:9" ht="15.75" hidden="1" customHeight="1">
      <c r="A356" s="330"/>
      <c r="B356" s="493" t="s">
        <v>520</v>
      </c>
      <c r="C356" s="1063"/>
      <c r="D356" s="1064"/>
      <c r="E356" s="1064"/>
      <c r="F356" s="1064"/>
      <c r="G356" s="1064"/>
      <c r="H356" s="1065"/>
      <c r="I356" s="330"/>
    </row>
    <row r="357" spans="1:9" ht="15.75" hidden="1" customHeight="1">
      <c r="A357" s="330"/>
      <c r="B357" s="493" t="s">
        <v>474</v>
      </c>
      <c r="C357" s="1063"/>
      <c r="D357" s="1064"/>
      <c r="E357" s="1064"/>
      <c r="F357" s="1064"/>
      <c r="G357" s="1064"/>
      <c r="H357" s="1065"/>
      <c r="I357" s="330"/>
    </row>
    <row r="358" spans="1:9" ht="15.75" hidden="1" customHeight="1">
      <c r="A358" s="330"/>
      <c r="B358" s="493" t="s">
        <v>479</v>
      </c>
      <c r="C358" s="1063"/>
      <c r="D358" s="1064"/>
      <c r="E358" s="1064"/>
      <c r="F358" s="1064"/>
      <c r="G358" s="1064"/>
      <c r="H358" s="1065"/>
      <c r="I358" s="330"/>
    </row>
    <row r="359" spans="1:9" ht="15.75" hidden="1" customHeight="1">
      <c r="A359" s="330"/>
      <c r="B359" s="493" t="s">
        <v>673</v>
      </c>
      <c r="C359" s="1063"/>
      <c r="D359" s="1064"/>
      <c r="E359" s="1064"/>
      <c r="F359" s="1064"/>
      <c r="G359" s="1064"/>
      <c r="H359" s="1065"/>
      <c r="I359" s="330"/>
    </row>
    <row r="360" spans="1:9" ht="15.75" hidden="1" customHeight="1">
      <c r="A360" s="330"/>
      <c r="B360" s="493" t="s">
        <v>674</v>
      </c>
      <c r="C360" s="1063"/>
      <c r="D360" s="1064"/>
      <c r="E360" s="1064"/>
      <c r="F360" s="1064"/>
      <c r="G360" s="1064"/>
      <c r="H360" s="1065"/>
      <c r="I360" s="330"/>
    </row>
    <row r="361" spans="1:9" ht="15.75" hidden="1" customHeight="1">
      <c r="A361" s="330"/>
      <c r="B361" s="493" t="s">
        <v>675</v>
      </c>
      <c r="C361" s="1063"/>
      <c r="D361" s="1064"/>
      <c r="E361" s="1064"/>
      <c r="F361" s="1064"/>
      <c r="G361" s="1064"/>
      <c r="H361" s="1065"/>
      <c r="I361" s="330"/>
    </row>
    <row r="362" spans="1:9" ht="15.75" hidden="1" customHeight="1">
      <c r="A362" s="330"/>
      <c r="B362" s="493" t="s">
        <v>676</v>
      </c>
      <c r="C362" s="1063"/>
      <c r="D362" s="1064"/>
      <c r="E362" s="1064"/>
      <c r="F362" s="1064"/>
      <c r="G362" s="1064"/>
      <c r="H362" s="1065"/>
      <c r="I362" s="330"/>
    </row>
    <row r="363" spans="1:9" hidden="1">
      <c r="A363" s="330"/>
      <c r="B363" s="330"/>
      <c r="C363" s="330"/>
      <c r="D363" s="330"/>
      <c r="E363" s="330"/>
      <c r="F363" s="330"/>
      <c r="G363" s="330"/>
      <c r="H363" s="330"/>
      <c r="I363" s="330"/>
    </row>
    <row r="364" spans="1:9" ht="16.5" hidden="1" customHeight="1">
      <c r="A364" s="405" t="s">
        <v>594</v>
      </c>
      <c r="B364" s="1066" t="e">
        <f>"For  " &amp;B260</f>
        <v>#REF!</v>
      </c>
      <c r="C364" s="1066"/>
      <c r="D364" s="1066"/>
      <c r="E364" s="1066"/>
      <c r="F364" s="1066"/>
      <c r="G364" s="330"/>
      <c r="H364" s="330"/>
      <c r="I364" s="330"/>
    </row>
    <row r="365" spans="1:9" ht="15.75" hidden="1" customHeight="1">
      <c r="A365" s="330"/>
      <c r="B365" s="493" t="s">
        <v>17</v>
      </c>
      <c r="C365" s="1063"/>
      <c r="D365" s="1064"/>
      <c r="E365" s="1064"/>
      <c r="F365" s="1064"/>
      <c r="G365" s="1064"/>
      <c r="H365" s="1065"/>
      <c r="I365" s="330"/>
    </row>
    <row r="366" spans="1:9" ht="15.75" hidden="1" customHeight="1">
      <c r="A366" s="330"/>
      <c r="B366" s="493" t="s">
        <v>26</v>
      </c>
      <c r="C366" s="1063"/>
      <c r="D366" s="1064"/>
      <c r="E366" s="1064"/>
      <c r="F366" s="1064"/>
      <c r="G366" s="1064"/>
      <c r="H366" s="1065"/>
      <c r="I366" s="330"/>
    </row>
    <row r="367" spans="1:9" ht="15.75" hidden="1" customHeight="1">
      <c r="A367" s="330"/>
      <c r="B367" s="493" t="s">
        <v>473</v>
      </c>
      <c r="C367" s="1063"/>
      <c r="D367" s="1064"/>
      <c r="E367" s="1064"/>
      <c r="F367" s="1064"/>
      <c r="G367" s="1064"/>
      <c r="H367" s="1065"/>
      <c r="I367" s="330"/>
    </row>
    <row r="368" spans="1:9" ht="15.75" hidden="1" customHeight="1">
      <c r="A368" s="330"/>
      <c r="B368" s="493" t="s">
        <v>520</v>
      </c>
      <c r="C368" s="1063"/>
      <c r="D368" s="1064"/>
      <c r="E368" s="1064"/>
      <c r="F368" s="1064"/>
      <c r="G368" s="1064"/>
      <c r="H368" s="1065"/>
      <c r="I368" s="330"/>
    </row>
    <row r="369" spans="1:9" ht="15.75" hidden="1" customHeight="1">
      <c r="A369" s="330"/>
      <c r="B369" s="493" t="s">
        <v>474</v>
      </c>
      <c r="C369" s="1063"/>
      <c r="D369" s="1064"/>
      <c r="E369" s="1064"/>
      <c r="F369" s="1064"/>
      <c r="G369" s="1064"/>
      <c r="H369" s="1065"/>
      <c r="I369" s="330"/>
    </row>
    <row r="370" spans="1:9" ht="15.75" hidden="1" customHeight="1">
      <c r="A370" s="330"/>
      <c r="B370" s="493" t="s">
        <v>479</v>
      </c>
      <c r="C370" s="1063"/>
      <c r="D370" s="1064"/>
      <c r="E370" s="1064"/>
      <c r="F370" s="1064"/>
      <c r="G370" s="1064"/>
      <c r="H370" s="1065"/>
      <c r="I370" s="330"/>
    </row>
    <row r="371" spans="1:9" ht="15.75" hidden="1" customHeight="1">
      <c r="A371" s="330"/>
      <c r="B371" s="493" t="s">
        <v>673</v>
      </c>
      <c r="C371" s="1063"/>
      <c r="D371" s="1064"/>
      <c r="E371" s="1064"/>
      <c r="F371" s="1064"/>
      <c r="G371" s="1064"/>
      <c r="H371" s="1065"/>
      <c r="I371" s="330"/>
    </row>
    <row r="372" spans="1:9" ht="15.75" hidden="1" customHeight="1">
      <c r="A372" s="330"/>
      <c r="B372" s="493" t="s">
        <v>674</v>
      </c>
      <c r="C372" s="1063"/>
      <c r="D372" s="1064"/>
      <c r="E372" s="1064"/>
      <c r="F372" s="1064"/>
      <c r="G372" s="1064"/>
      <c r="H372" s="1065"/>
      <c r="I372" s="330"/>
    </row>
    <row r="373" spans="1:9" ht="15.75" hidden="1" customHeight="1">
      <c r="A373" s="330"/>
      <c r="B373" s="493" t="s">
        <v>675</v>
      </c>
      <c r="C373" s="1063"/>
      <c r="D373" s="1064"/>
      <c r="E373" s="1064"/>
      <c r="F373" s="1064"/>
      <c r="G373" s="1064"/>
      <c r="H373" s="1065"/>
      <c r="I373" s="330"/>
    </row>
    <row r="374" spans="1:9" ht="15.75" hidden="1" customHeight="1">
      <c r="A374" s="330"/>
      <c r="B374" s="493" t="s">
        <v>676</v>
      </c>
      <c r="C374" s="1063"/>
      <c r="D374" s="1064"/>
      <c r="E374" s="1064"/>
      <c r="F374" s="1064"/>
      <c r="G374" s="1064"/>
      <c r="H374" s="1065"/>
      <c r="I374" s="330"/>
    </row>
    <row r="375" spans="1:9" hidden="1">
      <c r="A375" s="330"/>
      <c r="B375" s="494"/>
      <c r="C375" s="495"/>
      <c r="D375" s="495"/>
      <c r="E375" s="495"/>
      <c r="F375" s="495"/>
      <c r="G375" s="495"/>
      <c r="H375" s="495"/>
      <c r="I375" s="330"/>
    </row>
    <row r="376" spans="1:9" ht="16.5" hidden="1" customHeight="1">
      <c r="A376" s="405" t="s">
        <v>654</v>
      </c>
      <c r="B376" s="1066" t="e">
        <f>"For  "&amp;B296</f>
        <v>#REF!</v>
      </c>
      <c r="C376" s="1066"/>
      <c r="D376" s="1066"/>
      <c r="E376" s="1066"/>
      <c r="F376" s="1066"/>
      <c r="G376" s="330"/>
      <c r="H376" s="330"/>
      <c r="I376" s="330"/>
    </row>
    <row r="377" spans="1:9" ht="15.75" hidden="1" customHeight="1">
      <c r="A377" s="330"/>
      <c r="B377" s="493" t="s">
        <v>17</v>
      </c>
      <c r="C377" s="1063"/>
      <c r="D377" s="1064"/>
      <c r="E377" s="1064"/>
      <c r="F377" s="1064"/>
      <c r="G377" s="1064"/>
      <c r="H377" s="1065"/>
      <c r="I377" s="330"/>
    </row>
    <row r="378" spans="1:9" ht="15.75" hidden="1" customHeight="1">
      <c r="A378" s="330"/>
      <c r="B378" s="493" t="s">
        <v>26</v>
      </c>
      <c r="C378" s="1063"/>
      <c r="D378" s="1064"/>
      <c r="E378" s="1064"/>
      <c r="F378" s="1064"/>
      <c r="G378" s="1064"/>
      <c r="H378" s="1065"/>
      <c r="I378" s="330"/>
    </row>
    <row r="379" spans="1:9" ht="15.75" hidden="1" customHeight="1">
      <c r="A379" s="330"/>
      <c r="B379" s="493" t="s">
        <v>473</v>
      </c>
      <c r="C379" s="1063"/>
      <c r="D379" s="1064"/>
      <c r="E379" s="1064"/>
      <c r="F379" s="1064"/>
      <c r="G379" s="1064"/>
      <c r="H379" s="1065"/>
      <c r="I379" s="330"/>
    </row>
    <row r="380" spans="1:9" ht="15.75" hidden="1" customHeight="1">
      <c r="A380" s="330"/>
      <c r="B380" s="493" t="s">
        <v>520</v>
      </c>
      <c r="C380" s="1063"/>
      <c r="D380" s="1064"/>
      <c r="E380" s="1064"/>
      <c r="F380" s="1064"/>
      <c r="G380" s="1064"/>
      <c r="H380" s="1065"/>
      <c r="I380" s="330"/>
    </row>
    <row r="381" spans="1:9" ht="15.75" hidden="1" customHeight="1">
      <c r="A381" s="330"/>
      <c r="B381" s="493" t="s">
        <v>474</v>
      </c>
      <c r="C381" s="1063"/>
      <c r="D381" s="1064"/>
      <c r="E381" s="1064"/>
      <c r="F381" s="1064"/>
      <c r="G381" s="1064"/>
      <c r="H381" s="1065"/>
      <c r="I381" s="330"/>
    </row>
    <row r="382" spans="1:9" ht="15.75" hidden="1" customHeight="1">
      <c r="A382" s="330"/>
      <c r="B382" s="493" t="s">
        <v>479</v>
      </c>
      <c r="C382" s="1063"/>
      <c r="D382" s="1064"/>
      <c r="E382" s="1064"/>
      <c r="F382" s="1064"/>
      <c r="G382" s="1064"/>
      <c r="H382" s="1065"/>
      <c r="I382" s="330"/>
    </row>
    <row r="383" spans="1:9" ht="15.75" hidden="1" customHeight="1">
      <c r="A383" s="330"/>
      <c r="B383" s="493" t="s">
        <v>673</v>
      </c>
      <c r="C383" s="1063"/>
      <c r="D383" s="1064"/>
      <c r="E383" s="1064"/>
      <c r="F383" s="1064"/>
      <c r="G383" s="1064"/>
      <c r="H383" s="1065"/>
      <c r="I383" s="330"/>
    </row>
    <row r="384" spans="1:9" ht="15.75" hidden="1" customHeight="1">
      <c r="A384" s="330"/>
      <c r="B384" s="493" t="s">
        <v>674</v>
      </c>
      <c r="C384" s="1063"/>
      <c r="D384" s="1064"/>
      <c r="E384" s="1064"/>
      <c r="F384" s="1064"/>
      <c r="G384" s="1064"/>
      <c r="H384" s="1065"/>
      <c r="I384" s="330"/>
    </row>
    <row r="385" spans="1:12" ht="15.75" hidden="1" customHeight="1">
      <c r="A385" s="330"/>
      <c r="B385" s="493" t="s">
        <v>675</v>
      </c>
      <c r="C385" s="1063"/>
      <c r="D385" s="1064"/>
      <c r="E385" s="1064"/>
      <c r="F385" s="1064"/>
      <c r="G385" s="1064"/>
      <c r="H385" s="1065"/>
      <c r="I385" s="330"/>
    </row>
    <row r="386" spans="1:12" ht="15.75" hidden="1" customHeight="1">
      <c r="A386" s="330"/>
      <c r="B386" s="493" t="s">
        <v>676</v>
      </c>
      <c r="C386" s="1063"/>
      <c r="D386" s="1064"/>
      <c r="E386" s="1064"/>
      <c r="F386" s="1064"/>
      <c r="G386" s="1064"/>
      <c r="H386" s="1065"/>
      <c r="I386" s="330"/>
    </row>
    <row r="387" spans="1:12" ht="27.75" customHeight="1">
      <c r="A387" s="597" t="s">
        <v>795</v>
      </c>
      <c r="B387" s="897" t="s">
        <v>677</v>
      </c>
      <c r="C387" s="897"/>
      <c r="D387" s="897"/>
      <c r="E387" s="897"/>
      <c r="F387" s="897"/>
      <c r="G387" s="897"/>
      <c r="H387" s="897"/>
      <c r="I387" s="330"/>
    </row>
    <row r="388" spans="1:12" ht="42" customHeight="1">
      <c r="A388" s="406">
        <v>6.1</v>
      </c>
      <c r="B388" s="904" t="s">
        <v>678</v>
      </c>
      <c r="C388" s="904"/>
      <c r="D388" s="904"/>
      <c r="E388" s="904"/>
      <c r="F388" s="904"/>
      <c r="G388" s="904"/>
      <c r="H388" s="904"/>
    </row>
    <row r="389" spans="1:12" ht="105.75" customHeight="1">
      <c r="A389" s="330"/>
      <c r="B389" s="450" t="s">
        <v>679</v>
      </c>
      <c r="C389" s="904" t="s">
        <v>680</v>
      </c>
      <c r="D389" s="904"/>
      <c r="E389" s="904"/>
      <c r="F389" s="904"/>
      <c r="G389" s="904"/>
      <c r="H389" s="904"/>
      <c r="I389" s="496"/>
    </row>
    <row r="390" spans="1:12" ht="78" customHeight="1">
      <c r="A390" s="330"/>
      <c r="B390" s="450" t="s">
        <v>475</v>
      </c>
      <c r="C390" s="904" t="s">
        <v>681</v>
      </c>
      <c r="D390" s="904"/>
      <c r="E390" s="904"/>
      <c r="F390" s="904"/>
      <c r="G390" s="904"/>
      <c r="H390" s="904"/>
      <c r="I390" s="330"/>
    </row>
    <row r="391" spans="1:12" ht="9" customHeight="1">
      <c r="A391" s="330"/>
      <c r="B391" s="330"/>
      <c r="C391" s="330"/>
      <c r="D391" s="330"/>
      <c r="E391" s="330"/>
      <c r="F391" s="330"/>
      <c r="G391" s="330"/>
      <c r="H391" s="330"/>
      <c r="I391" s="330"/>
    </row>
    <row r="392" spans="1:12" ht="23.25" customHeight="1">
      <c r="A392" s="406">
        <v>6.2</v>
      </c>
      <c r="B392" s="904" t="s">
        <v>169</v>
      </c>
      <c r="C392" s="904"/>
      <c r="D392" s="904"/>
      <c r="E392" s="904"/>
      <c r="F392" s="904"/>
      <c r="G392" s="904"/>
      <c r="H392" s="904"/>
    </row>
    <row r="393" spans="1:12" ht="10.5" customHeight="1">
      <c r="A393" s="330"/>
      <c r="B393" s="330"/>
      <c r="C393" s="330"/>
      <c r="D393" s="330"/>
      <c r="E393" s="330"/>
      <c r="F393" s="330"/>
      <c r="G393" s="330"/>
      <c r="H393" s="330"/>
      <c r="I393" s="330"/>
    </row>
    <row r="394" spans="1:12" ht="24" customHeight="1">
      <c r="A394" s="279"/>
      <c r="B394" s="904" t="s">
        <v>682</v>
      </c>
      <c r="C394" s="904"/>
      <c r="D394" s="904"/>
      <c r="E394" s="904"/>
      <c r="F394" s="904"/>
      <c r="G394" s="904"/>
      <c r="H394" s="904"/>
      <c r="I394" s="330"/>
    </row>
    <row r="395" spans="1:12" ht="32.25" customHeight="1">
      <c r="A395" s="497"/>
      <c r="B395" s="1069"/>
      <c r="C395" s="1070"/>
      <c r="D395" s="498" t="s">
        <v>683</v>
      </c>
      <c r="E395" s="1071"/>
      <c r="F395" s="1072"/>
      <c r="G395" s="1072"/>
      <c r="H395" s="1072"/>
      <c r="I395" s="330"/>
    </row>
    <row r="396" spans="1:12" ht="50.25" customHeight="1">
      <c r="A396" s="499" t="s">
        <v>589</v>
      </c>
      <c r="B396" s="1012" t="s">
        <v>684</v>
      </c>
      <c r="C396" s="1012"/>
      <c r="D396" s="307" t="s">
        <v>685</v>
      </c>
      <c r="E396" s="330"/>
      <c r="F396" s="330"/>
      <c r="G396" s="330"/>
      <c r="H396" s="330"/>
      <c r="I396" s="330"/>
    </row>
    <row r="397" spans="1:12" ht="21" customHeight="1">
      <c r="A397" s="500"/>
      <c r="B397" s="1067" t="s">
        <v>686</v>
      </c>
      <c r="C397" s="1068"/>
      <c r="D397" s="501"/>
      <c r="E397" s="330"/>
      <c r="F397" s="330"/>
      <c r="G397" s="330"/>
      <c r="H397" s="330"/>
      <c r="I397" s="313"/>
      <c r="J397" s="502"/>
      <c r="K397" s="503"/>
    </row>
    <row r="398" spans="1:12" ht="23.25" customHeight="1">
      <c r="A398" s="500"/>
      <c r="B398" s="1067" t="s">
        <v>687</v>
      </c>
      <c r="C398" s="1068"/>
      <c r="D398" s="501"/>
      <c r="E398" s="330"/>
      <c r="F398" s="330"/>
      <c r="G398" s="330"/>
      <c r="H398" s="330"/>
      <c r="J398" s="504"/>
      <c r="K398" s="505"/>
    </row>
    <row r="399" spans="1:12" ht="21.75" customHeight="1">
      <c r="A399" s="500"/>
      <c r="B399" s="1067" t="s">
        <v>688</v>
      </c>
      <c r="C399" s="1068"/>
      <c r="D399" s="501"/>
      <c r="E399" s="330"/>
      <c r="F399" s="330"/>
      <c r="G399" s="330"/>
      <c r="H399" s="330"/>
      <c r="I399" s="313"/>
      <c r="J399" s="502"/>
      <c r="K399" s="503"/>
      <c r="L399" s="313"/>
    </row>
    <row r="400" spans="1:12" ht="20.25" customHeight="1">
      <c r="A400" s="500"/>
      <c r="B400" s="1067" t="s">
        <v>689</v>
      </c>
      <c r="C400" s="1068"/>
      <c r="D400" s="501"/>
      <c r="E400" s="330"/>
      <c r="F400" s="330"/>
      <c r="G400" s="330"/>
      <c r="H400" s="330"/>
      <c r="I400" s="313"/>
      <c r="J400" s="502"/>
      <c r="K400" s="503"/>
      <c r="L400" s="313"/>
    </row>
    <row r="401" spans="1:12" ht="21.75" customHeight="1">
      <c r="A401" s="500"/>
      <c r="B401" s="926" t="s">
        <v>690</v>
      </c>
      <c r="C401" s="928"/>
      <c r="D401" s="501"/>
      <c r="E401" s="330"/>
      <c r="F401" s="330"/>
      <c r="G401" s="330"/>
      <c r="H401" s="330"/>
      <c r="I401" s="313"/>
      <c r="J401" s="502"/>
      <c r="K401" s="503"/>
      <c r="L401" s="313"/>
    </row>
    <row r="402" spans="1:12" ht="16.5" customHeight="1">
      <c r="A402" s="330"/>
      <c r="B402" s="330"/>
      <c r="C402" s="330"/>
      <c r="D402" s="330"/>
      <c r="E402" s="330"/>
      <c r="F402" s="330"/>
      <c r="G402" s="330"/>
      <c r="H402" s="330"/>
      <c r="I402" s="330"/>
    </row>
    <row r="403" spans="1:12">
      <c r="A403" s="330"/>
      <c r="B403" s="330"/>
      <c r="C403" s="330"/>
      <c r="D403" s="330"/>
      <c r="E403" s="330"/>
      <c r="F403" s="330"/>
      <c r="G403" s="330"/>
      <c r="H403" s="330"/>
      <c r="I403" s="330"/>
    </row>
    <row r="405" spans="1:12" ht="16.5">
      <c r="B405" s="311" t="s">
        <v>6</v>
      </c>
      <c r="C405" s="506" t="str">
        <f>'Names of Bidder'!D36&amp;"-"&amp; 'Names of Bidder'!E36&amp;"-" &amp;'Names of Bidder'!F36</f>
        <v>--</v>
      </c>
      <c r="F405" s="310" t="s">
        <v>4</v>
      </c>
      <c r="G405" s="311" t="str">
        <f>IF('Names of Bidder'!D33=0, "", 'Names of Bidder'!D33)</f>
        <v/>
      </c>
      <c r="H405" s="311"/>
      <c r="I405" s="311"/>
    </row>
    <row r="406" spans="1:12" ht="16.5">
      <c r="B406" s="311" t="s">
        <v>7</v>
      </c>
      <c r="C406" s="506" t="str">
        <f>IF('Names of Bidder'!D37=0, "", 'Names of Bidder'!D37)</f>
        <v/>
      </c>
      <c r="F406" s="310" t="s">
        <v>5</v>
      </c>
      <c r="G406" s="311" t="str">
        <f>IF('Names of Bidder'!D34=0, "", 'Names of Bidder'!D34)</f>
        <v/>
      </c>
      <c r="H406" s="311"/>
      <c r="I406" s="311"/>
    </row>
  </sheetData>
  <sheetProtection formatColumns="0" formatRows="0" selectLockedCells="1"/>
  <customSheetViews>
    <customSheetView guid="{E6182FFC-6E06-43C3-947C-9DE51F5E5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2"/>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07FE71BF-EC61-4A26-9671-4F02FF98E5A5}" scale="130" showPageBreaks="1" showGridLines="0" zeroValues="0" fitToPage="1" printArea="1" hiddenRows="1" hiddenColumns="1" state="hidden" view="pageBreakPreview" topLeftCell="A118">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D309:H319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20: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13" zoomScale="110" zoomScaleSheetLayoutView="110" workbookViewId="0">
      <selection activeCell="E34" sqref="E34"/>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1102" t="str">
        <f>'Attach 3(JV)'!A1</f>
        <v>Specification No. :CC/NT/W-RT/DOM/A00/23/09260</v>
      </c>
      <c r="B1" s="1102"/>
      <c r="C1" s="1102"/>
      <c r="D1" s="1102"/>
      <c r="E1" s="272" t="str">
        <f>"Attachment-3(QR) " &amp; 'Attach 3(JV)'!AT1</f>
        <v xml:space="preserve">Attachment-3(QR) </v>
      </c>
    </row>
    <row r="2" spans="1:9" ht="5.25" customHeight="1"/>
    <row r="3" spans="1:9" ht="93.75" customHeight="1">
      <c r="A3" s="1182"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183"/>
      <c r="C3" s="1183"/>
      <c r="D3" s="1183"/>
      <c r="E3" s="1183"/>
      <c r="F3" s="13"/>
      <c r="G3" s="14"/>
      <c r="H3" s="13"/>
    </row>
    <row r="4" spans="1:9" ht="20.100000000000001" customHeight="1">
      <c r="A4" s="15"/>
      <c r="H4" s="17"/>
      <c r="I4" s="2"/>
    </row>
    <row r="5" spans="1:9" ht="20.100000000000001" customHeight="1">
      <c r="A5" s="1074" t="s">
        <v>349</v>
      </c>
      <c r="B5" s="1074"/>
      <c r="C5" s="1074"/>
      <c r="D5" s="1074"/>
      <c r="E5" s="107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79" t="str">
        <f>'Attach 3(JV)'!A8</f>
        <v/>
      </c>
      <c r="B8" s="1079"/>
      <c r="C8" s="1079"/>
      <c r="D8" s="1079"/>
      <c r="E8" s="95" t="str">
        <f>'Attach 3(JV)'!E8</f>
        <v>Contract Services</v>
      </c>
      <c r="H8" s="17"/>
      <c r="I8" s="2"/>
    </row>
    <row r="9" spans="1:9" ht="20.100000000000001" customHeight="1">
      <c r="A9" s="4" t="s">
        <v>344</v>
      </c>
      <c r="B9" s="1076">
        <f>'Attach 3(JV)'!B9</f>
        <v>0</v>
      </c>
      <c r="C9" s="1076"/>
      <c r="D9" s="1076"/>
      <c r="E9" s="95" t="str">
        <f>'Attach 3(JV)'!E9</f>
        <v>Power Grid Corporation of India Ltd.,</v>
      </c>
      <c r="H9" s="17"/>
      <c r="I9" s="2"/>
    </row>
    <row r="10" spans="1:9" ht="20.100000000000001" customHeight="1">
      <c r="A10" s="4" t="s">
        <v>346</v>
      </c>
      <c r="B10" s="1185">
        <f>'Attach 3(JV)'!B10</f>
        <v>0</v>
      </c>
      <c r="C10" s="1185"/>
      <c r="D10" s="1185"/>
      <c r="E10" s="95" t="str">
        <f>'Attach 3(JV)'!E10</f>
        <v>"Saudamini", Plot No. 2, Sector 29</v>
      </c>
      <c r="H10" s="17"/>
      <c r="I10" s="2"/>
    </row>
    <row r="11" spans="1:9" ht="20.100000000000001" customHeight="1">
      <c r="B11" s="1185">
        <f>'Attach 3(JV)'!B11</f>
        <v>0</v>
      </c>
      <c r="C11" s="1185"/>
      <c r="D11" s="1185"/>
      <c r="E11" s="95" t="str">
        <f>'Attach 3(JV)'!E11</f>
        <v>Gurgaon (Haryana) - 122001</v>
      </c>
    </row>
    <row r="12" spans="1:9" ht="20.100000000000001" customHeight="1">
      <c r="A12" s="19"/>
      <c r="B12" s="1185">
        <f>'Attach 3(JV)'!B12</f>
        <v>0</v>
      </c>
      <c r="C12" s="1185"/>
      <c r="D12" s="1185"/>
      <c r="E12" s="5"/>
    </row>
    <row r="13" spans="1:9" ht="20.100000000000001" customHeight="1">
      <c r="A13" s="16" t="s">
        <v>339</v>
      </c>
    </row>
    <row r="14" spans="1:9" ht="20.100000000000001" customHeight="1">
      <c r="A14" s="19"/>
    </row>
    <row r="15" spans="1:9" ht="27.75" customHeight="1">
      <c r="A15" s="1184" t="s">
        <v>350</v>
      </c>
      <c r="B15" s="1184"/>
      <c r="C15" s="1184"/>
      <c r="D15" s="1184"/>
      <c r="E15" s="1184"/>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E6182FFC-6E06-43C3-947C-9DE51F5E5E1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1"/>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07FE71BF-EC61-4A26-9671-4F02FF98E5A5}" scale="110" showPageBreaks="1" showGridLines="0" fitToPage="1" printArea="1" state="hidden" view="pageBreakPreview" topLeftCell="A13">
      <selection activeCell="E34" sqref="E34"/>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6"/>
  <sheetViews>
    <sheetView showGridLines="0" showZeros="0" view="pageBreakPreview" topLeftCell="A46" zoomScale="70" zoomScaleNormal="100" zoomScaleSheetLayoutView="70" workbookViewId="0">
      <selection activeCell="AD69" sqref="AD69"/>
    </sheetView>
  </sheetViews>
  <sheetFormatPr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1" style="282" customWidth="1"/>
    <col min="7" max="7" width="19.7109375" style="282" customWidth="1"/>
    <col min="8" max="8" width="18" style="282" customWidth="1"/>
    <col min="9" max="9" width="23.14062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3" width="0" style="282" hidden="1" customWidth="1"/>
    <col min="24" max="24" width="4.7109375" style="282" hidden="1" customWidth="1"/>
    <col min="25" max="256" width="9.140625" style="282"/>
    <col min="257" max="257" width="14.28515625" style="282" customWidth="1"/>
    <col min="258" max="258" width="13.85546875" style="282" customWidth="1"/>
    <col min="259" max="259" width="11.42578125" style="282" customWidth="1"/>
    <col min="260" max="260" width="27.85546875" style="282" customWidth="1"/>
    <col min="261" max="261" width="14.42578125" style="282" customWidth="1"/>
    <col min="262" max="262" width="21" style="282" customWidth="1"/>
    <col min="263" max="263" width="19.7109375" style="282" customWidth="1"/>
    <col min="264" max="264" width="18" style="282" customWidth="1"/>
    <col min="265" max="265" width="23.140625" style="282" customWidth="1"/>
    <col min="266" max="280" width="0" style="282" hidden="1" customWidth="1"/>
    <col min="281" max="512" width="9.140625" style="282"/>
    <col min="513" max="513" width="14.28515625" style="282" customWidth="1"/>
    <col min="514" max="514" width="13.85546875" style="282" customWidth="1"/>
    <col min="515" max="515" width="11.42578125" style="282" customWidth="1"/>
    <col min="516" max="516" width="27.85546875" style="282" customWidth="1"/>
    <col min="517" max="517" width="14.42578125" style="282" customWidth="1"/>
    <col min="518" max="518" width="21" style="282" customWidth="1"/>
    <col min="519" max="519" width="19.7109375" style="282" customWidth="1"/>
    <col min="520" max="520" width="18" style="282" customWidth="1"/>
    <col min="521" max="521" width="23.140625" style="282" customWidth="1"/>
    <col min="522" max="536" width="0" style="282" hidden="1" customWidth="1"/>
    <col min="537" max="768" width="9.140625" style="282"/>
    <col min="769" max="769" width="14.28515625" style="282" customWidth="1"/>
    <col min="770" max="770" width="13.85546875" style="282" customWidth="1"/>
    <col min="771" max="771" width="11.42578125" style="282" customWidth="1"/>
    <col min="772" max="772" width="27.85546875" style="282" customWidth="1"/>
    <col min="773" max="773" width="14.42578125" style="282" customWidth="1"/>
    <col min="774" max="774" width="21" style="282" customWidth="1"/>
    <col min="775" max="775" width="19.7109375" style="282" customWidth="1"/>
    <col min="776" max="776" width="18" style="282" customWidth="1"/>
    <col min="777" max="777" width="23.140625" style="282" customWidth="1"/>
    <col min="778" max="792" width="0" style="282" hidden="1" customWidth="1"/>
    <col min="793" max="1024" width="9.140625" style="282"/>
    <col min="1025" max="1025" width="14.28515625" style="282" customWidth="1"/>
    <col min="1026" max="1026" width="13.85546875" style="282" customWidth="1"/>
    <col min="1027" max="1027" width="11.42578125" style="282" customWidth="1"/>
    <col min="1028" max="1028" width="27.85546875" style="282" customWidth="1"/>
    <col min="1029" max="1029" width="14.42578125" style="282" customWidth="1"/>
    <col min="1030" max="1030" width="21" style="282" customWidth="1"/>
    <col min="1031" max="1031" width="19.7109375" style="282" customWidth="1"/>
    <col min="1032" max="1032" width="18" style="282" customWidth="1"/>
    <col min="1033" max="1033" width="23.140625" style="282" customWidth="1"/>
    <col min="1034" max="1048" width="0" style="282" hidden="1" customWidth="1"/>
    <col min="1049" max="1280" width="9.140625" style="282"/>
    <col min="1281" max="1281" width="14.28515625" style="282" customWidth="1"/>
    <col min="1282" max="1282" width="13.85546875" style="282" customWidth="1"/>
    <col min="1283" max="1283" width="11.42578125" style="282" customWidth="1"/>
    <col min="1284" max="1284" width="27.85546875" style="282" customWidth="1"/>
    <col min="1285" max="1285" width="14.42578125" style="282" customWidth="1"/>
    <col min="1286" max="1286" width="21" style="282" customWidth="1"/>
    <col min="1287" max="1287" width="19.7109375" style="282" customWidth="1"/>
    <col min="1288" max="1288" width="18" style="282" customWidth="1"/>
    <col min="1289" max="1289" width="23.140625" style="282" customWidth="1"/>
    <col min="1290" max="1304" width="0" style="282" hidden="1" customWidth="1"/>
    <col min="1305" max="1536" width="9.140625" style="282"/>
    <col min="1537" max="1537" width="14.28515625" style="282" customWidth="1"/>
    <col min="1538" max="1538" width="13.85546875" style="282" customWidth="1"/>
    <col min="1539" max="1539" width="11.42578125" style="282" customWidth="1"/>
    <col min="1540" max="1540" width="27.85546875" style="282" customWidth="1"/>
    <col min="1541" max="1541" width="14.42578125" style="282" customWidth="1"/>
    <col min="1542" max="1542" width="21" style="282" customWidth="1"/>
    <col min="1543" max="1543" width="19.7109375" style="282" customWidth="1"/>
    <col min="1544" max="1544" width="18" style="282" customWidth="1"/>
    <col min="1545" max="1545" width="23.140625" style="282" customWidth="1"/>
    <col min="1546" max="1560" width="0" style="282" hidden="1" customWidth="1"/>
    <col min="1561" max="1792" width="9.140625" style="282"/>
    <col min="1793" max="1793" width="14.28515625" style="282" customWidth="1"/>
    <col min="1794" max="1794" width="13.85546875" style="282" customWidth="1"/>
    <col min="1795" max="1795" width="11.42578125" style="282" customWidth="1"/>
    <col min="1796" max="1796" width="27.85546875" style="282" customWidth="1"/>
    <col min="1797" max="1797" width="14.42578125" style="282" customWidth="1"/>
    <col min="1798" max="1798" width="21" style="282" customWidth="1"/>
    <col min="1799" max="1799" width="19.7109375" style="282" customWidth="1"/>
    <col min="1800" max="1800" width="18" style="282" customWidth="1"/>
    <col min="1801" max="1801" width="23.140625" style="282" customWidth="1"/>
    <col min="1802" max="1816" width="0" style="282" hidden="1" customWidth="1"/>
    <col min="1817" max="2048" width="9.140625" style="282"/>
    <col min="2049" max="2049" width="14.28515625" style="282" customWidth="1"/>
    <col min="2050" max="2050" width="13.85546875" style="282" customWidth="1"/>
    <col min="2051" max="2051" width="11.42578125" style="282" customWidth="1"/>
    <col min="2052" max="2052" width="27.85546875" style="282" customWidth="1"/>
    <col min="2053" max="2053" width="14.42578125" style="282" customWidth="1"/>
    <col min="2054" max="2054" width="21" style="282" customWidth="1"/>
    <col min="2055" max="2055" width="19.7109375" style="282" customWidth="1"/>
    <col min="2056" max="2056" width="18" style="282" customWidth="1"/>
    <col min="2057" max="2057" width="23.140625" style="282" customWidth="1"/>
    <col min="2058" max="2072" width="0" style="282" hidden="1" customWidth="1"/>
    <col min="2073" max="2304" width="9.140625" style="282"/>
    <col min="2305" max="2305" width="14.28515625" style="282" customWidth="1"/>
    <col min="2306" max="2306" width="13.85546875" style="282" customWidth="1"/>
    <col min="2307" max="2307" width="11.42578125" style="282" customWidth="1"/>
    <col min="2308" max="2308" width="27.85546875" style="282" customWidth="1"/>
    <col min="2309" max="2309" width="14.42578125" style="282" customWidth="1"/>
    <col min="2310" max="2310" width="21" style="282" customWidth="1"/>
    <col min="2311" max="2311" width="19.7109375" style="282" customWidth="1"/>
    <col min="2312" max="2312" width="18" style="282" customWidth="1"/>
    <col min="2313" max="2313" width="23.140625" style="282" customWidth="1"/>
    <col min="2314" max="2328" width="0" style="282" hidden="1" customWidth="1"/>
    <col min="2329" max="2560" width="9.140625" style="282"/>
    <col min="2561" max="2561" width="14.28515625" style="282" customWidth="1"/>
    <col min="2562" max="2562" width="13.85546875" style="282" customWidth="1"/>
    <col min="2563" max="2563" width="11.42578125" style="282" customWidth="1"/>
    <col min="2564" max="2564" width="27.85546875" style="282" customWidth="1"/>
    <col min="2565" max="2565" width="14.42578125" style="282" customWidth="1"/>
    <col min="2566" max="2566" width="21" style="282" customWidth="1"/>
    <col min="2567" max="2567" width="19.7109375" style="282" customWidth="1"/>
    <col min="2568" max="2568" width="18" style="282" customWidth="1"/>
    <col min="2569" max="2569" width="23.140625" style="282" customWidth="1"/>
    <col min="2570" max="2584" width="0" style="282" hidden="1" customWidth="1"/>
    <col min="2585" max="2816" width="9.140625" style="282"/>
    <col min="2817" max="2817" width="14.28515625" style="282" customWidth="1"/>
    <col min="2818" max="2818" width="13.85546875" style="282" customWidth="1"/>
    <col min="2819" max="2819" width="11.42578125" style="282" customWidth="1"/>
    <col min="2820" max="2820" width="27.85546875" style="282" customWidth="1"/>
    <col min="2821" max="2821" width="14.42578125" style="282" customWidth="1"/>
    <col min="2822" max="2822" width="21" style="282" customWidth="1"/>
    <col min="2823" max="2823" width="19.7109375" style="282" customWidth="1"/>
    <col min="2824" max="2824" width="18" style="282" customWidth="1"/>
    <col min="2825" max="2825" width="23.140625" style="282" customWidth="1"/>
    <col min="2826" max="2840" width="0" style="282" hidden="1" customWidth="1"/>
    <col min="2841" max="3072" width="9.140625" style="282"/>
    <col min="3073" max="3073" width="14.28515625" style="282" customWidth="1"/>
    <col min="3074" max="3074" width="13.85546875" style="282" customWidth="1"/>
    <col min="3075" max="3075" width="11.42578125" style="282" customWidth="1"/>
    <col min="3076" max="3076" width="27.85546875" style="282" customWidth="1"/>
    <col min="3077" max="3077" width="14.42578125" style="282" customWidth="1"/>
    <col min="3078" max="3078" width="21" style="282" customWidth="1"/>
    <col min="3079" max="3079" width="19.7109375" style="282" customWidth="1"/>
    <col min="3080" max="3080" width="18" style="282" customWidth="1"/>
    <col min="3081" max="3081" width="23.140625" style="282" customWidth="1"/>
    <col min="3082" max="3096" width="0" style="282" hidden="1" customWidth="1"/>
    <col min="3097" max="3328" width="9.140625" style="282"/>
    <col min="3329" max="3329" width="14.28515625" style="282" customWidth="1"/>
    <col min="3330" max="3330" width="13.85546875" style="282" customWidth="1"/>
    <col min="3331" max="3331" width="11.42578125" style="282" customWidth="1"/>
    <col min="3332" max="3332" width="27.85546875" style="282" customWidth="1"/>
    <col min="3333" max="3333" width="14.42578125" style="282" customWidth="1"/>
    <col min="3334" max="3334" width="21" style="282" customWidth="1"/>
    <col min="3335" max="3335" width="19.7109375" style="282" customWidth="1"/>
    <col min="3336" max="3336" width="18" style="282" customWidth="1"/>
    <col min="3337" max="3337" width="23.140625" style="282" customWidth="1"/>
    <col min="3338" max="3352" width="0" style="282" hidden="1" customWidth="1"/>
    <col min="3353" max="3584" width="9.140625" style="282"/>
    <col min="3585" max="3585" width="14.28515625" style="282" customWidth="1"/>
    <col min="3586" max="3586" width="13.85546875" style="282" customWidth="1"/>
    <col min="3587" max="3587" width="11.42578125" style="282" customWidth="1"/>
    <col min="3588" max="3588" width="27.85546875" style="282" customWidth="1"/>
    <col min="3589" max="3589" width="14.42578125" style="282" customWidth="1"/>
    <col min="3590" max="3590" width="21" style="282" customWidth="1"/>
    <col min="3591" max="3591" width="19.7109375" style="282" customWidth="1"/>
    <col min="3592" max="3592" width="18" style="282" customWidth="1"/>
    <col min="3593" max="3593" width="23.140625" style="282" customWidth="1"/>
    <col min="3594" max="3608" width="0" style="282" hidden="1" customWidth="1"/>
    <col min="3609" max="3840" width="9.140625" style="282"/>
    <col min="3841" max="3841" width="14.28515625" style="282" customWidth="1"/>
    <col min="3842" max="3842" width="13.85546875" style="282" customWidth="1"/>
    <col min="3843" max="3843" width="11.42578125" style="282" customWidth="1"/>
    <col min="3844" max="3844" width="27.85546875" style="282" customWidth="1"/>
    <col min="3845" max="3845" width="14.42578125" style="282" customWidth="1"/>
    <col min="3846" max="3846" width="21" style="282" customWidth="1"/>
    <col min="3847" max="3847" width="19.7109375" style="282" customWidth="1"/>
    <col min="3848" max="3848" width="18" style="282" customWidth="1"/>
    <col min="3849" max="3849" width="23.140625" style="282" customWidth="1"/>
    <col min="3850" max="3864" width="0" style="282" hidden="1" customWidth="1"/>
    <col min="3865" max="4096" width="9.140625" style="282"/>
    <col min="4097" max="4097" width="14.28515625" style="282" customWidth="1"/>
    <col min="4098" max="4098" width="13.85546875" style="282" customWidth="1"/>
    <col min="4099" max="4099" width="11.42578125" style="282" customWidth="1"/>
    <col min="4100" max="4100" width="27.85546875" style="282" customWidth="1"/>
    <col min="4101" max="4101" width="14.42578125" style="282" customWidth="1"/>
    <col min="4102" max="4102" width="21" style="282" customWidth="1"/>
    <col min="4103" max="4103" width="19.7109375" style="282" customWidth="1"/>
    <col min="4104" max="4104" width="18" style="282" customWidth="1"/>
    <col min="4105" max="4105" width="23.140625" style="282" customWidth="1"/>
    <col min="4106" max="4120" width="0" style="282" hidden="1" customWidth="1"/>
    <col min="4121" max="4352" width="9.140625" style="282"/>
    <col min="4353" max="4353" width="14.28515625" style="282" customWidth="1"/>
    <col min="4354" max="4354" width="13.85546875" style="282" customWidth="1"/>
    <col min="4355" max="4355" width="11.42578125" style="282" customWidth="1"/>
    <col min="4356" max="4356" width="27.85546875" style="282" customWidth="1"/>
    <col min="4357" max="4357" width="14.42578125" style="282" customWidth="1"/>
    <col min="4358" max="4358" width="21" style="282" customWidth="1"/>
    <col min="4359" max="4359" width="19.7109375" style="282" customWidth="1"/>
    <col min="4360" max="4360" width="18" style="282" customWidth="1"/>
    <col min="4361" max="4361" width="23.140625" style="282" customWidth="1"/>
    <col min="4362" max="4376" width="0" style="282" hidden="1" customWidth="1"/>
    <col min="4377" max="4608" width="9.140625" style="282"/>
    <col min="4609" max="4609" width="14.28515625" style="282" customWidth="1"/>
    <col min="4610" max="4610" width="13.85546875" style="282" customWidth="1"/>
    <col min="4611" max="4611" width="11.42578125" style="282" customWidth="1"/>
    <col min="4612" max="4612" width="27.85546875" style="282" customWidth="1"/>
    <col min="4613" max="4613" width="14.42578125" style="282" customWidth="1"/>
    <col min="4614" max="4614" width="21" style="282" customWidth="1"/>
    <col min="4615" max="4615" width="19.7109375" style="282" customWidth="1"/>
    <col min="4616" max="4616" width="18" style="282" customWidth="1"/>
    <col min="4617" max="4617" width="23.140625" style="282" customWidth="1"/>
    <col min="4618" max="4632" width="0" style="282" hidden="1" customWidth="1"/>
    <col min="4633" max="4864" width="9.140625" style="282"/>
    <col min="4865" max="4865" width="14.28515625" style="282" customWidth="1"/>
    <col min="4866" max="4866" width="13.85546875" style="282" customWidth="1"/>
    <col min="4867" max="4867" width="11.42578125" style="282" customWidth="1"/>
    <col min="4868" max="4868" width="27.85546875" style="282" customWidth="1"/>
    <col min="4869" max="4869" width="14.42578125" style="282" customWidth="1"/>
    <col min="4870" max="4870" width="21" style="282" customWidth="1"/>
    <col min="4871" max="4871" width="19.7109375" style="282" customWidth="1"/>
    <col min="4872" max="4872" width="18" style="282" customWidth="1"/>
    <col min="4873" max="4873" width="23.140625" style="282" customWidth="1"/>
    <col min="4874" max="4888" width="0" style="282" hidden="1" customWidth="1"/>
    <col min="4889" max="5120" width="9.140625" style="282"/>
    <col min="5121" max="5121" width="14.28515625" style="282" customWidth="1"/>
    <col min="5122" max="5122" width="13.85546875" style="282" customWidth="1"/>
    <col min="5123" max="5123" width="11.42578125" style="282" customWidth="1"/>
    <col min="5124" max="5124" width="27.85546875" style="282" customWidth="1"/>
    <col min="5125" max="5125" width="14.42578125" style="282" customWidth="1"/>
    <col min="5126" max="5126" width="21" style="282" customWidth="1"/>
    <col min="5127" max="5127" width="19.7109375" style="282" customWidth="1"/>
    <col min="5128" max="5128" width="18" style="282" customWidth="1"/>
    <col min="5129" max="5129" width="23.140625" style="282" customWidth="1"/>
    <col min="5130" max="5144" width="0" style="282" hidden="1" customWidth="1"/>
    <col min="5145" max="5376" width="9.140625" style="282"/>
    <col min="5377" max="5377" width="14.28515625" style="282" customWidth="1"/>
    <col min="5378" max="5378" width="13.85546875" style="282" customWidth="1"/>
    <col min="5379" max="5379" width="11.42578125" style="282" customWidth="1"/>
    <col min="5380" max="5380" width="27.85546875" style="282" customWidth="1"/>
    <col min="5381" max="5381" width="14.42578125" style="282" customWidth="1"/>
    <col min="5382" max="5382" width="21" style="282" customWidth="1"/>
    <col min="5383" max="5383" width="19.7109375" style="282" customWidth="1"/>
    <col min="5384" max="5384" width="18" style="282" customWidth="1"/>
    <col min="5385" max="5385" width="23.140625" style="282" customWidth="1"/>
    <col min="5386" max="5400" width="0" style="282" hidden="1" customWidth="1"/>
    <col min="5401" max="5632" width="9.140625" style="282"/>
    <col min="5633" max="5633" width="14.28515625" style="282" customWidth="1"/>
    <col min="5634" max="5634" width="13.85546875" style="282" customWidth="1"/>
    <col min="5635" max="5635" width="11.42578125" style="282" customWidth="1"/>
    <col min="5636" max="5636" width="27.85546875" style="282" customWidth="1"/>
    <col min="5637" max="5637" width="14.42578125" style="282" customWidth="1"/>
    <col min="5638" max="5638" width="21" style="282" customWidth="1"/>
    <col min="5639" max="5639" width="19.7109375" style="282" customWidth="1"/>
    <col min="5640" max="5640" width="18" style="282" customWidth="1"/>
    <col min="5641" max="5641" width="23.140625" style="282" customWidth="1"/>
    <col min="5642" max="5656" width="0" style="282" hidden="1" customWidth="1"/>
    <col min="5657" max="5888" width="9.140625" style="282"/>
    <col min="5889" max="5889" width="14.28515625" style="282" customWidth="1"/>
    <col min="5890" max="5890" width="13.85546875" style="282" customWidth="1"/>
    <col min="5891" max="5891" width="11.42578125" style="282" customWidth="1"/>
    <col min="5892" max="5892" width="27.85546875" style="282" customWidth="1"/>
    <col min="5893" max="5893" width="14.42578125" style="282" customWidth="1"/>
    <col min="5894" max="5894" width="21" style="282" customWidth="1"/>
    <col min="5895" max="5895" width="19.7109375" style="282" customWidth="1"/>
    <col min="5896" max="5896" width="18" style="282" customWidth="1"/>
    <col min="5897" max="5897" width="23.140625" style="282" customWidth="1"/>
    <col min="5898" max="5912" width="0" style="282" hidden="1" customWidth="1"/>
    <col min="5913" max="6144" width="9.140625" style="282"/>
    <col min="6145" max="6145" width="14.28515625" style="282" customWidth="1"/>
    <col min="6146" max="6146" width="13.85546875" style="282" customWidth="1"/>
    <col min="6147" max="6147" width="11.42578125" style="282" customWidth="1"/>
    <col min="6148" max="6148" width="27.85546875" style="282" customWidth="1"/>
    <col min="6149" max="6149" width="14.42578125" style="282" customWidth="1"/>
    <col min="6150" max="6150" width="21" style="282" customWidth="1"/>
    <col min="6151" max="6151" width="19.7109375" style="282" customWidth="1"/>
    <col min="6152" max="6152" width="18" style="282" customWidth="1"/>
    <col min="6153" max="6153" width="23.140625" style="282" customWidth="1"/>
    <col min="6154" max="6168" width="0" style="282" hidden="1" customWidth="1"/>
    <col min="6169" max="6400" width="9.140625" style="282"/>
    <col min="6401" max="6401" width="14.28515625" style="282" customWidth="1"/>
    <col min="6402" max="6402" width="13.85546875" style="282" customWidth="1"/>
    <col min="6403" max="6403" width="11.42578125" style="282" customWidth="1"/>
    <col min="6404" max="6404" width="27.85546875" style="282" customWidth="1"/>
    <col min="6405" max="6405" width="14.42578125" style="282" customWidth="1"/>
    <col min="6406" max="6406" width="21" style="282" customWidth="1"/>
    <col min="6407" max="6407" width="19.7109375" style="282" customWidth="1"/>
    <col min="6408" max="6408" width="18" style="282" customWidth="1"/>
    <col min="6409" max="6409" width="23.140625" style="282" customWidth="1"/>
    <col min="6410" max="6424" width="0" style="282" hidden="1" customWidth="1"/>
    <col min="6425" max="6656" width="9.140625" style="282"/>
    <col min="6657" max="6657" width="14.28515625" style="282" customWidth="1"/>
    <col min="6658" max="6658" width="13.85546875" style="282" customWidth="1"/>
    <col min="6659" max="6659" width="11.42578125" style="282" customWidth="1"/>
    <col min="6660" max="6660" width="27.85546875" style="282" customWidth="1"/>
    <col min="6661" max="6661" width="14.42578125" style="282" customWidth="1"/>
    <col min="6662" max="6662" width="21" style="282" customWidth="1"/>
    <col min="6663" max="6663" width="19.7109375" style="282" customWidth="1"/>
    <col min="6664" max="6664" width="18" style="282" customWidth="1"/>
    <col min="6665" max="6665" width="23.140625" style="282" customWidth="1"/>
    <col min="6666" max="6680" width="0" style="282" hidden="1" customWidth="1"/>
    <col min="6681" max="6912" width="9.140625" style="282"/>
    <col min="6913" max="6913" width="14.28515625" style="282" customWidth="1"/>
    <col min="6914" max="6914" width="13.85546875" style="282" customWidth="1"/>
    <col min="6915" max="6915" width="11.42578125" style="282" customWidth="1"/>
    <col min="6916" max="6916" width="27.85546875" style="282" customWidth="1"/>
    <col min="6917" max="6917" width="14.42578125" style="282" customWidth="1"/>
    <col min="6918" max="6918" width="21" style="282" customWidth="1"/>
    <col min="6919" max="6919" width="19.7109375" style="282" customWidth="1"/>
    <col min="6920" max="6920" width="18" style="282" customWidth="1"/>
    <col min="6921" max="6921" width="23.140625" style="282" customWidth="1"/>
    <col min="6922" max="6936" width="0" style="282" hidden="1" customWidth="1"/>
    <col min="6937" max="7168" width="9.140625" style="282"/>
    <col min="7169" max="7169" width="14.28515625" style="282" customWidth="1"/>
    <col min="7170" max="7170" width="13.85546875" style="282" customWidth="1"/>
    <col min="7171" max="7171" width="11.42578125" style="282" customWidth="1"/>
    <col min="7172" max="7172" width="27.85546875" style="282" customWidth="1"/>
    <col min="7173" max="7173" width="14.42578125" style="282" customWidth="1"/>
    <col min="7174" max="7174" width="21" style="282" customWidth="1"/>
    <col min="7175" max="7175" width="19.7109375" style="282" customWidth="1"/>
    <col min="7176" max="7176" width="18" style="282" customWidth="1"/>
    <col min="7177" max="7177" width="23.140625" style="282" customWidth="1"/>
    <col min="7178" max="7192" width="0" style="282" hidden="1" customWidth="1"/>
    <col min="7193" max="7424" width="9.140625" style="282"/>
    <col min="7425" max="7425" width="14.28515625" style="282" customWidth="1"/>
    <col min="7426" max="7426" width="13.85546875" style="282" customWidth="1"/>
    <col min="7427" max="7427" width="11.42578125" style="282" customWidth="1"/>
    <col min="7428" max="7428" width="27.85546875" style="282" customWidth="1"/>
    <col min="7429" max="7429" width="14.42578125" style="282" customWidth="1"/>
    <col min="7430" max="7430" width="21" style="282" customWidth="1"/>
    <col min="7431" max="7431" width="19.7109375" style="282" customWidth="1"/>
    <col min="7432" max="7432" width="18" style="282" customWidth="1"/>
    <col min="7433" max="7433" width="23.140625" style="282" customWidth="1"/>
    <col min="7434" max="7448" width="0" style="282" hidden="1" customWidth="1"/>
    <col min="7449" max="7680" width="9.140625" style="282"/>
    <col min="7681" max="7681" width="14.28515625" style="282" customWidth="1"/>
    <col min="7682" max="7682" width="13.85546875" style="282" customWidth="1"/>
    <col min="7683" max="7683" width="11.42578125" style="282" customWidth="1"/>
    <col min="7684" max="7684" width="27.85546875" style="282" customWidth="1"/>
    <col min="7685" max="7685" width="14.42578125" style="282" customWidth="1"/>
    <col min="7686" max="7686" width="21" style="282" customWidth="1"/>
    <col min="7687" max="7687" width="19.7109375" style="282" customWidth="1"/>
    <col min="7688" max="7688" width="18" style="282" customWidth="1"/>
    <col min="7689" max="7689" width="23.140625" style="282" customWidth="1"/>
    <col min="7690" max="7704" width="0" style="282" hidden="1" customWidth="1"/>
    <col min="7705" max="7936" width="9.140625" style="282"/>
    <col min="7937" max="7937" width="14.28515625" style="282" customWidth="1"/>
    <col min="7938" max="7938" width="13.85546875" style="282" customWidth="1"/>
    <col min="7939" max="7939" width="11.42578125" style="282" customWidth="1"/>
    <col min="7940" max="7940" width="27.85546875" style="282" customWidth="1"/>
    <col min="7941" max="7941" width="14.42578125" style="282" customWidth="1"/>
    <col min="7942" max="7942" width="21" style="282" customWidth="1"/>
    <col min="7943" max="7943" width="19.7109375" style="282" customWidth="1"/>
    <col min="7944" max="7944" width="18" style="282" customWidth="1"/>
    <col min="7945" max="7945" width="23.140625" style="282" customWidth="1"/>
    <col min="7946" max="7960" width="0" style="282" hidden="1" customWidth="1"/>
    <col min="7961" max="8192" width="9.140625" style="282"/>
    <col min="8193" max="8193" width="14.28515625" style="282" customWidth="1"/>
    <col min="8194" max="8194" width="13.85546875" style="282" customWidth="1"/>
    <col min="8195" max="8195" width="11.42578125" style="282" customWidth="1"/>
    <col min="8196" max="8196" width="27.85546875" style="282" customWidth="1"/>
    <col min="8197" max="8197" width="14.42578125" style="282" customWidth="1"/>
    <col min="8198" max="8198" width="21" style="282" customWidth="1"/>
    <col min="8199" max="8199" width="19.7109375" style="282" customWidth="1"/>
    <col min="8200" max="8200" width="18" style="282" customWidth="1"/>
    <col min="8201" max="8201" width="23.140625" style="282" customWidth="1"/>
    <col min="8202" max="8216" width="0" style="282" hidden="1" customWidth="1"/>
    <col min="8217" max="8448" width="9.140625" style="282"/>
    <col min="8449" max="8449" width="14.28515625" style="282" customWidth="1"/>
    <col min="8450" max="8450" width="13.85546875" style="282" customWidth="1"/>
    <col min="8451" max="8451" width="11.42578125" style="282" customWidth="1"/>
    <col min="8452" max="8452" width="27.85546875" style="282" customWidth="1"/>
    <col min="8453" max="8453" width="14.42578125" style="282" customWidth="1"/>
    <col min="8454" max="8454" width="21" style="282" customWidth="1"/>
    <col min="8455" max="8455" width="19.7109375" style="282" customWidth="1"/>
    <col min="8456" max="8456" width="18" style="282" customWidth="1"/>
    <col min="8457" max="8457" width="23.140625" style="282" customWidth="1"/>
    <col min="8458" max="8472" width="0" style="282" hidden="1" customWidth="1"/>
    <col min="8473" max="8704" width="9.140625" style="282"/>
    <col min="8705" max="8705" width="14.28515625" style="282" customWidth="1"/>
    <col min="8706" max="8706" width="13.85546875" style="282" customWidth="1"/>
    <col min="8707" max="8707" width="11.42578125" style="282" customWidth="1"/>
    <col min="8708" max="8708" width="27.85546875" style="282" customWidth="1"/>
    <col min="8709" max="8709" width="14.42578125" style="282" customWidth="1"/>
    <col min="8710" max="8710" width="21" style="282" customWidth="1"/>
    <col min="8711" max="8711" width="19.7109375" style="282" customWidth="1"/>
    <col min="8712" max="8712" width="18" style="282" customWidth="1"/>
    <col min="8713" max="8713" width="23.140625" style="282" customWidth="1"/>
    <col min="8714" max="8728" width="0" style="282" hidden="1" customWidth="1"/>
    <col min="8729" max="8960" width="9.140625" style="282"/>
    <col min="8961" max="8961" width="14.28515625" style="282" customWidth="1"/>
    <col min="8962" max="8962" width="13.85546875" style="282" customWidth="1"/>
    <col min="8963" max="8963" width="11.42578125" style="282" customWidth="1"/>
    <col min="8964" max="8964" width="27.85546875" style="282" customWidth="1"/>
    <col min="8965" max="8965" width="14.42578125" style="282" customWidth="1"/>
    <col min="8966" max="8966" width="21" style="282" customWidth="1"/>
    <col min="8967" max="8967" width="19.7109375" style="282" customWidth="1"/>
    <col min="8968" max="8968" width="18" style="282" customWidth="1"/>
    <col min="8969" max="8969" width="23.140625" style="282" customWidth="1"/>
    <col min="8970" max="8984" width="0" style="282" hidden="1" customWidth="1"/>
    <col min="8985" max="9216" width="9.140625" style="282"/>
    <col min="9217" max="9217" width="14.28515625" style="282" customWidth="1"/>
    <col min="9218" max="9218" width="13.85546875" style="282" customWidth="1"/>
    <col min="9219" max="9219" width="11.42578125" style="282" customWidth="1"/>
    <col min="9220" max="9220" width="27.85546875" style="282" customWidth="1"/>
    <col min="9221" max="9221" width="14.42578125" style="282" customWidth="1"/>
    <col min="9222" max="9222" width="21" style="282" customWidth="1"/>
    <col min="9223" max="9223" width="19.7109375" style="282" customWidth="1"/>
    <col min="9224" max="9224" width="18" style="282" customWidth="1"/>
    <col min="9225" max="9225" width="23.140625" style="282" customWidth="1"/>
    <col min="9226" max="9240" width="0" style="282" hidden="1" customWidth="1"/>
    <col min="9241" max="9472" width="9.140625" style="282"/>
    <col min="9473" max="9473" width="14.28515625" style="282" customWidth="1"/>
    <col min="9474" max="9474" width="13.85546875" style="282" customWidth="1"/>
    <col min="9475" max="9475" width="11.42578125" style="282" customWidth="1"/>
    <col min="9476" max="9476" width="27.85546875" style="282" customWidth="1"/>
    <col min="9477" max="9477" width="14.42578125" style="282" customWidth="1"/>
    <col min="9478" max="9478" width="21" style="282" customWidth="1"/>
    <col min="9479" max="9479" width="19.7109375" style="282" customWidth="1"/>
    <col min="9480" max="9480" width="18" style="282" customWidth="1"/>
    <col min="9481" max="9481" width="23.140625" style="282" customWidth="1"/>
    <col min="9482" max="9496" width="0" style="282" hidden="1" customWidth="1"/>
    <col min="9497" max="9728" width="9.140625" style="282"/>
    <col min="9729" max="9729" width="14.28515625" style="282" customWidth="1"/>
    <col min="9730" max="9730" width="13.85546875" style="282" customWidth="1"/>
    <col min="9731" max="9731" width="11.42578125" style="282" customWidth="1"/>
    <col min="9732" max="9732" width="27.85546875" style="282" customWidth="1"/>
    <col min="9733" max="9733" width="14.42578125" style="282" customWidth="1"/>
    <col min="9734" max="9734" width="21" style="282" customWidth="1"/>
    <col min="9735" max="9735" width="19.7109375" style="282" customWidth="1"/>
    <col min="9736" max="9736" width="18" style="282" customWidth="1"/>
    <col min="9737" max="9737" width="23.140625" style="282" customWidth="1"/>
    <col min="9738" max="9752" width="0" style="282" hidden="1" customWidth="1"/>
    <col min="9753" max="9984" width="9.140625" style="282"/>
    <col min="9985" max="9985" width="14.28515625" style="282" customWidth="1"/>
    <col min="9986" max="9986" width="13.85546875" style="282" customWidth="1"/>
    <col min="9987" max="9987" width="11.42578125" style="282" customWidth="1"/>
    <col min="9988" max="9988" width="27.85546875" style="282" customWidth="1"/>
    <col min="9989" max="9989" width="14.42578125" style="282" customWidth="1"/>
    <col min="9990" max="9990" width="21" style="282" customWidth="1"/>
    <col min="9991" max="9991" width="19.7109375" style="282" customWidth="1"/>
    <col min="9992" max="9992" width="18" style="282" customWidth="1"/>
    <col min="9993" max="9993" width="23.140625" style="282" customWidth="1"/>
    <col min="9994" max="10008" width="0" style="282" hidden="1" customWidth="1"/>
    <col min="10009" max="10240" width="9.140625" style="282"/>
    <col min="10241" max="10241" width="14.28515625" style="282" customWidth="1"/>
    <col min="10242" max="10242" width="13.85546875" style="282" customWidth="1"/>
    <col min="10243" max="10243" width="11.42578125" style="282" customWidth="1"/>
    <col min="10244" max="10244" width="27.85546875" style="282" customWidth="1"/>
    <col min="10245" max="10245" width="14.42578125" style="282" customWidth="1"/>
    <col min="10246" max="10246" width="21" style="282" customWidth="1"/>
    <col min="10247" max="10247" width="19.7109375" style="282" customWidth="1"/>
    <col min="10248" max="10248" width="18" style="282" customWidth="1"/>
    <col min="10249" max="10249" width="23.140625" style="282" customWidth="1"/>
    <col min="10250" max="10264" width="0" style="282" hidden="1" customWidth="1"/>
    <col min="10265" max="10496" width="9.140625" style="282"/>
    <col min="10497" max="10497" width="14.28515625" style="282" customWidth="1"/>
    <col min="10498" max="10498" width="13.85546875" style="282" customWidth="1"/>
    <col min="10499" max="10499" width="11.42578125" style="282" customWidth="1"/>
    <col min="10500" max="10500" width="27.85546875" style="282" customWidth="1"/>
    <col min="10501" max="10501" width="14.42578125" style="282" customWidth="1"/>
    <col min="10502" max="10502" width="21" style="282" customWidth="1"/>
    <col min="10503" max="10503" width="19.7109375" style="282" customWidth="1"/>
    <col min="10504" max="10504" width="18" style="282" customWidth="1"/>
    <col min="10505" max="10505" width="23.140625" style="282" customWidth="1"/>
    <col min="10506" max="10520" width="0" style="282" hidden="1" customWidth="1"/>
    <col min="10521" max="10752" width="9.140625" style="282"/>
    <col min="10753" max="10753" width="14.28515625" style="282" customWidth="1"/>
    <col min="10754" max="10754" width="13.85546875" style="282" customWidth="1"/>
    <col min="10755" max="10755" width="11.42578125" style="282" customWidth="1"/>
    <col min="10756" max="10756" width="27.85546875" style="282" customWidth="1"/>
    <col min="10757" max="10757" width="14.42578125" style="282" customWidth="1"/>
    <col min="10758" max="10758" width="21" style="282" customWidth="1"/>
    <col min="10759" max="10759" width="19.7109375" style="282" customWidth="1"/>
    <col min="10760" max="10760" width="18" style="282" customWidth="1"/>
    <col min="10761" max="10761" width="23.140625" style="282" customWidth="1"/>
    <col min="10762" max="10776" width="0" style="282" hidden="1" customWidth="1"/>
    <col min="10777" max="11008" width="9.140625" style="282"/>
    <col min="11009" max="11009" width="14.28515625" style="282" customWidth="1"/>
    <col min="11010" max="11010" width="13.85546875" style="282" customWidth="1"/>
    <col min="11011" max="11011" width="11.42578125" style="282" customWidth="1"/>
    <col min="11012" max="11012" width="27.85546875" style="282" customWidth="1"/>
    <col min="11013" max="11013" width="14.42578125" style="282" customWidth="1"/>
    <col min="11014" max="11014" width="21" style="282" customWidth="1"/>
    <col min="11015" max="11015" width="19.7109375" style="282" customWidth="1"/>
    <col min="11016" max="11016" width="18" style="282" customWidth="1"/>
    <col min="11017" max="11017" width="23.140625" style="282" customWidth="1"/>
    <col min="11018" max="11032" width="0" style="282" hidden="1" customWidth="1"/>
    <col min="11033" max="11264" width="9.140625" style="282"/>
    <col min="11265" max="11265" width="14.28515625" style="282" customWidth="1"/>
    <col min="11266" max="11266" width="13.85546875" style="282" customWidth="1"/>
    <col min="11267" max="11267" width="11.42578125" style="282" customWidth="1"/>
    <col min="11268" max="11268" width="27.85546875" style="282" customWidth="1"/>
    <col min="11269" max="11269" width="14.42578125" style="282" customWidth="1"/>
    <col min="11270" max="11270" width="21" style="282" customWidth="1"/>
    <col min="11271" max="11271" width="19.7109375" style="282" customWidth="1"/>
    <col min="11272" max="11272" width="18" style="282" customWidth="1"/>
    <col min="11273" max="11273" width="23.140625" style="282" customWidth="1"/>
    <col min="11274" max="11288" width="0" style="282" hidden="1" customWidth="1"/>
    <col min="11289" max="11520" width="9.140625" style="282"/>
    <col min="11521" max="11521" width="14.28515625" style="282" customWidth="1"/>
    <col min="11522" max="11522" width="13.85546875" style="282" customWidth="1"/>
    <col min="11523" max="11523" width="11.42578125" style="282" customWidth="1"/>
    <col min="11524" max="11524" width="27.85546875" style="282" customWidth="1"/>
    <col min="11525" max="11525" width="14.42578125" style="282" customWidth="1"/>
    <col min="11526" max="11526" width="21" style="282" customWidth="1"/>
    <col min="11527" max="11527" width="19.7109375" style="282" customWidth="1"/>
    <col min="11528" max="11528" width="18" style="282" customWidth="1"/>
    <col min="11529" max="11529" width="23.140625" style="282" customWidth="1"/>
    <col min="11530" max="11544" width="0" style="282" hidden="1" customWidth="1"/>
    <col min="11545" max="11776" width="9.140625" style="282"/>
    <col min="11777" max="11777" width="14.28515625" style="282" customWidth="1"/>
    <col min="11778" max="11778" width="13.85546875" style="282" customWidth="1"/>
    <col min="11779" max="11779" width="11.42578125" style="282" customWidth="1"/>
    <col min="11780" max="11780" width="27.85546875" style="282" customWidth="1"/>
    <col min="11781" max="11781" width="14.42578125" style="282" customWidth="1"/>
    <col min="11782" max="11782" width="21" style="282" customWidth="1"/>
    <col min="11783" max="11783" width="19.7109375" style="282" customWidth="1"/>
    <col min="11784" max="11784" width="18" style="282" customWidth="1"/>
    <col min="11785" max="11785" width="23.140625" style="282" customWidth="1"/>
    <col min="11786" max="11800" width="0" style="282" hidden="1" customWidth="1"/>
    <col min="11801" max="12032" width="9.140625" style="282"/>
    <col min="12033" max="12033" width="14.28515625" style="282" customWidth="1"/>
    <col min="12034" max="12034" width="13.85546875" style="282" customWidth="1"/>
    <col min="12035" max="12035" width="11.42578125" style="282" customWidth="1"/>
    <col min="12036" max="12036" width="27.85546875" style="282" customWidth="1"/>
    <col min="12037" max="12037" width="14.42578125" style="282" customWidth="1"/>
    <col min="12038" max="12038" width="21" style="282" customWidth="1"/>
    <col min="12039" max="12039" width="19.7109375" style="282" customWidth="1"/>
    <col min="12040" max="12040" width="18" style="282" customWidth="1"/>
    <col min="12041" max="12041" width="23.140625" style="282" customWidth="1"/>
    <col min="12042" max="12056" width="0" style="282" hidden="1" customWidth="1"/>
    <col min="12057" max="12288" width="9.140625" style="282"/>
    <col min="12289" max="12289" width="14.28515625" style="282" customWidth="1"/>
    <col min="12290" max="12290" width="13.85546875" style="282" customWidth="1"/>
    <col min="12291" max="12291" width="11.42578125" style="282" customWidth="1"/>
    <col min="12292" max="12292" width="27.85546875" style="282" customWidth="1"/>
    <col min="12293" max="12293" width="14.42578125" style="282" customWidth="1"/>
    <col min="12294" max="12294" width="21" style="282" customWidth="1"/>
    <col min="12295" max="12295" width="19.7109375" style="282" customWidth="1"/>
    <col min="12296" max="12296" width="18" style="282" customWidth="1"/>
    <col min="12297" max="12297" width="23.140625" style="282" customWidth="1"/>
    <col min="12298" max="12312" width="0" style="282" hidden="1" customWidth="1"/>
    <col min="12313" max="12544" width="9.140625" style="282"/>
    <col min="12545" max="12545" width="14.28515625" style="282" customWidth="1"/>
    <col min="12546" max="12546" width="13.85546875" style="282" customWidth="1"/>
    <col min="12547" max="12547" width="11.42578125" style="282" customWidth="1"/>
    <col min="12548" max="12548" width="27.85546875" style="282" customWidth="1"/>
    <col min="12549" max="12549" width="14.42578125" style="282" customWidth="1"/>
    <col min="12550" max="12550" width="21" style="282" customWidth="1"/>
    <col min="12551" max="12551" width="19.7109375" style="282" customWidth="1"/>
    <col min="12552" max="12552" width="18" style="282" customWidth="1"/>
    <col min="12553" max="12553" width="23.140625" style="282" customWidth="1"/>
    <col min="12554" max="12568" width="0" style="282" hidden="1" customWidth="1"/>
    <col min="12569" max="12800" width="9.140625" style="282"/>
    <col min="12801" max="12801" width="14.28515625" style="282" customWidth="1"/>
    <col min="12802" max="12802" width="13.85546875" style="282" customWidth="1"/>
    <col min="12803" max="12803" width="11.42578125" style="282" customWidth="1"/>
    <col min="12804" max="12804" width="27.85546875" style="282" customWidth="1"/>
    <col min="12805" max="12805" width="14.42578125" style="282" customWidth="1"/>
    <col min="12806" max="12806" width="21" style="282" customWidth="1"/>
    <col min="12807" max="12807" width="19.7109375" style="282" customWidth="1"/>
    <col min="12808" max="12808" width="18" style="282" customWidth="1"/>
    <col min="12809" max="12809" width="23.140625" style="282" customWidth="1"/>
    <col min="12810" max="12824" width="0" style="282" hidden="1" customWidth="1"/>
    <col min="12825" max="13056" width="9.140625" style="282"/>
    <col min="13057" max="13057" width="14.28515625" style="282" customWidth="1"/>
    <col min="13058" max="13058" width="13.85546875" style="282" customWidth="1"/>
    <col min="13059" max="13059" width="11.42578125" style="282" customWidth="1"/>
    <col min="13060" max="13060" width="27.85546875" style="282" customWidth="1"/>
    <col min="13061" max="13061" width="14.42578125" style="282" customWidth="1"/>
    <col min="13062" max="13062" width="21" style="282" customWidth="1"/>
    <col min="13063" max="13063" width="19.7109375" style="282" customWidth="1"/>
    <col min="13064" max="13064" width="18" style="282" customWidth="1"/>
    <col min="13065" max="13065" width="23.140625" style="282" customWidth="1"/>
    <col min="13066" max="13080" width="0" style="282" hidden="1" customWidth="1"/>
    <col min="13081" max="13312" width="9.140625" style="282"/>
    <col min="13313" max="13313" width="14.28515625" style="282" customWidth="1"/>
    <col min="13314" max="13314" width="13.85546875" style="282" customWidth="1"/>
    <col min="13315" max="13315" width="11.42578125" style="282" customWidth="1"/>
    <col min="13316" max="13316" width="27.85546875" style="282" customWidth="1"/>
    <col min="13317" max="13317" width="14.42578125" style="282" customWidth="1"/>
    <col min="13318" max="13318" width="21" style="282" customWidth="1"/>
    <col min="13319" max="13319" width="19.7109375" style="282" customWidth="1"/>
    <col min="13320" max="13320" width="18" style="282" customWidth="1"/>
    <col min="13321" max="13321" width="23.140625" style="282" customWidth="1"/>
    <col min="13322" max="13336" width="0" style="282" hidden="1" customWidth="1"/>
    <col min="13337" max="13568" width="9.140625" style="282"/>
    <col min="13569" max="13569" width="14.28515625" style="282" customWidth="1"/>
    <col min="13570" max="13570" width="13.85546875" style="282" customWidth="1"/>
    <col min="13571" max="13571" width="11.42578125" style="282" customWidth="1"/>
    <col min="13572" max="13572" width="27.85546875" style="282" customWidth="1"/>
    <col min="13573" max="13573" width="14.42578125" style="282" customWidth="1"/>
    <col min="13574" max="13574" width="21" style="282" customWidth="1"/>
    <col min="13575" max="13575" width="19.7109375" style="282" customWidth="1"/>
    <col min="13576" max="13576" width="18" style="282" customWidth="1"/>
    <col min="13577" max="13577" width="23.140625" style="282" customWidth="1"/>
    <col min="13578" max="13592" width="0" style="282" hidden="1" customWidth="1"/>
    <col min="13593" max="13824" width="9.140625" style="282"/>
    <col min="13825" max="13825" width="14.28515625" style="282" customWidth="1"/>
    <col min="13826" max="13826" width="13.85546875" style="282" customWidth="1"/>
    <col min="13827" max="13827" width="11.42578125" style="282" customWidth="1"/>
    <col min="13828" max="13828" width="27.85546875" style="282" customWidth="1"/>
    <col min="13829" max="13829" width="14.42578125" style="282" customWidth="1"/>
    <col min="13830" max="13830" width="21" style="282" customWidth="1"/>
    <col min="13831" max="13831" width="19.7109375" style="282" customWidth="1"/>
    <col min="13832" max="13832" width="18" style="282" customWidth="1"/>
    <col min="13833" max="13833" width="23.140625" style="282" customWidth="1"/>
    <col min="13834" max="13848" width="0" style="282" hidden="1" customWidth="1"/>
    <col min="13849" max="14080" width="9.140625" style="282"/>
    <col min="14081" max="14081" width="14.28515625" style="282" customWidth="1"/>
    <col min="14082" max="14082" width="13.85546875" style="282" customWidth="1"/>
    <col min="14083" max="14083" width="11.42578125" style="282" customWidth="1"/>
    <col min="14084" max="14084" width="27.85546875" style="282" customWidth="1"/>
    <col min="14085" max="14085" width="14.42578125" style="282" customWidth="1"/>
    <col min="14086" max="14086" width="21" style="282" customWidth="1"/>
    <col min="14087" max="14087" width="19.7109375" style="282" customWidth="1"/>
    <col min="14088" max="14088" width="18" style="282" customWidth="1"/>
    <col min="14089" max="14089" width="23.140625" style="282" customWidth="1"/>
    <col min="14090" max="14104" width="0" style="282" hidden="1" customWidth="1"/>
    <col min="14105" max="14336" width="9.140625" style="282"/>
    <col min="14337" max="14337" width="14.28515625" style="282" customWidth="1"/>
    <col min="14338" max="14338" width="13.85546875" style="282" customWidth="1"/>
    <col min="14339" max="14339" width="11.42578125" style="282" customWidth="1"/>
    <col min="14340" max="14340" width="27.85546875" style="282" customWidth="1"/>
    <col min="14341" max="14341" width="14.42578125" style="282" customWidth="1"/>
    <col min="14342" max="14342" width="21" style="282" customWidth="1"/>
    <col min="14343" max="14343" width="19.7109375" style="282" customWidth="1"/>
    <col min="14344" max="14344" width="18" style="282" customWidth="1"/>
    <col min="14345" max="14345" width="23.140625" style="282" customWidth="1"/>
    <col min="14346" max="14360" width="0" style="282" hidden="1" customWidth="1"/>
    <col min="14361" max="14592" width="9.140625" style="282"/>
    <col min="14593" max="14593" width="14.28515625" style="282" customWidth="1"/>
    <col min="14594" max="14594" width="13.85546875" style="282" customWidth="1"/>
    <col min="14595" max="14595" width="11.42578125" style="282" customWidth="1"/>
    <col min="14596" max="14596" width="27.85546875" style="282" customWidth="1"/>
    <col min="14597" max="14597" width="14.42578125" style="282" customWidth="1"/>
    <col min="14598" max="14598" width="21" style="282" customWidth="1"/>
    <col min="14599" max="14599" width="19.7109375" style="282" customWidth="1"/>
    <col min="14600" max="14600" width="18" style="282" customWidth="1"/>
    <col min="14601" max="14601" width="23.140625" style="282" customWidth="1"/>
    <col min="14602" max="14616" width="0" style="282" hidden="1" customWidth="1"/>
    <col min="14617" max="14848" width="9.140625" style="282"/>
    <col min="14849" max="14849" width="14.28515625" style="282" customWidth="1"/>
    <col min="14850" max="14850" width="13.85546875" style="282" customWidth="1"/>
    <col min="14851" max="14851" width="11.42578125" style="282" customWidth="1"/>
    <col min="14852" max="14852" width="27.85546875" style="282" customWidth="1"/>
    <col min="14853" max="14853" width="14.42578125" style="282" customWidth="1"/>
    <col min="14854" max="14854" width="21" style="282" customWidth="1"/>
    <col min="14855" max="14855" width="19.7109375" style="282" customWidth="1"/>
    <col min="14856" max="14856" width="18" style="282" customWidth="1"/>
    <col min="14857" max="14857" width="23.140625" style="282" customWidth="1"/>
    <col min="14858" max="14872" width="0" style="282" hidden="1" customWidth="1"/>
    <col min="14873" max="15104" width="9.140625" style="282"/>
    <col min="15105" max="15105" width="14.28515625" style="282" customWidth="1"/>
    <col min="15106" max="15106" width="13.85546875" style="282" customWidth="1"/>
    <col min="15107" max="15107" width="11.42578125" style="282" customWidth="1"/>
    <col min="15108" max="15108" width="27.85546875" style="282" customWidth="1"/>
    <col min="15109" max="15109" width="14.42578125" style="282" customWidth="1"/>
    <col min="15110" max="15110" width="21" style="282" customWidth="1"/>
    <col min="15111" max="15111" width="19.7109375" style="282" customWidth="1"/>
    <col min="15112" max="15112" width="18" style="282" customWidth="1"/>
    <col min="15113" max="15113" width="23.140625" style="282" customWidth="1"/>
    <col min="15114" max="15128" width="0" style="282" hidden="1" customWidth="1"/>
    <col min="15129" max="15360" width="9.140625" style="282"/>
    <col min="15361" max="15361" width="14.28515625" style="282" customWidth="1"/>
    <col min="15362" max="15362" width="13.85546875" style="282" customWidth="1"/>
    <col min="15363" max="15363" width="11.42578125" style="282" customWidth="1"/>
    <col min="15364" max="15364" width="27.85546875" style="282" customWidth="1"/>
    <col min="15365" max="15365" width="14.42578125" style="282" customWidth="1"/>
    <col min="15366" max="15366" width="21" style="282" customWidth="1"/>
    <col min="15367" max="15367" width="19.7109375" style="282" customWidth="1"/>
    <col min="15368" max="15368" width="18" style="282" customWidth="1"/>
    <col min="15369" max="15369" width="23.140625" style="282" customWidth="1"/>
    <col min="15370" max="15384" width="0" style="282" hidden="1" customWidth="1"/>
    <col min="15385" max="15616" width="9.140625" style="282"/>
    <col min="15617" max="15617" width="14.28515625" style="282" customWidth="1"/>
    <col min="15618" max="15618" width="13.85546875" style="282" customWidth="1"/>
    <col min="15619" max="15619" width="11.42578125" style="282" customWidth="1"/>
    <col min="15620" max="15620" width="27.85546875" style="282" customWidth="1"/>
    <col min="15621" max="15621" width="14.42578125" style="282" customWidth="1"/>
    <col min="15622" max="15622" width="21" style="282" customWidth="1"/>
    <col min="15623" max="15623" width="19.7109375" style="282" customWidth="1"/>
    <col min="15624" max="15624" width="18" style="282" customWidth="1"/>
    <col min="15625" max="15625" width="23.140625" style="282" customWidth="1"/>
    <col min="15626" max="15640" width="0" style="282" hidden="1" customWidth="1"/>
    <col min="15641" max="15872" width="9.140625" style="282"/>
    <col min="15873" max="15873" width="14.28515625" style="282" customWidth="1"/>
    <col min="15874" max="15874" width="13.85546875" style="282" customWidth="1"/>
    <col min="15875" max="15875" width="11.42578125" style="282" customWidth="1"/>
    <col min="15876" max="15876" width="27.85546875" style="282" customWidth="1"/>
    <col min="15877" max="15877" width="14.42578125" style="282" customWidth="1"/>
    <col min="15878" max="15878" width="21" style="282" customWidth="1"/>
    <col min="15879" max="15879" width="19.7109375" style="282" customWidth="1"/>
    <col min="15880" max="15880" width="18" style="282" customWidth="1"/>
    <col min="15881" max="15881" width="23.140625" style="282" customWidth="1"/>
    <col min="15882" max="15896" width="0" style="282" hidden="1" customWidth="1"/>
    <col min="15897" max="16128" width="9.140625" style="282"/>
    <col min="16129" max="16129" width="14.28515625" style="282" customWidth="1"/>
    <col min="16130" max="16130" width="13.85546875" style="282" customWidth="1"/>
    <col min="16131" max="16131" width="11.42578125" style="282" customWidth="1"/>
    <col min="16132" max="16132" width="27.85546875" style="282" customWidth="1"/>
    <col min="16133" max="16133" width="14.42578125" style="282" customWidth="1"/>
    <col min="16134" max="16134" width="21" style="282" customWidth="1"/>
    <col min="16135" max="16135" width="19.7109375" style="282" customWidth="1"/>
    <col min="16136" max="16136" width="18" style="282" customWidth="1"/>
    <col min="16137" max="16137" width="23.140625" style="282" customWidth="1"/>
    <col min="16138" max="16152" width="0" style="282" hidden="1" customWidth="1"/>
    <col min="16153" max="16384" width="9.140625" style="282"/>
  </cols>
  <sheetData>
    <row r="1" spans="1:9" ht="24" customHeight="1">
      <c r="A1" s="315" t="str">
        <f>'Attach 3(JV)'!A1:D1</f>
        <v>Specification No. :CC/NT/W-RT/DOM/A00/23/09260</v>
      </c>
      <c r="B1" s="331"/>
      <c r="C1" s="331"/>
      <c r="D1" s="331"/>
      <c r="E1" s="331"/>
      <c r="F1" s="331"/>
      <c r="G1" s="331"/>
      <c r="H1" s="280"/>
      <c r="I1" s="280" t="str">
        <f>"Attachment-3(QR) " &amp; '[18]Attach 3(JV)'!AU1</f>
        <v xml:space="preserve">Attachment-3(QR) </v>
      </c>
    </row>
    <row r="2" spans="1:9" ht="15.75" customHeight="1"/>
    <row r="3" spans="1:9" ht="87" customHeight="1">
      <c r="A3" s="1257" t="str">
        <f>'Attach 3(JV)'!A3:E3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1257"/>
      <c r="C3" s="1257"/>
      <c r="D3" s="1257"/>
      <c r="E3" s="1257"/>
      <c r="F3" s="1257"/>
      <c r="G3" s="1257"/>
      <c r="H3" s="1257"/>
      <c r="I3" s="1257"/>
    </row>
    <row r="5" spans="1:9" ht="21.75" customHeight="1">
      <c r="A5" s="900" t="s">
        <v>349</v>
      </c>
      <c r="B5" s="900"/>
      <c r="C5" s="900"/>
      <c r="D5" s="900"/>
      <c r="E5" s="900"/>
      <c r="F5" s="900"/>
      <c r="G5" s="900"/>
      <c r="H5" s="900"/>
      <c r="I5" s="900"/>
    </row>
    <row r="7" spans="1:9" ht="16.5">
      <c r="A7" s="287" t="str">
        <f>'Attach 3(JV)'!A7</f>
        <v>Bidder’s Name and Address  :</v>
      </c>
      <c r="F7" s="289"/>
      <c r="H7" s="311" t="str">
        <f>'[19]Attach 3(JV)'!E7</f>
        <v>To:</v>
      </c>
    </row>
    <row r="8" spans="1:9" ht="32.25" customHeight="1">
      <c r="A8" s="901" t="str">
        <f>IF('[20]Names of Bidder'!D6= "JV (Joint Venture)", "JV of " &amp; Z8, "")</f>
        <v/>
      </c>
      <c r="B8" s="901"/>
      <c r="C8" s="901"/>
      <c r="D8" s="901"/>
      <c r="F8" s="407"/>
      <c r="H8" s="313" t="str">
        <f>'[19]Attach 3(JV)'!E8</f>
        <v>Contract Services</v>
      </c>
    </row>
    <row r="9" spans="1:9" ht="18" customHeight="1">
      <c r="A9" s="287" t="s">
        <v>580</v>
      </c>
      <c r="B9" s="896">
        <f>'Attach 3(JV)'!B9:D9</f>
        <v>0</v>
      </c>
      <c r="C9" s="896"/>
      <c r="F9" s="407"/>
      <c r="H9" s="313" t="str">
        <f>'[19]Attach 3(JV)'!E9</f>
        <v>Power Grid Corporation of India Ltd.,</v>
      </c>
    </row>
    <row r="10" spans="1:9" ht="18" customHeight="1">
      <c r="A10" s="287" t="s">
        <v>581</v>
      </c>
      <c r="B10" s="896">
        <f>'Attach 3(JV)'!B10:D10</f>
        <v>0</v>
      </c>
      <c r="C10" s="896"/>
      <c r="F10" s="407"/>
      <c r="H10" s="313" t="str">
        <f>'[19]Attach 3(JV)'!E10</f>
        <v>"Saudamini", Plot No. 2, Sector 29</v>
      </c>
    </row>
    <row r="11" spans="1:9" ht="17.25" customHeight="1">
      <c r="B11" s="896">
        <f>'Attach 3(JV)'!B11:D11</f>
        <v>0</v>
      </c>
      <c r="C11" s="896"/>
      <c r="F11" s="407"/>
      <c r="H11" s="313" t="str">
        <f>'[19]Attach 3(JV)'!E11</f>
        <v>Gurgaon (Haryana) - 122001</v>
      </c>
    </row>
    <row r="12" spans="1:9" ht="18" customHeight="1">
      <c r="B12" s="896">
        <f>'Attach 3(JV)'!B12:D12</f>
        <v>0</v>
      </c>
      <c r="C12" s="896"/>
    </row>
    <row r="14" spans="1:9">
      <c r="A14" s="282" t="s">
        <v>339</v>
      </c>
    </row>
    <row r="16" spans="1:9" ht="96.75" customHeight="1">
      <c r="A16" s="897" t="s">
        <v>582</v>
      </c>
      <c r="B16" s="897"/>
      <c r="C16" s="897"/>
      <c r="D16" s="897"/>
      <c r="E16" s="897"/>
      <c r="F16" s="897"/>
      <c r="G16" s="897"/>
      <c r="H16" s="897"/>
      <c r="I16" s="897"/>
    </row>
    <row r="17" spans="1:13" ht="9.75" customHeight="1"/>
    <row r="18" spans="1:13" ht="17.25" customHeight="1">
      <c r="A18" s="408" t="s">
        <v>583</v>
      </c>
      <c r="B18" s="897" t="s">
        <v>584</v>
      </c>
      <c r="C18" s="897"/>
      <c r="D18" s="897"/>
      <c r="E18" s="897"/>
      <c r="F18" s="897"/>
      <c r="M18" s="409"/>
    </row>
    <row r="19" spans="1:13" ht="17.25" hidden="1" customHeight="1">
      <c r="A19" s="408" t="s">
        <v>583</v>
      </c>
      <c r="B19" s="897" t="s">
        <v>585</v>
      </c>
      <c r="C19" s="897"/>
      <c r="D19" s="897"/>
      <c r="E19" s="897"/>
      <c r="F19" s="897"/>
      <c r="G19" s="897"/>
      <c r="H19" s="897"/>
      <c r="M19" s="409"/>
    </row>
    <row r="20" spans="1:13" ht="16.5" hidden="1">
      <c r="A20" s="410" t="s">
        <v>17</v>
      </c>
      <c r="B20" s="898">
        <f>'[19]Name of Bidder'!C13</f>
        <v>0</v>
      </c>
      <c r="C20" s="898"/>
      <c r="D20" s="898"/>
      <c r="E20" s="898"/>
      <c r="F20" s="898"/>
      <c r="G20" s="898"/>
      <c r="H20" s="898"/>
      <c r="M20" s="327">
        <f>'[19]Name of Bidder'!F6</f>
        <v>2</v>
      </c>
    </row>
    <row r="21" spans="1:13" ht="16.5" hidden="1">
      <c r="A21" s="410" t="s">
        <v>26</v>
      </c>
      <c r="B21" s="898">
        <f>'[19]Name of Bidder'!C18</f>
        <v>0</v>
      </c>
      <c r="C21" s="898"/>
      <c r="D21" s="898"/>
      <c r="E21" s="898"/>
      <c r="F21" s="898"/>
      <c r="G21" s="898"/>
      <c r="H21" s="898"/>
      <c r="M21" s="327" t="str">
        <f>'[19]Name of Bidder'!F8</f>
        <v>2 or more</v>
      </c>
    </row>
    <row r="22" spans="1:13" ht="17.25" hidden="1" customHeight="1">
      <c r="A22" s="410" t="s">
        <v>473</v>
      </c>
      <c r="B22" s="898">
        <f>'[19]Name of Bidder'!C23</f>
        <v>0</v>
      </c>
      <c r="C22" s="898"/>
      <c r="D22" s="898"/>
      <c r="E22" s="898"/>
      <c r="F22" s="898"/>
      <c r="G22" s="898"/>
      <c r="H22" s="898"/>
      <c r="I22" s="330"/>
    </row>
    <row r="23" spans="1:13" ht="15.75" hidden="1" customHeight="1">
      <c r="B23" s="602" t="s">
        <v>586</v>
      </c>
    </row>
    <row r="24" spans="1:13" ht="15.75" customHeight="1">
      <c r="A24" s="603"/>
    </row>
    <row r="25" spans="1:13" ht="25.5" hidden="1" customHeight="1">
      <c r="A25" s="897" t="s">
        <v>587</v>
      </c>
      <c r="B25" s="897"/>
      <c r="C25" s="897"/>
      <c r="D25" s="897"/>
      <c r="E25" s="897"/>
      <c r="F25" s="897"/>
      <c r="G25" s="897"/>
      <c r="H25" s="897"/>
    </row>
    <row r="26" spans="1:13" ht="8.25" customHeight="1">
      <c r="A26" s="620"/>
      <c r="B26" s="620"/>
      <c r="C26" s="620"/>
      <c r="D26" s="620"/>
      <c r="E26" s="620"/>
      <c r="F26" s="620"/>
      <c r="G26" s="620"/>
      <c r="H26" s="620"/>
    </row>
    <row r="27" spans="1:13" ht="43.5" customHeight="1">
      <c r="A27" s="904" t="s">
        <v>588</v>
      </c>
      <c r="B27" s="904"/>
      <c r="C27" s="904"/>
      <c r="D27" s="904"/>
      <c r="E27" s="904"/>
      <c r="F27" s="904"/>
      <c r="G27" s="904"/>
      <c r="H27" s="904"/>
      <c r="I27" s="330"/>
    </row>
    <row r="28" spans="1:13" ht="26.25" customHeight="1">
      <c r="A28" s="413" t="s">
        <v>589</v>
      </c>
      <c r="B28" s="904" t="s">
        <v>590</v>
      </c>
      <c r="C28" s="904"/>
      <c r="D28" s="904"/>
      <c r="E28" s="904"/>
      <c r="F28" s="904"/>
      <c r="G28" s="904"/>
      <c r="H28" s="904"/>
      <c r="I28" s="330"/>
    </row>
    <row r="29" spans="1:13" ht="26.25" customHeight="1">
      <c r="A29" s="414" t="s">
        <v>416</v>
      </c>
      <c r="B29" s="902" t="s">
        <v>591</v>
      </c>
      <c r="C29" s="902"/>
      <c r="D29" s="902"/>
      <c r="E29" s="902"/>
      <c r="F29" s="902"/>
      <c r="G29" s="902"/>
      <c r="H29" s="902"/>
    </row>
    <row r="30" spans="1:13" ht="26.25" customHeight="1">
      <c r="A30" s="414" t="s">
        <v>418</v>
      </c>
      <c r="B30" s="902" t="s">
        <v>592</v>
      </c>
      <c r="C30" s="902"/>
      <c r="D30" s="902"/>
      <c r="E30" s="902"/>
      <c r="F30" s="902"/>
      <c r="G30" s="902"/>
      <c r="H30" s="902"/>
    </row>
    <row r="31" spans="1:13" ht="41.25" customHeight="1">
      <c r="A31" s="414" t="s">
        <v>419</v>
      </c>
      <c r="B31" s="902" t="s">
        <v>593</v>
      </c>
      <c r="C31" s="902"/>
      <c r="D31" s="902"/>
      <c r="E31" s="902"/>
      <c r="F31" s="902"/>
      <c r="G31" s="902"/>
      <c r="H31" s="902"/>
    </row>
    <row r="32" spans="1:13" ht="9.75" customHeight="1">
      <c r="A32" s="414"/>
      <c r="B32" s="330"/>
      <c r="C32" s="330"/>
      <c r="D32" s="330"/>
      <c r="E32" s="330"/>
      <c r="F32" s="330"/>
      <c r="G32" s="330"/>
      <c r="H32" s="330"/>
      <c r="I32" s="330"/>
    </row>
    <row r="33" spans="1:9" ht="25.5" customHeight="1">
      <c r="A33" s="413" t="s">
        <v>594</v>
      </c>
      <c r="B33" s="903" t="s">
        <v>595</v>
      </c>
      <c r="C33" s="903"/>
      <c r="D33" s="903"/>
      <c r="E33" s="903"/>
      <c r="F33" s="903"/>
      <c r="G33" s="903"/>
      <c r="H33" s="903"/>
      <c r="I33" s="330"/>
    </row>
    <row r="34" spans="1:9" ht="24.75" customHeight="1">
      <c r="A34" s="414" t="s">
        <v>416</v>
      </c>
      <c r="B34" s="904" t="s">
        <v>596</v>
      </c>
      <c r="C34" s="904"/>
      <c r="D34" s="904"/>
      <c r="E34" s="904"/>
      <c r="F34" s="904"/>
      <c r="G34" s="904"/>
      <c r="H34" s="904"/>
      <c r="I34" s="330"/>
    </row>
    <row r="35" spans="1:9" ht="24.75" hidden="1" customHeight="1">
      <c r="A35" s="414" t="s">
        <v>418</v>
      </c>
      <c r="B35" s="904" t="s">
        <v>597</v>
      </c>
      <c r="C35" s="904"/>
      <c r="D35" s="904"/>
      <c r="E35" s="904"/>
      <c r="F35" s="904"/>
      <c r="G35" s="904"/>
      <c r="H35" s="904"/>
      <c r="I35" s="330"/>
    </row>
    <row r="36" spans="1:9" ht="12" customHeight="1">
      <c r="A36" s="330"/>
      <c r="B36" s="330"/>
      <c r="C36" s="330"/>
      <c r="D36" s="330"/>
      <c r="E36" s="330"/>
      <c r="F36" s="330"/>
      <c r="G36" s="330"/>
      <c r="H36" s="330"/>
      <c r="I36" s="330"/>
    </row>
    <row r="37" spans="1:9" s="417" customFormat="1" ht="24.75" customHeight="1">
      <c r="A37" s="415" t="s">
        <v>598</v>
      </c>
      <c r="B37" s="905" t="s">
        <v>599</v>
      </c>
      <c r="C37" s="905"/>
      <c r="D37" s="905"/>
      <c r="E37" s="905"/>
      <c r="F37" s="905"/>
      <c r="G37" s="905"/>
      <c r="H37" s="905"/>
      <c r="I37" s="416"/>
    </row>
    <row r="38" spans="1:9" ht="24" customHeight="1">
      <c r="A38" s="330"/>
      <c r="B38" s="903" t="s">
        <v>600</v>
      </c>
      <c r="C38" s="903"/>
      <c r="D38" s="903"/>
      <c r="E38" s="903"/>
      <c r="F38" s="903"/>
      <c r="G38" s="903"/>
      <c r="H38" s="903"/>
      <c r="I38" s="330"/>
    </row>
    <row r="39" spans="1:9" ht="54" customHeight="1">
      <c r="A39" s="330"/>
      <c r="B39" s="904" t="s">
        <v>601</v>
      </c>
      <c r="C39" s="904"/>
      <c r="D39" s="904"/>
      <c r="E39" s="904"/>
      <c r="F39" s="904"/>
      <c r="G39" s="904"/>
      <c r="H39" s="904"/>
      <c r="I39" s="330"/>
    </row>
    <row r="40" spans="1:9" ht="15.75" customHeight="1">
      <c r="A40" s="916" t="s">
        <v>602</v>
      </c>
      <c r="B40" s="919" t="s">
        <v>603</v>
      </c>
      <c r="C40" s="920"/>
      <c r="D40" s="925" t="s">
        <v>604</v>
      </c>
      <c r="E40" s="925"/>
      <c r="F40" s="925"/>
      <c r="G40" s="330"/>
      <c r="H40" s="330"/>
    </row>
    <row r="41" spans="1:9" ht="19.5" customHeight="1">
      <c r="A41" s="917"/>
      <c r="B41" s="921"/>
      <c r="C41" s="922"/>
      <c r="D41" s="925"/>
      <c r="E41" s="925"/>
      <c r="F41" s="925"/>
      <c r="G41" s="330"/>
      <c r="H41" s="330"/>
      <c r="I41" s="330"/>
    </row>
    <row r="42" spans="1:9" ht="20.25" customHeight="1">
      <c r="A42" s="918"/>
      <c r="B42" s="923"/>
      <c r="C42" s="924"/>
      <c r="D42" s="925"/>
      <c r="E42" s="925"/>
      <c r="F42" s="925"/>
      <c r="G42" s="330"/>
      <c r="H42" s="330"/>
      <c r="I42" s="330"/>
    </row>
    <row r="43" spans="1:9" ht="30.75" customHeight="1">
      <c r="A43" s="420">
        <v>1</v>
      </c>
      <c r="B43" s="915" t="s">
        <v>605</v>
      </c>
      <c r="C43" s="915"/>
      <c r="D43" s="926">
        <f>'Names of Bidder'!D10:G10</f>
        <v>0</v>
      </c>
      <c r="E43" s="927"/>
      <c r="F43" s="928"/>
      <c r="G43" s="330"/>
      <c r="H43" s="330"/>
      <c r="I43" s="330"/>
    </row>
    <row r="44" spans="1:9" ht="15.75" customHeight="1">
      <c r="A44" s="906">
        <v>2</v>
      </c>
      <c r="B44" s="909" t="s">
        <v>606</v>
      </c>
      <c r="C44" s="910"/>
      <c r="D44" s="893"/>
      <c r="E44" s="894"/>
      <c r="F44" s="895"/>
      <c r="G44" s="330"/>
      <c r="H44" s="330"/>
      <c r="I44" s="330"/>
    </row>
    <row r="45" spans="1:9" ht="15.75" customHeight="1">
      <c r="A45" s="907"/>
      <c r="B45" s="911"/>
      <c r="C45" s="912"/>
      <c r="D45" s="893"/>
      <c r="E45" s="894"/>
      <c r="F45" s="895"/>
      <c r="G45" s="330"/>
      <c r="H45" s="330"/>
      <c r="I45" s="330"/>
    </row>
    <row r="46" spans="1:9" ht="15.75" customHeight="1">
      <c r="A46" s="908"/>
      <c r="B46" s="913"/>
      <c r="C46" s="914"/>
      <c r="D46" s="893"/>
      <c r="E46" s="894"/>
      <c r="F46" s="895"/>
      <c r="G46" s="330"/>
      <c r="H46" s="330"/>
      <c r="I46" s="330"/>
    </row>
    <row r="47" spans="1:9" ht="18.75" customHeight="1">
      <c r="A47" s="420">
        <v>3</v>
      </c>
      <c r="B47" s="915" t="s">
        <v>607</v>
      </c>
      <c r="C47" s="915"/>
      <c r="D47" s="893"/>
      <c r="E47" s="894"/>
      <c r="F47" s="895"/>
      <c r="G47" s="330"/>
      <c r="H47" s="330"/>
      <c r="I47" s="330"/>
    </row>
    <row r="48" spans="1:9" ht="20.25" customHeight="1">
      <c r="A48" s="420">
        <v>4</v>
      </c>
      <c r="B48" s="915" t="s">
        <v>608</v>
      </c>
      <c r="C48" s="915"/>
      <c r="D48" s="893"/>
      <c r="E48" s="894"/>
      <c r="F48" s="895"/>
      <c r="G48" s="330"/>
      <c r="H48" s="330"/>
      <c r="I48" s="330"/>
    </row>
    <row r="49" spans="1:10" ht="19.5" customHeight="1">
      <c r="A49" s="421">
        <v>5</v>
      </c>
      <c r="B49" s="915" t="s">
        <v>609</v>
      </c>
      <c r="C49" s="915"/>
      <c r="D49" s="893"/>
      <c r="E49" s="894"/>
      <c r="F49" s="895"/>
      <c r="G49" s="330"/>
      <c r="H49" s="330"/>
    </row>
    <row r="50" spans="1:10" ht="51.75" customHeight="1">
      <c r="A50" s="420">
        <v>6</v>
      </c>
      <c r="B50" s="915" t="s">
        <v>610</v>
      </c>
      <c r="C50" s="915"/>
      <c r="D50" s="893"/>
      <c r="E50" s="894"/>
      <c r="F50" s="895"/>
      <c r="G50" s="330"/>
      <c r="H50" s="330"/>
      <c r="I50" s="330"/>
    </row>
    <row r="51" spans="1:10" ht="49.5" customHeight="1">
      <c r="A51" s="420">
        <v>7</v>
      </c>
      <c r="B51" s="915" t="s">
        <v>611</v>
      </c>
      <c r="C51" s="915"/>
      <c r="D51" s="893"/>
      <c r="E51" s="894"/>
      <c r="F51" s="895"/>
      <c r="G51" s="330"/>
      <c r="H51" s="330"/>
      <c r="I51" s="330"/>
    </row>
    <row r="52" spans="1:10" ht="18" customHeight="1">
      <c r="A52" s="420">
        <v>8</v>
      </c>
      <c r="B52" s="915" t="s">
        <v>612</v>
      </c>
      <c r="C52" s="915"/>
      <c r="D52" s="893"/>
      <c r="E52" s="894"/>
      <c r="F52" s="895"/>
      <c r="G52" s="330"/>
      <c r="H52" s="330"/>
      <c r="I52" s="330"/>
    </row>
    <row r="53" spans="1:10" ht="18" customHeight="1">
      <c r="A53" s="422"/>
      <c r="B53" s="423" t="s">
        <v>613</v>
      </c>
      <c r="C53" s="424"/>
      <c r="D53" s="893"/>
      <c r="E53" s="894"/>
      <c r="F53" s="895"/>
      <c r="G53" s="330"/>
      <c r="H53" s="330"/>
      <c r="I53" s="330"/>
    </row>
    <row r="54" spans="1:10" ht="18" customHeight="1">
      <c r="A54" s="422"/>
      <c r="B54" s="423" t="s">
        <v>614</v>
      </c>
      <c r="C54" s="424"/>
      <c r="D54" s="893"/>
      <c r="E54" s="894"/>
      <c r="F54" s="895"/>
      <c r="G54" s="330"/>
      <c r="H54" s="330"/>
      <c r="I54" s="330"/>
    </row>
    <row r="55" spans="1:10" ht="18" customHeight="1">
      <c r="A55" s="425"/>
      <c r="B55" s="423" t="s">
        <v>615</v>
      </c>
      <c r="C55" s="426"/>
      <c r="D55" s="893"/>
      <c r="E55" s="894"/>
      <c r="F55" s="895"/>
      <c r="G55" s="330"/>
      <c r="H55" s="330"/>
    </row>
    <row r="56" spans="1:10" ht="13.5" customHeight="1">
      <c r="A56" s="330"/>
      <c r="B56" s="330"/>
      <c r="C56" s="330"/>
      <c r="D56" s="330"/>
      <c r="E56" s="330"/>
      <c r="F56" s="330"/>
      <c r="G56" s="330"/>
      <c r="H56" s="330"/>
      <c r="I56" s="330"/>
    </row>
    <row r="57" spans="1:10" s="605" customFormat="1" ht="47.25" customHeight="1">
      <c r="A57" s="420">
        <v>9</v>
      </c>
      <c r="B57" s="933" t="s">
        <v>616</v>
      </c>
      <c r="C57" s="934"/>
      <c r="D57" s="934"/>
      <c r="E57" s="934"/>
      <c r="F57" s="935"/>
      <c r="G57" s="617"/>
      <c r="H57" s="428"/>
      <c r="I57" s="604"/>
      <c r="J57" s="604"/>
    </row>
    <row r="58" spans="1:10" s="605" customFormat="1" ht="42" customHeight="1">
      <c r="A58" s="420">
        <v>10</v>
      </c>
      <c r="B58" s="933" t="s">
        <v>617</v>
      </c>
      <c r="C58" s="934"/>
      <c r="D58" s="934"/>
      <c r="E58" s="934"/>
      <c r="F58" s="935"/>
      <c r="G58" s="617"/>
      <c r="H58" s="428"/>
      <c r="I58" s="604"/>
      <c r="J58" s="604"/>
    </row>
    <row r="59" spans="1:10" s="605" customFormat="1" ht="16.5">
      <c r="A59" s="604"/>
      <c r="B59" s="604"/>
      <c r="C59" s="604"/>
      <c r="D59" s="604"/>
      <c r="E59" s="604"/>
      <c r="F59" s="604"/>
      <c r="G59" s="604"/>
      <c r="H59" s="604"/>
      <c r="I59" s="604"/>
      <c r="J59" s="604"/>
    </row>
    <row r="60" spans="1:10" s="605" customFormat="1" ht="16.5">
      <c r="A60" s="604"/>
      <c r="B60" s="604"/>
      <c r="C60" s="604"/>
      <c r="D60" s="604"/>
      <c r="E60" s="604"/>
      <c r="F60" s="604"/>
      <c r="G60" s="604"/>
      <c r="H60" s="604"/>
      <c r="I60" s="604"/>
      <c r="J60" s="604"/>
    </row>
    <row r="61" spans="1:10" s="605" customFormat="1" ht="24" customHeight="1">
      <c r="A61" s="705">
        <v>2</v>
      </c>
      <c r="B61" s="1261" t="s">
        <v>618</v>
      </c>
      <c r="C61" s="1261"/>
      <c r="D61" s="1261"/>
      <c r="E61" s="1261"/>
      <c r="F61" s="1261"/>
      <c r="G61" s="1261"/>
      <c r="H61" s="1261"/>
      <c r="I61" s="1261"/>
      <c r="J61" s="604"/>
    </row>
    <row r="62" spans="1:10" s="605" customFormat="1" ht="16.5">
      <c r="A62" s="706"/>
      <c r="B62" s="706"/>
      <c r="C62" s="706"/>
      <c r="D62" s="706"/>
      <c r="E62" s="706"/>
      <c r="F62" s="706"/>
      <c r="G62" s="706"/>
      <c r="H62" s="706"/>
      <c r="I62" s="706"/>
      <c r="J62" s="604"/>
    </row>
    <row r="63" spans="1:10" s="605" customFormat="1" ht="24.75" customHeight="1">
      <c r="A63" s="707" t="s">
        <v>619</v>
      </c>
      <c r="B63" s="1262" t="s">
        <v>620</v>
      </c>
      <c r="C63" s="1262"/>
      <c r="D63" s="1262"/>
      <c r="E63" s="1262"/>
      <c r="F63" s="1262"/>
      <c r="G63" s="1262"/>
      <c r="H63" s="1262"/>
      <c r="I63" s="1262"/>
      <c r="J63" s="604"/>
    </row>
    <row r="64" spans="1:10" s="605" customFormat="1" ht="21" customHeight="1">
      <c r="A64" s="706"/>
      <c r="B64" s="706"/>
      <c r="C64" s="706"/>
      <c r="D64" s="706"/>
      <c r="E64" s="706"/>
      <c r="F64" s="706"/>
      <c r="G64" s="706"/>
      <c r="H64" s="706"/>
      <c r="I64" s="706"/>
      <c r="J64" s="604"/>
    </row>
    <row r="65" spans="1:25" s="605" customFormat="1" ht="84.75" customHeight="1">
      <c r="A65" s="703" t="s">
        <v>621</v>
      </c>
      <c r="B65" s="1259" t="s">
        <v>1022</v>
      </c>
      <c r="C65" s="1259"/>
      <c r="D65" s="1259"/>
      <c r="E65" s="1259"/>
      <c r="F65" s="1259"/>
      <c r="G65" s="1259"/>
      <c r="H65" s="1259"/>
      <c r="I65" s="1259"/>
    </row>
    <row r="66" spans="1:25" s="605" customFormat="1" ht="24.6" customHeight="1">
      <c r="A66" s="704"/>
      <c r="B66" s="1258"/>
      <c r="C66" s="1258"/>
      <c r="D66" s="1258"/>
      <c r="E66" s="1258"/>
      <c r="F66" s="1258"/>
      <c r="G66" s="1258"/>
      <c r="H66" s="1258"/>
      <c r="I66" s="1258"/>
      <c r="J66" s="604"/>
    </row>
    <row r="67" spans="1:25" s="605" customFormat="1" ht="40.5" customHeight="1">
      <c r="A67" s="703" t="s">
        <v>622</v>
      </c>
      <c r="B67" s="1259" t="s">
        <v>1023</v>
      </c>
      <c r="C67" s="1259"/>
      <c r="D67" s="1259"/>
      <c r="E67" s="1259"/>
      <c r="F67" s="1259"/>
      <c r="G67" s="1259"/>
      <c r="H67" s="1259"/>
      <c r="I67" s="1259"/>
      <c r="J67" s="604"/>
    </row>
    <row r="68" spans="1:25" s="605" customFormat="1" ht="4.5" customHeight="1">
      <c r="A68" s="704"/>
      <c r="B68" s="1258"/>
      <c r="C68" s="1258"/>
      <c r="D68" s="1258"/>
      <c r="E68" s="1258"/>
      <c r="F68" s="1258"/>
      <c r="G68" s="1258"/>
      <c r="H68" s="1258"/>
      <c r="I68" s="1258"/>
      <c r="J68" s="604"/>
    </row>
    <row r="69" spans="1:25" s="605" customFormat="1" ht="291" customHeight="1">
      <c r="A69" s="703"/>
      <c r="B69" s="1259" t="s">
        <v>1024</v>
      </c>
      <c r="C69" s="1259"/>
      <c r="D69" s="1259"/>
      <c r="E69" s="1259"/>
      <c r="F69" s="1259"/>
      <c r="G69" s="1259"/>
      <c r="H69" s="1259"/>
      <c r="I69" s="1259"/>
      <c r="J69" s="604"/>
    </row>
    <row r="70" spans="1:25" s="605" customFormat="1" ht="16.5">
      <c r="A70" s="604"/>
      <c r="B70" s="604"/>
      <c r="C70" s="604"/>
      <c r="D70" s="604"/>
      <c r="E70" s="604"/>
      <c r="F70" s="604"/>
      <c r="G70" s="604"/>
      <c r="H70" s="604"/>
      <c r="I70" s="604"/>
      <c r="J70" s="604"/>
    </row>
    <row r="71" spans="1:25" s="605" customFormat="1" ht="57" customHeight="1">
      <c r="A71" s="621" t="s">
        <v>726</v>
      </c>
      <c r="B71" s="1260" t="s">
        <v>852</v>
      </c>
      <c r="C71" s="1260"/>
      <c r="D71" s="1260"/>
      <c r="E71" s="1260"/>
      <c r="F71" s="1260"/>
      <c r="G71" s="1260"/>
      <c r="H71" s="1260"/>
      <c r="I71" s="1260"/>
      <c r="J71" s="604"/>
    </row>
    <row r="72" spans="1:25" s="605" customFormat="1" ht="54.75" customHeight="1">
      <c r="B72" s="1260" t="s">
        <v>624</v>
      </c>
      <c r="C72" s="1260"/>
      <c r="D72" s="1260"/>
      <c r="E72" s="1260"/>
      <c r="F72" s="1260"/>
      <c r="G72" s="1260"/>
      <c r="H72" s="1260"/>
      <c r="I72" s="1260"/>
    </row>
    <row r="73" spans="1:25" s="605" customFormat="1" ht="24" customHeight="1">
      <c r="B73" s="1251" t="s">
        <v>949</v>
      </c>
      <c r="C73" s="1252"/>
      <c r="D73" s="1252"/>
      <c r="E73" s="1252"/>
      <c r="F73" s="1252"/>
      <c r="G73" s="1252"/>
      <c r="H73" s="1252"/>
      <c r="I73" s="1252"/>
      <c r="J73" s="1263"/>
    </row>
    <row r="74" spans="1:25" s="605" customFormat="1" ht="50.25" customHeight="1">
      <c r="A74" s="604"/>
      <c r="B74" s="1230" t="s">
        <v>976</v>
      </c>
      <c r="C74" s="1231"/>
      <c r="D74" s="1231"/>
      <c r="E74" s="1231"/>
      <c r="F74" s="1231"/>
      <c r="G74" s="1231"/>
      <c r="H74" s="1231"/>
      <c r="I74" s="1231"/>
      <c r="J74" s="1253"/>
    </row>
    <row r="75" spans="1:25" s="605" customFormat="1" ht="15.75" customHeight="1">
      <c r="A75" s="604"/>
      <c r="B75" s="613"/>
      <c r="C75" s="614"/>
      <c r="D75" s="614"/>
      <c r="E75" s="614"/>
      <c r="F75" s="614"/>
      <c r="G75" s="614"/>
      <c r="H75" s="614"/>
      <c r="I75" s="614"/>
      <c r="J75" s="604"/>
    </row>
    <row r="76" spans="1:25" s="605" customFormat="1" ht="38.25" customHeight="1">
      <c r="A76" s="719">
        <v>1</v>
      </c>
      <c r="B76" s="1254" t="s">
        <v>716</v>
      </c>
      <c r="C76" s="1255"/>
      <c r="D76" s="1255"/>
      <c r="E76" s="1255"/>
      <c r="F76" s="1264"/>
      <c r="G76" s="1264"/>
      <c r="H76" s="1264"/>
      <c r="I76" s="1264"/>
      <c r="J76" s="606"/>
      <c r="K76" s="606"/>
      <c r="L76" s="606"/>
      <c r="M76" s="606"/>
      <c r="N76" s="607" t="e">
        <f>'[21]Name of Bidder'!D17</f>
        <v>#REF!</v>
      </c>
      <c r="O76" s="606"/>
      <c r="P76" s="606"/>
      <c r="Q76" s="606"/>
      <c r="R76" s="606"/>
      <c r="S76" s="606"/>
      <c r="T76" s="606"/>
      <c r="U76" s="606"/>
      <c r="V76" s="606"/>
      <c r="W76" s="606"/>
      <c r="X76" s="606"/>
      <c r="Y76" s="606"/>
    </row>
    <row r="77" spans="1:25" s="605" customFormat="1" ht="44.25" customHeight="1">
      <c r="A77" s="719">
        <v>2</v>
      </c>
      <c r="B77" s="1250" t="s">
        <v>733</v>
      </c>
      <c r="C77" s="1193"/>
      <c r="D77" s="1193"/>
      <c r="E77" s="1215"/>
      <c r="F77" s="1264"/>
      <c r="G77" s="1264"/>
      <c r="H77" s="1264"/>
      <c r="I77" s="1264"/>
      <c r="J77" s="608"/>
      <c r="K77" s="608"/>
      <c r="L77" s="608"/>
      <c r="M77" s="608"/>
      <c r="N77" s="609" t="e">
        <f>'[21]Name of Bidder'!D27</f>
        <v>#REF!</v>
      </c>
      <c r="O77" s="608"/>
      <c r="P77" s="608"/>
      <c r="Q77" s="608"/>
      <c r="R77" s="608"/>
      <c r="S77" s="608"/>
      <c r="T77" s="608"/>
      <c r="U77" s="608"/>
      <c r="V77" s="608"/>
      <c r="W77" s="608"/>
      <c r="X77" s="608"/>
      <c r="Y77" s="608"/>
    </row>
    <row r="78" spans="1:25" s="605" customFormat="1" ht="44.25" customHeight="1">
      <c r="A78" s="719">
        <v>3</v>
      </c>
      <c r="B78" s="1250" t="s">
        <v>977</v>
      </c>
      <c r="C78" s="1193"/>
      <c r="D78" s="1193"/>
      <c r="E78" s="1193"/>
      <c r="F78" s="720"/>
      <c r="G78" s="1242"/>
      <c r="H78" s="1241"/>
      <c r="I78" s="720"/>
      <c r="J78" s="608"/>
      <c r="K78" s="608"/>
      <c r="L78" s="608"/>
      <c r="M78" s="608"/>
      <c r="N78" s="715"/>
      <c r="O78" s="608"/>
      <c r="P78" s="608"/>
      <c r="Q78" s="608"/>
      <c r="R78" s="608"/>
      <c r="S78" s="608"/>
      <c r="T78" s="608"/>
      <c r="U78" s="608"/>
      <c r="V78" s="608"/>
      <c r="W78" s="608"/>
      <c r="X78" s="608"/>
      <c r="Y78" s="608"/>
    </row>
    <row r="79" spans="1:25" s="605" customFormat="1" ht="36.75" customHeight="1">
      <c r="A79" s="719">
        <v>4</v>
      </c>
      <c r="B79" s="1250" t="s">
        <v>626</v>
      </c>
      <c r="C79" s="1193"/>
      <c r="D79" s="1193"/>
      <c r="E79" s="1215"/>
      <c r="F79" s="720"/>
      <c r="G79" s="1265"/>
      <c r="H79" s="1265"/>
      <c r="I79" s="721"/>
      <c r="J79" s="608"/>
      <c r="K79" s="608"/>
      <c r="L79" s="608"/>
      <c r="M79" s="608"/>
      <c r="N79" s="608"/>
      <c r="O79" s="608"/>
      <c r="P79" s="608"/>
      <c r="Q79" s="608"/>
      <c r="R79" s="608"/>
      <c r="S79" s="608"/>
      <c r="T79" s="608"/>
      <c r="U79" s="608"/>
      <c r="V79" s="608"/>
      <c r="W79" s="608"/>
      <c r="X79" s="608"/>
      <c r="Y79" s="608"/>
    </row>
    <row r="80" spans="1:25" s="605" customFormat="1" ht="23.25" customHeight="1">
      <c r="A80" s="1197">
        <v>5</v>
      </c>
      <c r="B80" s="1244" t="s">
        <v>627</v>
      </c>
      <c r="C80" s="1216"/>
      <c r="D80" s="1216"/>
      <c r="E80" s="1217"/>
      <c r="F80" s="720"/>
      <c r="G80" s="1265"/>
      <c r="H80" s="1265"/>
      <c r="I80" s="721"/>
      <c r="J80" s="608"/>
      <c r="K80" s="608"/>
      <c r="L80" s="608"/>
      <c r="M80" s="608"/>
      <c r="N80" s="608"/>
      <c r="O80" s="608"/>
      <c r="P80" s="608"/>
      <c r="Q80" s="608"/>
      <c r="R80" s="608"/>
      <c r="S80" s="608"/>
      <c r="T80" s="608"/>
      <c r="U80" s="608"/>
      <c r="V80" s="608"/>
      <c r="W80" s="608"/>
      <c r="X80" s="608"/>
      <c r="Y80" s="608"/>
    </row>
    <row r="81" spans="1:25" s="605" customFormat="1" ht="21" customHeight="1">
      <c r="A81" s="1243"/>
      <c r="B81" s="1245"/>
      <c r="C81" s="1218"/>
      <c r="D81" s="1218"/>
      <c r="E81" s="1219"/>
      <c r="F81" s="720"/>
      <c r="G81" s="1265"/>
      <c r="H81" s="1265"/>
      <c r="I81" s="721"/>
      <c r="J81" s="608"/>
      <c r="K81" s="608"/>
      <c r="L81" s="608"/>
      <c r="M81" s="608"/>
      <c r="N81" s="608"/>
      <c r="O81" s="608"/>
      <c r="P81" s="608"/>
      <c r="Q81" s="608"/>
      <c r="R81" s="608"/>
      <c r="S81" s="608"/>
      <c r="T81" s="608"/>
      <c r="U81" s="608"/>
      <c r="V81" s="608"/>
      <c r="W81" s="608"/>
      <c r="X81" s="608"/>
      <c r="Y81" s="608"/>
    </row>
    <row r="82" spans="1:25" s="605" customFormat="1" ht="20.25" customHeight="1">
      <c r="A82" s="1243"/>
      <c r="B82" s="1245"/>
      <c r="C82" s="1218"/>
      <c r="D82" s="1218"/>
      <c r="E82" s="1219"/>
      <c r="F82" s="720"/>
      <c r="G82" s="1265"/>
      <c r="H82" s="1265"/>
      <c r="I82" s="721"/>
      <c r="J82" s="608"/>
      <c r="K82" s="608"/>
      <c r="L82" s="608"/>
      <c r="M82" s="608"/>
      <c r="N82" s="608"/>
      <c r="O82" s="608"/>
      <c r="P82" s="608"/>
      <c r="Q82" s="608"/>
      <c r="R82" s="608"/>
      <c r="S82" s="608"/>
      <c r="T82" s="608"/>
      <c r="U82" s="608"/>
      <c r="V82" s="608"/>
      <c r="W82" s="608"/>
      <c r="X82" s="608"/>
      <c r="Y82" s="608"/>
    </row>
    <row r="83" spans="1:25" s="605" customFormat="1" ht="21" customHeight="1">
      <c r="A83" s="1243"/>
      <c r="B83" s="1245"/>
      <c r="C83" s="1218"/>
      <c r="D83" s="1218"/>
      <c r="E83" s="1219"/>
      <c r="F83" s="720"/>
      <c r="G83" s="1265"/>
      <c r="H83" s="1265"/>
      <c r="I83" s="721"/>
      <c r="J83" s="608"/>
      <c r="K83" s="608"/>
      <c r="L83" s="608"/>
      <c r="M83" s="608"/>
      <c r="N83" s="608"/>
      <c r="O83" s="608"/>
      <c r="P83" s="608"/>
      <c r="Q83" s="608"/>
      <c r="R83" s="608"/>
      <c r="S83" s="608"/>
      <c r="T83" s="608"/>
      <c r="U83" s="608"/>
      <c r="V83" s="608"/>
      <c r="W83" s="608"/>
      <c r="X83" s="608"/>
      <c r="Y83" s="608"/>
    </row>
    <row r="84" spans="1:25" s="605" customFormat="1" ht="24.95" customHeight="1">
      <c r="A84" s="1243"/>
      <c r="B84" s="610"/>
      <c r="E84" s="618" t="s">
        <v>628</v>
      </c>
      <c r="F84" s="720"/>
      <c r="G84" s="1265"/>
      <c r="H84" s="1265"/>
      <c r="I84" s="721"/>
      <c r="J84" s="608"/>
      <c r="K84" s="608"/>
      <c r="L84" s="608"/>
      <c r="M84" s="608"/>
      <c r="N84" s="608"/>
      <c r="O84" s="608"/>
      <c r="P84" s="608"/>
      <c r="Q84" s="608"/>
      <c r="R84" s="608"/>
      <c r="S84" s="608"/>
      <c r="T84" s="608"/>
      <c r="U84" s="608"/>
      <c r="V84" s="608"/>
      <c r="W84" s="608"/>
      <c r="X84" s="608"/>
      <c r="Y84" s="608"/>
    </row>
    <row r="85" spans="1:25" s="605" customFormat="1" ht="24.95" customHeight="1">
      <c r="A85" s="1243"/>
      <c r="B85" s="610"/>
      <c r="E85" s="618" t="s">
        <v>21</v>
      </c>
      <c r="F85" s="720"/>
      <c r="G85" s="1265"/>
      <c r="H85" s="1265"/>
      <c r="I85" s="721"/>
      <c r="J85" s="608"/>
      <c r="K85" s="608"/>
      <c r="L85" s="608"/>
      <c r="M85" s="608"/>
      <c r="N85" s="608"/>
      <c r="O85" s="608"/>
      <c r="P85" s="608"/>
      <c r="Q85" s="608"/>
      <c r="R85" s="608"/>
      <c r="S85" s="608"/>
      <c r="T85" s="608"/>
      <c r="U85" s="608"/>
      <c r="V85" s="608"/>
      <c r="W85" s="608"/>
      <c r="X85" s="608"/>
      <c r="Y85" s="608"/>
    </row>
    <row r="86" spans="1:25" s="605" customFormat="1" ht="24.95" customHeight="1">
      <c r="A86" s="1198"/>
      <c r="B86" s="611"/>
      <c r="C86" s="612"/>
      <c r="D86" s="612"/>
      <c r="E86" s="619" t="s">
        <v>629</v>
      </c>
      <c r="F86" s="720"/>
      <c r="G86" s="1265"/>
      <c r="H86" s="1265"/>
      <c r="I86" s="721"/>
      <c r="J86" s="608"/>
      <c r="K86" s="608"/>
      <c r="L86" s="608"/>
      <c r="M86" s="608"/>
      <c r="N86" s="608"/>
      <c r="O86" s="608"/>
      <c r="P86" s="608"/>
      <c r="Q86" s="608"/>
      <c r="R86" s="608"/>
      <c r="S86" s="608"/>
      <c r="T86" s="608"/>
      <c r="U86" s="608"/>
      <c r="V86" s="608"/>
      <c r="W86" s="608"/>
      <c r="X86" s="608"/>
      <c r="Y86" s="608"/>
    </row>
    <row r="87" spans="1:25" s="605" customFormat="1" ht="42.75" customHeight="1">
      <c r="A87" s="719">
        <v>6</v>
      </c>
      <c r="B87" s="1188" t="s">
        <v>978</v>
      </c>
      <c r="C87" s="1188"/>
      <c r="D87" s="1188"/>
      <c r="E87" s="1188"/>
      <c r="F87" s="722"/>
      <c r="G87" s="723"/>
      <c r="H87" s="724"/>
      <c r="I87" s="724"/>
      <c r="J87" s="608"/>
      <c r="K87" s="608"/>
      <c r="L87" s="608"/>
      <c r="M87" s="608"/>
      <c r="N87" s="608"/>
      <c r="O87" s="608"/>
      <c r="P87" s="608"/>
      <c r="Q87" s="608"/>
      <c r="R87" s="608"/>
      <c r="S87" s="608"/>
      <c r="T87" s="608"/>
      <c r="U87" s="608"/>
      <c r="V87" s="608"/>
      <c r="W87" s="608"/>
      <c r="X87" s="608"/>
      <c r="Y87" s="608"/>
    </row>
    <row r="88" spans="1:25" s="605" customFormat="1" ht="54.75" customHeight="1">
      <c r="A88" s="719">
        <v>7</v>
      </c>
      <c r="B88" s="1188" t="s">
        <v>979</v>
      </c>
      <c r="C88" s="1188"/>
      <c r="D88" s="1188"/>
      <c r="E88" s="1188"/>
      <c r="F88" s="725"/>
      <c r="G88" s="1195"/>
      <c r="H88" s="1196"/>
      <c r="I88" s="725"/>
      <c r="J88" s="608"/>
      <c r="K88" s="608"/>
      <c r="L88" s="608"/>
      <c r="M88" s="608"/>
      <c r="N88" s="608"/>
      <c r="O88" s="608"/>
      <c r="P88" s="608"/>
      <c r="Q88" s="608"/>
      <c r="R88" s="608"/>
      <c r="S88" s="608"/>
      <c r="T88" s="608"/>
      <c r="U88" s="608"/>
      <c r="V88" s="608"/>
      <c r="W88" s="608"/>
      <c r="X88" s="608"/>
      <c r="Y88" s="608"/>
    </row>
    <row r="89" spans="1:25" s="605" customFormat="1" ht="34.5" hidden="1" customHeight="1">
      <c r="A89" s="719"/>
      <c r="B89" s="1188"/>
      <c r="C89" s="1188"/>
      <c r="D89" s="1188"/>
      <c r="E89" s="1188"/>
      <c r="F89" s="1242"/>
      <c r="G89" s="1241"/>
      <c r="H89" s="1242"/>
      <c r="I89" s="1241"/>
      <c r="J89" s="608"/>
      <c r="K89" s="608"/>
      <c r="L89" s="608"/>
      <c r="M89" s="608"/>
      <c r="N89" s="608"/>
      <c r="O89" s="608"/>
      <c r="P89" s="608"/>
      <c r="Q89" s="608"/>
      <c r="R89" s="608"/>
      <c r="S89" s="608"/>
      <c r="T89" s="608"/>
      <c r="U89" s="608"/>
      <c r="V89" s="608"/>
      <c r="W89" s="608"/>
      <c r="X89" s="608"/>
      <c r="Y89" s="608"/>
    </row>
    <row r="90" spans="1:25" s="605" customFormat="1" ht="27" customHeight="1">
      <c r="A90" s="719">
        <v>8</v>
      </c>
      <c r="B90" s="1188" t="s">
        <v>980</v>
      </c>
      <c r="C90" s="1188"/>
      <c r="D90" s="1188"/>
      <c r="E90" s="1188"/>
      <c r="F90" s="725"/>
      <c r="G90" s="1195"/>
      <c r="H90" s="1196"/>
      <c r="I90" s="724"/>
      <c r="J90" s="608"/>
      <c r="K90" s="608"/>
      <c r="L90" s="608"/>
      <c r="M90" s="608"/>
      <c r="N90" s="608"/>
      <c r="O90" s="608"/>
      <c r="P90" s="608"/>
      <c r="Q90" s="608"/>
      <c r="R90" s="608"/>
      <c r="S90" s="608"/>
      <c r="T90" s="608"/>
      <c r="U90" s="608"/>
      <c r="V90" s="608"/>
      <c r="W90" s="608"/>
      <c r="X90" s="608"/>
      <c r="Y90" s="608"/>
    </row>
    <row r="91" spans="1:25" s="605" customFormat="1" ht="26.25" customHeight="1">
      <c r="A91" s="719">
        <v>9</v>
      </c>
      <c r="B91" s="1188" t="s">
        <v>630</v>
      </c>
      <c r="C91" s="1188"/>
      <c r="D91" s="1188"/>
      <c r="E91" s="1188"/>
      <c r="F91" s="725"/>
      <c r="G91" s="1195"/>
      <c r="H91" s="1196"/>
      <c r="I91" s="724"/>
      <c r="J91" s="608"/>
      <c r="K91" s="608"/>
      <c r="L91" s="608"/>
      <c r="M91" s="608"/>
      <c r="N91" s="608"/>
      <c r="O91" s="608"/>
      <c r="P91" s="608"/>
      <c r="Q91" s="608"/>
      <c r="R91" s="608"/>
      <c r="S91" s="608"/>
      <c r="T91" s="608"/>
      <c r="U91" s="608"/>
      <c r="V91" s="608"/>
      <c r="W91" s="608"/>
      <c r="X91" s="608"/>
      <c r="Y91" s="608"/>
    </row>
    <row r="92" spans="1:25" s="605" customFormat="1" ht="40.5" customHeight="1">
      <c r="A92" s="719">
        <v>10</v>
      </c>
      <c r="B92" s="1188" t="s">
        <v>981</v>
      </c>
      <c r="C92" s="1188"/>
      <c r="D92" s="1188"/>
      <c r="E92" s="1188"/>
      <c r="F92" s="725"/>
      <c r="G92" s="1195"/>
      <c r="H92" s="1196"/>
      <c r="I92" s="724"/>
      <c r="J92" s="608"/>
      <c r="K92" s="608"/>
      <c r="L92" s="608"/>
      <c r="M92" s="608"/>
      <c r="N92" s="608"/>
      <c r="O92" s="608"/>
      <c r="P92" s="608"/>
      <c r="Q92" s="608"/>
      <c r="R92" s="608"/>
      <c r="S92" s="608"/>
      <c r="T92" s="608"/>
      <c r="U92" s="608"/>
      <c r="V92" s="608"/>
      <c r="W92" s="608"/>
      <c r="X92" s="608"/>
      <c r="Y92" s="608"/>
    </row>
    <row r="93" spans="1:25" s="605" customFormat="1" ht="25.5" customHeight="1">
      <c r="A93" s="1197">
        <v>11</v>
      </c>
      <c r="B93" s="1199" t="s">
        <v>950</v>
      </c>
      <c r="C93" s="1200"/>
      <c r="D93" s="1200"/>
      <c r="E93" s="1200"/>
      <c r="F93" s="726"/>
      <c r="G93" s="727"/>
      <c r="H93" s="728"/>
      <c r="I93" s="726"/>
      <c r="J93" s="608"/>
      <c r="K93" s="608"/>
      <c r="L93" s="608"/>
      <c r="M93" s="608"/>
      <c r="N93" s="608"/>
      <c r="O93" s="608"/>
      <c r="P93" s="608"/>
      <c r="Q93" s="608"/>
      <c r="R93" s="608"/>
      <c r="S93" s="608"/>
      <c r="T93" s="608"/>
      <c r="U93" s="608"/>
      <c r="V93" s="608"/>
      <c r="W93" s="608"/>
      <c r="X93" s="608"/>
      <c r="Y93" s="608"/>
    </row>
    <row r="94" spans="1:25" s="605" customFormat="1" ht="83.25" customHeight="1">
      <c r="A94" s="1243"/>
      <c r="B94" s="1202" t="s">
        <v>632</v>
      </c>
      <c r="C94" s="1189"/>
      <c r="D94" s="1189"/>
      <c r="E94" s="1190"/>
      <c r="F94" s="729"/>
      <c r="G94" s="729"/>
      <c r="H94" s="730"/>
      <c r="I94" s="731"/>
      <c r="J94" s="608"/>
      <c r="K94" s="608"/>
      <c r="L94" s="608"/>
      <c r="M94" s="608"/>
      <c r="N94" s="608"/>
      <c r="O94" s="608"/>
      <c r="P94" s="608"/>
      <c r="Q94" s="608"/>
      <c r="R94" s="608"/>
      <c r="S94" s="608"/>
      <c r="T94" s="608"/>
      <c r="U94" s="608"/>
      <c r="V94" s="608"/>
      <c r="W94" s="608"/>
      <c r="X94" s="608"/>
      <c r="Y94" s="608"/>
    </row>
    <row r="95" spans="1:25" s="605" customFormat="1" ht="36.75" customHeight="1">
      <c r="A95" s="719">
        <v>12</v>
      </c>
      <c r="B95" s="1250" t="s">
        <v>633</v>
      </c>
      <c r="C95" s="1193"/>
      <c r="D95" s="1193"/>
      <c r="E95" s="1194"/>
      <c r="F95" s="732"/>
      <c r="G95" s="1191"/>
      <c r="H95" s="1192"/>
      <c r="I95" s="732"/>
      <c r="J95" s="608"/>
      <c r="K95" s="608"/>
      <c r="L95" s="608"/>
      <c r="M95" s="608"/>
      <c r="N95" s="608"/>
      <c r="O95" s="608"/>
      <c r="P95" s="608"/>
      <c r="Q95" s="608"/>
      <c r="R95" s="608"/>
      <c r="S95" s="608"/>
      <c r="T95" s="608"/>
      <c r="U95" s="608"/>
      <c r="V95" s="608"/>
      <c r="W95" s="608"/>
      <c r="X95" s="608"/>
      <c r="Y95" s="608"/>
    </row>
    <row r="96" spans="1:25" s="605" customFormat="1" ht="18.75" customHeight="1">
      <c r="A96" s="606"/>
      <c r="B96" s="733" t="s">
        <v>738</v>
      </c>
      <c r="C96" s="714"/>
      <c r="D96" s="714"/>
      <c r="E96" s="714"/>
      <c r="F96" s="714"/>
      <c r="G96" s="714"/>
      <c r="H96" s="714"/>
      <c r="I96" s="714"/>
      <c r="J96" s="608"/>
      <c r="K96" s="608"/>
      <c r="L96" s="608"/>
      <c r="M96" s="608"/>
      <c r="N96" s="608"/>
      <c r="O96" s="608"/>
      <c r="P96" s="608"/>
      <c r="Q96" s="608"/>
      <c r="R96" s="608"/>
      <c r="S96" s="608"/>
      <c r="T96" s="608"/>
      <c r="U96" s="608"/>
      <c r="V96" s="608"/>
      <c r="W96" s="608"/>
      <c r="X96" s="608"/>
      <c r="Y96" s="608"/>
    </row>
    <row r="97" spans="1:25" s="605" customFormat="1" ht="24" customHeight="1">
      <c r="A97" s="1251" t="s">
        <v>951</v>
      </c>
      <c r="B97" s="1252"/>
      <c r="C97" s="1252"/>
      <c r="D97" s="1252"/>
      <c r="E97" s="1252"/>
      <c r="F97" s="1252"/>
      <c r="G97" s="1252"/>
      <c r="H97" s="1252"/>
      <c r="I97" s="1252"/>
    </row>
    <row r="98" spans="1:25" s="605" customFormat="1" ht="54" customHeight="1">
      <c r="A98" s="1230" t="s">
        <v>982</v>
      </c>
      <c r="B98" s="1231"/>
      <c r="C98" s="1231"/>
      <c r="D98" s="1231"/>
      <c r="E98" s="1231"/>
      <c r="F98" s="1231"/>
      <c r="G98" s="1231"/>
      <c r="H98" s="1231"/>
      <c r="I98" s="1253"/>
      <c r="J98" s="604"/>
    </row>
    <row r="99" spans="1:25" s="605" customFormat="1" ht="48.75" customHeight="1">
      <c r="A99" s="734" t="s">
        <v>701</v>
      </c>
      <c r="B99" s="1254" t="s">
        <v>952</v>
      </c>
      <c r="C99" s="1255"/>
      <c r="D99" s="1255"/>
      <c r="E99" s="1255"/>
      <c r="F99" s="1256"/>
      <c r="G99" s="1247"/>
      <c r="H99" s="1247"/>
      <c r="I99" s="1248"/>
      <c r="J99" s="606"/>
      <c r="K99" s="606"/>
      <c r="L99" s="606"/>
      <c r="M99" s="606"/>
      <c r="N99" s="633"/>
      <c r="O99" s="606"/>
      <c r="P99" s="606"/>
      <c r="Q99" s="606"/>
      <c r="R99" s="606"/>
      <c r="S99" s="606"/>
      <c r="T99" s="606"/>
      <c r="U99" s="606"/>
      <c r="V99" s="606"/>
      <c r="W99" s="606"/>
      <c r="X99" s="606"/>
      <c r="Y99" s="606"/>
    </row>
    <row r="100" spans="1:25" s="605" customFormat="1" ht="61.5" customHeight="1">
      <c r="A100" s="734" t="s">
        <v>702</v>
      </c>
      <c r="B100" s="1220" t="s">
        <v>983</v>
      </c>
      <c r="C100" s="1220"/>
      <c r="D100" s="1220"/>
      <c r="E100" s="1220"/>
      <c r="F100" s="1240"/>
      <c r="G100" s="1240"/>
      <c r="H100" s="1240"/>
      <c r="I100" s="1241"/>
      <c r="J100" s="606"/>
      <c r="K100" s="606"/>
      <c r="L100" s="606"/>
      <c r="M100" s="606"/>
      <c r="N100" s="633"/>
      <c r="O100" s="606"/>
      <c r="P100" s="606"/>
      <c r="Q100" s="606"/>
      <c r="R100" s="606"/>
      <c r="S100" s="606"/>
      <c r="T100" s="606"/>
      <c r="U100" s="606"/>
      <c r="V100" s="606"/>
      <c r="W100" s="606"/>
      <c r="X100" s="606"/>
      <c r="Y100" s="606"/>
    </row>
    <row r="101" spans="1:25" s="605" customFormat="1" ht="54.75" customHeight="1">
      <c r="A101" s="734" t="s">
        <v>703</v>
      </c>
      <c r="B101" s="1246" t="s">
        <v>963</v>
      </c>
      <c r="C101" s="1246"/>
      <c r="D101" s="1246"/>
      <c r="E101" s="1246"/>
      <c r="F101" s="1247"/>
      <c r="G101" s="1247"/>
      <c r="H101" s="1247"/>
      <c r="I101" s="1248"/>
      <c r="J101" s="606"/>
      <c r="K101" s="606"/>
      <c r="L101" s="606"/>
      <c r="M101" s="606"/>
      <c r="N101" s="715"/>
      <c r="O101" s="606"/>
      <c r="P101" s="606"/>
      <c r="Q101" s="606"/>
      <c r="R101" s="606"/>
      <c r="S101" s="606"/>
      <c r="T101" s="606"/>
      <c r="U101" s="606"/>
      <c r="V101" s="606"/>
      <c r="W101" s="606"/>
      <c r="X101" s="606"/>
      <c r="Y101" s="606"/>
    </row>
    <row r="102" spans="1:25" s="605" customFormat="1" ht="27" customHeight="1">
      <c r="A102" s="719" t="s">
        <v>953</v>
      </c>
      <c r="B102" s="1249" t="s">
        <v>954</v>
      </c>
      <c r="C102" s="1249"/>
      <c r="D102" s="1249"/>
      <c r="E102" s="1249"/>
      <c r="F102" s="1249"/>
      <c r="G102" s="1249"/>
      <c r="H102" s="1249"/>
      <c r="I102" s="1249"/>
      <c r="J102" s="608"/>
      <c r="K102" s="608"/>
      <c r="L102" s="608"/>
      <c r="M102" s="608"/>
      <c r="N102" s="608"/>
      <c r="O102" s="608"/>
      <c r="P102" s="608"/>
      <c r="Q102" s="608"/>
      <c r="R102" s="608"/>
      <c r="S102" s="608"/>
      <c r="T102" s="608"/>
      <c r="U102" s="608"/>
      <c r="V102" s="608"/>
      <c r="W102" s="608"/>
      <c r="X102" s="608"/>
      <c r="Y102" s="608"/>
    </row>
    <row r="103" spans="1:25" s="605" customFormat="1" ht="38.25" customHeight="1">
      <c r="A103" s="719">
        <v>1</v>
      </c>
      <c r="B103" s="1250" t="s">
        <v>625</v>
      </c>
      <c r="C103" s="1193"/>
      <c r="D103" s="1193"/>
      <c r="E103" s="1215"/>
      <c r="F103" s="732"/>
      <c r="G103" s="1195"/>
      <c r="H103" s="1196"/>
      <c r="I103" s="724"/>
      <c r="J103" s="608"/>
      <c r="K103" s="608"/>
      <c r="L103" s="608"/>
      <c r="M103" s="608"/>
      <c r="N103" s="715"/>
      <c r="O103" s="608"/>
      <c r="P103" s="608"/>
      <c r="Q103" s="608"/>
      <c r="R103" s="608"/>
      <c r="S103" s="608"/>
      <c r="T103" s="608"/>
      <c r="U103" s="608"/>
      <c r="V103" s="608"/>
      <c r="W103" s="608"/>
      <c r="X103" s="608"/>
      <c r="Y103" s="608"/>
    </row>
    <row r="104" spans="1:25" s="605" customFormat="1" ht="35.25" customHeight="1">
      <c r="A104" s="719">
        <v>2</v>
      </c>
      <c r="B104" s="1250" t="s">
        <v>626</v>
      </c>
      <c r="C104" s="1193"/>
      <c r="D104" s="1193"/>
      <c r="E104" s="1193"/>
      <c r="F104" s="732"/>
      <c r="G104" s="1195"/>
      <c r="H104" s="1196"/>
      <c r="I104" s="724"/>
      <c r="J104" s="608"/>
      <c r="K104" s="608"/>
      <c r="L104" s="608"/>
      <c r="M104" s="608"/>
      <c r="N104" s="608"/>
      <c r="O104" s="608"/>
      <c r="P104" s="608"/>
      <c r="Q104" s="608"/>
      <c r="R104" s="608"/>
      <c r="S104" s="608"/>
      <c r="T104" s="608"/>
      <c r="U104" s="608"/>
      <c r="V104" s="608"/>
      <c r="W104" s="608"/>
      <c r="X104" s="608"/>
      <c r="Y104" s="608"/>
    </row>
    <row r="105" spans="1:25" s="605" customFormat="1" ht="34.5" customHeight="1">
      <c r="A105" s="1197">
        <v>3</v>
      </c>
      <c r="B105" s="1244" t="s">
        <v>634</v>
      </c>
      <c r="C105" s="1216"/>
      <c r="D105" s="1216"/>
      <c r="E105" s="1216"/>
      <c r="F105" s="732"/>
      <c r="G105" s="1195"/>
      <c r="H105" s="1196"/>
      <c r="I105" s="724"/>
      <c r="J105" s="608"/>
      <c r="K105" s="608"/>
      <c r="L105" s="608"/>
      <c r="M105" s="608"/>
      <c r="N105" s="608"/>
      <c r="O105" s="608"/>
      <c r="P105" s="608"/>
      <c r="Q105" s="608"/>
      <c r="R105" s="608"/>
      <c r="S105" s="608"/>
      <c r="T105" s="608"/>
      <c r="U105" s="608"/>
      <c r="V105" s="608"/>
      <c r="W105" s="608"/>
      <c r="X105" s="608"/>
      <c r="Y105" s="608"/>
    </row>
    <row r="106" spans="1:25" s="605" customFormat="1" ht="27.75" customHeight="1">
      <c r="A106" s="1243"/>
      <c r="B106" s="1245"/>
      <c r="C106" s="1218"/>
      <c r="D106" s="1218"/>
      <c r="E106" s="1218"/>
      <c r="F106" s="732"/>
      <c r="G106" s="1195"/>
      <c r="H106" s="1196"/>
      <c r="I106" s="724"/>
      <c r="J106" s="608"/>
      <c r="K106" s="608"/>
      <c r="L106" s="608"/>
      <c r="M106" s="608"/>
      <c r="N106" s="608"/>
      <c r="O106" s="608"/>
      <c r="P106" s="608"/>
      <c r="Q106" s="608"/>
      <c r="R106" s="608"/>
      <c r="S106" s="608"/>
      <c r="T106" s="608"/>
      <c r="U106" s="608"/>
      <c r="V106" s="608"/>
      <c r="W106" s="608"/>
      <c r="X106" s="608"/>
      <c r="Y106" s="608"/>
    </row>
    <row r="107" spans="1:25" s="605" customFormat="1" ht="31.5" customHeight="1">
      <c r="A107" s="1243"/>
      <c r="B107" s="610"/>
      <c r="E107" s="618" t="s">
        <v>628</v>
      </c>
      <c r="F107" s="732"/>
      <c r="G107" s="1195"/>
      <c r="H107" s="1196"/>
      <c r="I107" s="724"/>
      <c r="J107" s="608"/>
      <c r="K107" s="608"/>
      <c r="L107" s="608"/>
      <c r="M107" s="608"/>
      <c r="N107" s="608"/>
      <c r="O107" s="608"/>
      <c r="P107" s="608"/>
      <c r="Q107" s="608"/>
      <c r="R107" s="608"/>
      <c r="S107" s="608"/>
      <c r="T107" s="608"/>
      <c r="U107" s="608"/>
      <c r="V107" s="608"/>
      <c r="W107" s="608"/>
      <c r="X107" s="608"/>
      <c r="Y107" s="608"/>
    </row>
    <row r="108" spans="1:25" s="605" customFormat="1" ht="31.5" customHeight="1">
      <c r="A108" s="1243"/>
      <c r="B108" s="610"/>
      <c r="E108" s="618" t="s">
        <v>21</v>
      </c>
      <c r="F108" s="732"/>
      <c r="G108" s="1195"/>
      <c r="H108" s="1196"/>
      <c r="I108" s="724"/>
      <c r="J108" s="608"/>
      <c r="K108" s="608"/>
      <c r="L108" s="608"/>
      <c r="M108" s="608"/>
      <c r="N108" s="608"/>
      <c r="O108" s="608"/>
      <c r="P108" s="608"/>
      <c r="Q108" s="608"/>
      <c r="R108" s="608"/>
      <c r="S108" s="608"/>
      <c r="T108" s="608"/>
      <c r="U108" s="608"/>
      <c r="V108" s="608"/>
      <c r="W108" s="608"/>
      <c r="X108" s="608"/>
      <c r="Y108" s="608"/>
    </row>
    <row r="109" spans="1:25" s="605" customFormat="1" ht="30" customHeight="1">
      <c r="A109" s="1198"/>
      <c r="B109" s="611"/>
      <c r="C109" s="612"/>
      <c r="D109" s="612"/>
      <c r="E109" s="619" t="s">
        <v>629</v>
      </c>
      <c r="F109" s="732"/>
      <c r="G109" s="1195"/>
      <c r="H109" s="1196"/>
      <c r="I109" s="724"/>
      <c r="J109" s="608"/>
      <c r="K109" s="608"/>
      <c r="L109" s="608"/>
      <c r="M109" s="608"/>
      <c r="N109" s="608"/>
      <c r="O109" s="608"/>
      <c r="P109" s="608"/>
      <c r="Q109" s="608"/>
      <c r="R109" s="608"/>
      <c r="S109" s="608"/>
      <c r="T109" s="608"/>
      <c r="U109" s="608"/>
      <c r="V109" s="608"/>
      <c r="W109" s="608"/>
      <c r="X109" s="608"/>
      <c r="Y109" s="608"/>
    </row>
    <row r="110" spans="1:25" s="605" customFormat="1" ht="15.75" customHeight="1">
      <c r="A110" s="606"/>
      <c r="B110" s="613"/>
      <c r="C110" s="614"/>
      <c r="D110" s="614"/>
      <c r="E110" s="614"/>
      <c r="F110" s="614"/>
      <c r="G110" s="614"/>
      <c r="H110" s="614"/>
      <c r="I110" s="614"/>
      <c r="J110" s="604"/>
    </row>
    <row r="111" spans="1:25" s="605" customFormat="1" ht="43.9" customHeight="1">
      <c r="A111" s="735" t="s">
        <v>955</v>
      </c>
      <c r="B111" s="1209" t="s">
        <v>984</v>
      </c>
      <c r="C111" s="1210"/>
      <c r="D111" s="1210"/>
      <c r="E111" s="1210"/>
      <c r="F111" s="736"/>
      <c r="G111" s="736"/>
      <c r="H111" s="736"/>
      <c r="I111" s="736"/>
      <c r="J111" s="604"/>
    </row>
    <row r="112" spans="1:25" s="605" customFormat="1" ht="59.25" customHeight="1">
      <c r="A112" s="719" t="s">
        <v>17</v>
      </c>
      <c r="B112" s="1188" t="s">
        <v>965</v>
      </c>
      <c r="C112" s="1188"/>
      <c r="D112" s="1188"/>
      <c r="E112" s="1188"/>
      <c r="F112" s="724"/>
      <c r="G112" s="1195"/>
      <c r="H112" s="1196"/>
      <c r="I112" s="724"/>
      <c r="J112" s="608"/>
      <c r="K112" s="608"/>
      <c r="L112" s="608"/>
      <c r="M112" s="608"/>
      <c r="N112" s="608"/>
      <c r="O112" s="608"/>
      <c r="P112" s="608"/>
      <c r="Q112" s="608"/>
      <c r="R112" s="608"/>
      <c r="S112" s="608"/>
      <c r="T112" s="608"/>
      <c r="U112" s="608"/>
      <c r="V112" s="608"/>
      <c r="W112" s="608"/>
      <c r="X112" s="608"/>
      <c r="Y112" s="608"/>
    </row>
    <row r="113" spans="1:25" s="605" customFormat="1" ht="42" customHeight="1">
      <c r="A113" s="719" t="s">
        <v>26</v>
      </c>
      <c r="B113" s="1188" t="s">
        <v>987</v>
      </c>
      <c r="C113" s="1239"/>
      <c r="D113" s="1239"/>
      <c r="E113" s="1239"/>
      <c r="F113" s="724"/>
      <c r="G113" s="1195"/>
      <c r="H113" s="1196"/>
      <c r="I113" s="724"/>
      <c r="J113" s="608"/>
      <c r="K113" s="608"/>
      <c r="L113" s="608"/>
      <c r="M113" s="608"/>
      <c r="N113" s="608"/>
      <c r="O113" s="608"/>
      <c r="P113" s="608"/>
      <c r="Q113" s="608"/>
      <c r="R113" s="608"/>
      <c r="S113" s="608"/>
      <c r="T113" s="608"/>
      <c r="U113" s="608"/>
      <c r="V113" s="608"/>
      <c r="W113" s="608"/>
      <c r="X113" s="608"/>
      <c r="Y113" s="608"/>
    </row>
    <row r="114" spans="1:25" s="605" customFormat="1" ht="48" customHeight="1">
      <c r="A114" s="719" t="s">
        <v>473</v>
      </c>
      <c r="B114" s="1188" t="s">
        <v>985</v>
      </c>
      <c r="C114" s="1188"/>
      <c r="D114" s="1188"/>
      <c r="E114" s="1188"/>
      <c r="F114" s="724"/>
      <c r="G114" s="1195"/>
      <c r="H114" s="1196"/>
      <c r="I114" s="724"/>
      <c r="J114" s="608"/>
      <c r="K114" s="608"/>
      <c r="L114" s="608"/>
      <c r="M114" s="608"/>
      <c r="N114" s="608"/>
      <c r="O114" s="608"/>
      <c r="P114" s="608"/>
      <c r="Q114" s="608"/>
      <c r="R114" s="608"/>
      <c r="S114" s="608"/>
      <c r="T114" s="608"/>
      <c r="U114" s="608"/>
      <c r="V114" s="608"/>
      <c r="W114" s="608"/>
      <c r="X114" s="608"/>
      <c r="Y114" s="608"/>
    </row>
    <row r="115" spans="1:25" s="605" customFormat="1" ht="34.5" hidden="1" customHeight="1">
      <c r="A115" s="719"/>
      <c r="B115" s="1188"/>
      <c r="C115" s="1188"/>
      <c r="D115" s="1188"/>
      <c r="E115" s="1188"/>
      <c r="F115" s="1240"/>
      <c r="G115" s="1241"/>
      <c r="H115" s="1242"/>
      <c r="I115" s="1241"/>
      <c r="J115" s="608"/>
      <c r="K115" s="608"/>
      <c r="L115" s="608"/>
      <c r="M115" s="608"/>
      <c r="N115" s="608"/>
      <c r="O115" s="608"/>
      <c r="P115" s="608"/>
      <c r="Q115" s="608"/>
      <c r="R115" s="608"/>
      <c r="S115" s="608"/>
      <c r="T115" s="608"/>
      <c r="U115" s="608"/>
      <c r="V115" s="608"/>
      <c r="W115" s="608"/>
      <c r="X115" s="608"/>
      <c r="Y115" s="608"/>
    </row>
    <row r="116" spans="1:25" s="605" customFormat="1" ht="38.25" customHeight="1">
      <c r="A116" s="719" t="s">
        <v>520</v>
      </c>
      <c r="B116" s="1188" t="s">
        <v>630</v>
      </c>
      <c r="C116" s="1188"/>
      <c r="D116" s="1188"/>
      <c r="E116" s="1188"/>
      <c r="F116" s="724"/>
      <c r="G116" s="1195"/>
      <c r="H116" s="1196"/>
      <c r="I116" s="724"/>
      <c r="J116" s="608"/>
      <c r="K116" s="608"/>
      <c r="L116" s="608"/>
      <c r="M116" s="608"/>
      <c r="N116" s="608"/>
      <c r="O116" s="608"/>
      <c r="P116" s="608"/>
      <c r="Q116" s="608"/>
      <c r="R116" s="608"/>
      <c r="S116" s="608"/>
      <c r="T116" s="608"/>
      <c r="U116" s="608"/>
      <c r="V116" s="608"/>
      <c r="W116" s="608"/>
      <c r="X116" s="608"/>
      <c r="Y116" s="608"/>
    </row>
    <row r="117" spans="1:25" s="605" customFormat="1" ht="32.25" customHeight="1">
      <c r="A117" s="719" t="s">
        <v>474</v>
      </c>
      <c r="B117" s="1188" t="s">
        <v>986</v>
      </c>
      <c r="C117" s="1188"/>
      <c r="D117" s="1188"/>
      <c r="E117" s="1188"/>
      <c r="F117" s="724"/>
      <c r="G117" s="1195"/>
      <c r="H117" s="1196"/>
      <c r="I117" s="724"/>
      <c r="J117" s="608"/>
      <c r="K117" s="608"/>
      <c r="L117" s="608"/>
      <c r="M117" s="608"/>
      <c r="N117" s="608"/>
      <c r="O117" s="608"/>
      <c r="P117" s="608"/>
      <c r="Q117" s="608"/>
      <c r="R117" s="608"/>
      <c r="S117" s="608"/>
      <c r="T117" s="608"/>
      <c r="U117" s="608"/>
      <c r="V117" s="608"/>
      <c r="W117" s="608"/>
      <c r="X117" s="608"/>
      <c r="Y117" s="608"/>
    </row>
    <row r="118" spans="1:25" s="605" customFormat="1" ht="67.5" customHeight="1">
      <c r="A118" s="1235" t="s">
        <v>479</v>
      </c>
      <c r="B118" s="1199" t="s">
        <v>631</v>
      </c>
      <c r="C118" s="1200"/>
      <c r="D118" s="1200"/>
      <c r="E118" s="1200"/>
      <c r="F118" s="728"/>
      <c r="G118" s="727"/>
      <c r="H118" s="728"/>
      <c r="I118" s="726"/>
      <c r="J118" s="608"/>
      <c r="K118" s="608"/>
      <c r="L118" s="608"/>
      <c r="M118" s="608"/>
      <c r="N118" s="608"/>
      <c r="O118" s="608"/>
      <c r="P118" s="608"/>
      <c r="Q118" s="608"/>
      <c r="R118" s="608"/>
      <c r="S118" s="608"/>
      <c r="T118" s="608"/>
      <c r="U118" s="608"/>
      <c r="V118" s="608"/>
      <c r="W118" s="608"/>
      <c r="X118" s="608"/>
      <c r="Y118" s="608"/>
    </row>
    <row r="119" spans="1:25" s="605" customFormat="1" ht="4.5" customHeight="1">
      <c r="A119" s="1236"/>
      <c r="B119" s="1238" t="s">
        <v>632</v>
      </c>
      <c r="C119" s="1238"/>
      <c r="D119" s="1238"/>
      <c r="E119" s="1238"/>
      <c r="F119" s="737"/>
      <c r="G119" s="738"/>
      <c r="H119" s="737"/>
      <c r="I119" s="739"/>
      <c r="J119" s="608"/>
      <c r="K119" s="608"/>
      <c r="L119" s="608"/>
      <c r="M119" s="608"/>
      <c r="N119" s="608"/>
      <c r="O119" s="608"/>
      <c r="P119" s="608"/>
      <c r="Q119" s="608"/>
      <c r="R119" s="608"/>
      <c r="S119" s="608"/>
      <c r="T119" s="608"/>
      <c r="U119" s="608"/>
      <c r="V119" s="608"/>
      <c r="W119" s="608"/>
      <c r="X119" s="608"/>
      <c r="Y119" s="608"/>
    </row>
    <row r="120" spans="1:25" s="605" customFormat="1" ht="18.75" customHeight="1">
      <c r="A120" s="1237"/>
      <c r="B120" s="1188"/>
      <c r="C120" s="1188"/>
      <c r="D120" s="1188"/>
      <c r="E120" s="1188"/>
      <c r="F120" s="740" t="s">
        <v>995</v>
      </c>
      <c r="G120" s="740" t="s">
        <v>995</v>
      </c>
      <c r="H120" s="741"/>
      <c r="I120" s="740" t="s">
        <v>995</v>
      </c>
      <c r="J120" s="608"/>
      <c r="K120" s="608"/>
      <c r="L120" s="608"/>
      <c r="M120" s="608"/>
      <c r="N120" s="608"/>
      <c r="O120" s="608"/>
      <c r="P120" s="608"/>
      <c r="Q120" s="608"/>
      <c r="R120" s="608"/>
      <c r="S120" s="608"/>
      <c r="T120" s="608"/>
      <c r="U120" s="608"/>
      <c r="V120" s="608"/>
      <c r="W120" s="608"/>
      <c r="X120" s="608"/>
      <c r="Y120" s="608"/>
    </row>
    <row r="121" spans="1:25" s="745" customFormat="1" ht="21.75" customHeight="1">
      <c r="A121" s="742"/>
      <c r="B121" s="743" t="s">
        <v>738</v>
      </c>
      <c r="C121" s="744"/>
      <c r="D121" s="744"/>
      <c r="E121" s="744"/>
      <c r="F121" s="744"/>
      <c r="G121" s="744"/>
      <c r="H121" s="744"/>
      <c r="I121" s="744"/>
      <c r="J121" s="612"/>
    </row>
    <row r="122" spans="1:25" s="605" customFormat="1" ht="36.75" customHeight="1">
      <c r="A122" s="746" t="s">
        <v>956</v>
      </c>
      <c r="B122" s="1230" t="s">
        <v>777</v>
      </c>
      <c r="C122" s="1231"/>
      <c r="D122" s="1231"/>
      <c r="E122" s="1231"/>
      <c r="F122" s="747"/>
      <c r="G122" s="748"/>
      <c r="H122" s="748"/>
      <c r="I122" s="749"/>
      <c r="J122" s="608"/>
      <c r="K122" s="608"/>
      <c r="L122" s="608"/>
      <c r="M122" s="608"/>
      <c r="N122" s="608"/>
      <c r="O122" s="608"/>
      <c r="P122" s="608"/>
      <c r="Q122" s="608"/>
      <c r="R122" s="608"/>
      <c r="S122" s="608"/>
      <c r="T122" s="608"/>
      <c r="U122" s="608"/>
      <c r="V122" s="608"/>
      <c r="W122" s="608"/>
      <c r="X122" s="608"/>
      <c r="Y122" s="608"/>
    </row>
    <row r="123" spans="1:25" s="605" customFormat="1" ht="57.75" customHeight="1">
      <c r="A123" s="719" t="s">
        <v>753</v>
      </c>
      <c r="B123" s="1193" t="s">
        <v>964</v>
      </c>
      <c r="C123" s="1193"/>
      <c r="D123" s="1193"/>
      <c r="E123" s="1194"/>
      <c r="F123" s="725"/>
      <c r="G123" s="1195"/>
      <c r="H123" s="1196"/>
      <c r="I123" s="750"/>
      <c r="J123" s="608"/>
      <c r="K123" s="608"/>
      <c r="L123" s="608"/>
      <c r="M123" s="608"/>
      <c r="N123" s="608"/>
      <c r="O123" s="608"/>
      <c r="P123" s="608"/>
      <c r="Q123" s="608"/>
      <c r="R123" s="608"/>
      <c r="S123" s="608"/>
      <c r="T123" s="608"/>
      <c r="U123" s="608"/>
      <c r="V123" s="608"/>
      <c r="W123" s="608"/>
      <c r="X123" s="608"/>
      <c r="Y123" s="608"/>
    </row>
    <row r="124" spans="1:25" s="605" customFormat="1" ht="48" customHeight="1">
      <c r="A124" s="719" t="s">
        <v>754</v>
      </c>
      <c r="B124" s="1193" t="s">
        <v>988</v>
      </c>
      <c r="C124" s="1193"/>
      <c r="D124" s="1193"/>
      <c r="E124" s="1194"/>
      <c r="F124" s="728"/>
      <c r="G124" s="1195"/>
      <c r="H124" s="1196"/>
      <c r="I124" s="750"/>
      <c r="J124" s="608"/>
      <c r="K124" s="608"/>
      <c r="L124" s="608"/>
      <c r="M124" s="608"/>
      <c r="N124" s="608"/>
      <c r="O124" s="608"/>
      <c r="P124" s="608"/>
      <c r="Q124" s="608"/>
      <c r="R124" s="608"/>
      <c r="S124" s="608"/>
      <c r="T124" s="608"/>
      <c r="U124" s="608"/>
      <c r="V124" s="608"/>
      <c r="W124" s="608"/>
      <c r="X124" s="608"/>
      <c r="Y124" s="608"/>
    </row>
    <row r="125" spans="1:25" s="605" customFormat="1" ht="40.5" customHeight="1">
      <c r="A125" s="719" t="s">
        <v>756</v>
      </c>
      <c r="B125" s="1193" t="s">
        <v>989</v>
      </c>
      <c r="C125" s="1193"/>
      <c r="D125" s="1193"/>
      <c r="E125" s="1194"/>
      <c r="F125" s="724"/>
      <c r="G125" s="1195"/>
      <c r="H125" s="1196"/>
      <c r="I125" s="724"/>
      <c r="J125" s="608"/>
      <c r="K125" s="608"/>
      <c r="L125" s="608"/>
      <c r="M125" s="608"/>
      <c r="N125" s="608"/>
      <c r="O125" s="608"/>
      <c r="P125" s="608"/>
      <c r="Q125" s="608"/>
      <c r="R125" s="608"/>
      <c r="S125" s="608"/>
      <c r="T125" s="608"/>
      <c r="U125" s="608"/>
      <c r="V125" s="608"/>
      <c r="W125" s="608"/>
      <c r="X125" s="608"/>
      <c r="Y125" s="608"/>
    </row>
    <row r="126" spans="1:25" s="605" customFormat="1" ht="24" customHeight="1">
      <c r="A126" s="719" t="s">
        <v>758</v>
      </c>
      <c r="B126" s="1193" t="s">
        <v>630</v>
      </c>
      <c r="C126" s="1193"/>
      <c r="D126" s="1193"/>
      <c r="E126" s="1194"/>
      <c r="F126" s="724"/>
      <c r="G126" s="1195"/>
      <c r="H126" s="1196"/>
      <c r="I126" s="724"/>
      <c r="J126" s="608"/>
      <c r="K126" s="608"/>
      <c r="L126" s="608"/>
      <c r="M126" s="608"/>
      <c r="N126" s="608"/>
      <c r="O126" s="608"/>
      <c r="P126" s="608"/>
      <c r="Q126" s="608"/>
      <c r="R126" s="608"/>
      <c r="S126" s="608"/>
      <c r="T126" s="608"/>
      <c r="U126" s="608"/>
      <c r="V126" s="608"/>
      <c r="W126" s="608"/>
      <c r="X126" s="608"/>
      <c r="Y126" s="608"/>
    </row>
    <row r="127" spans="1:25" s="605" customFormat="1" ht="27" customHeight="1">
      <c r="A127" s="719" t="s">
        <v>759</v>
      </c>
      <c r="B127" s="1193" t="s">
        <v>990</v>
      </c>
      <c r="C127" s="1193"/>
      <c r="D127" s="1193"/>
      <c r="E127" s="1194"/>
      <c r="F127" s="724"/>
      <c r="G127" s="1195"/>
      <c r="H127" s="1196"/>
      <c r="I127" s="724"/>
      <c r="J127" s="608"/>
      <c r="K127" s="608"/>
      <c r="L127" s="608"/>
      <c r="M127" s="608"/>
      <c r="N127" s="608"/>
      <c r="O127" s="608"/>
      <c r="P127" s="608"/>
      <c r="Q127" s="608"/>
      <c r="R127" s="608"/>
      <c r="S127" s="608"/>
      <c r="T127" s="608"/>
      <c r="U127" s="608"/>
      <c r="V127" s="608"/>
      <c r="W127" s="608"/>
      <c r="X127" s="608"/>
      <c r="Y127" s="608"/>
    </row>
    <row r="128" spans="1:25" s="605" customFormat="1" ht="53.25" customHeight="1">
      <c r="A128" s="1197" t="s">
        <v>750</v>
      </c>
      <c r="B128" s="1199" t="s">
        <v>631</v>
      </c>
      <c r="C128" s="1200"/>
      <c r="D128" s="1200"/>
      <c r="E128" s="1200"/>
      <c r="F128" s="726"/>
      <c r="G128" s="727"/>
      <c r="H128" s="728"/>
      <c r="I128" s="726"/>
      <c r="J128" s="608"/>
      <c r="K128" s="608"/>
      <c r="L128" s="608"/>
      <c r="M128" s="608"/>
      <c r="N128" s="608"/>
      <c r="O128" s="608"/>
      <c r="P128" s="608"/>
      <c r="Q128" s="608"/>
      <c r="R128" s="608"/>
      <c r="S128" s="608"/>
      <c r="T128" s="608"/>
      <c r="U128" s="608"/>
      <c r="V128" s="608"/>
      <c r="W128" s="608"/>
      <c r="X128" s="608"/>
      <c r="Y128" s="608"/>
    </row>
    <row r="129" spans="1:25" s="605" customFormat="1" ht="39.75" customHeight="1">
      <c r="A129" s="1198"/>
      <c r="B129" s="1202" t="s">
        <v>632</v>
      </c>
      <c r="C129" s="1189"/>
      <c r="D129" s="1189"/>
      <c r="E129" s="1190"/>
      <c r="F129" s="729" t="s">
        <v>996</v>
      </c>
      <c r="G129" s="729" t="s">
        <v>996</v>
      </c>
      <c r="H129" s="752"/>
      <c r="I129" s="729" t="s">
        <v>996</v>
      </c>
      <c r="J129" s="608"/>
      <c r="K129" s="608"/>
      <c r="L129" s="608"/>
      <c r="M129" s="608"/>
      <c r="N129" s="608"/>
      <c r="O129" s="608"/>
      <c r="P129" s="608"/>
      <c r="Q129" s="608"/>
      <c r="R129" s="608"/>
      <c r="S129" s="608"/>
      <c r="T129" s="608"/>
      <c r="U129" s="608"/>
      <c r="V129" s="608"/>
      <c r="W129" s="608"/>
      <c r="X129" s="608"/>
      <c r="Y129" s="608"/>
    </row>
    <row r="130" spans="1:25" s="605" customFormat="1" ht="14.25" customHeight="1">
      <c r="A130" s="606"/>
      <c r="B130" s="753"/>
      <c r="C130" s="754"/>
      <c r="D130" s="754"/>
      <c r="E130" s="755"/>
      <c r="F130" s="614"/>
      <c r="G130" s="614"/>
      <c r="H130" s="614"/>
      <c r="I130" s="614"/>
      <c r="J130" s="608"/>
      <c r="K130" s="608"/>
      <c r="L130" s="608"/>
      <c r="M130" s="608"/>
      <c r="N130" s="608"/>
      <c r="O130" s="608"/>
      <c r="P130" s="608"/>
      <c r="Q130" s="608"/>
      <c r="R130" s="608"/>
      <c r="S130" s="608"/>
      <c r="T130" s="608"/>
      <c r="U130" s="608"/>
      <c r="V130" s="608"/>
      <c r="W130" s="608"/>
      <c r="X130" s="608"/>
      <c r="Y130" s="608"/>
    </row>
    <row r="131" spans="1:25" s="605" customFormat="1" ht="45" customHeight="1">
      <c r="A131" s="719">
        <v>4</v>
      </c>
      <c r="B131" s="1188" t="s">
        <v>966</v>
      </c>
      <c r="C131" s="1188"/>
      <c r="D131" s="1188"/>
      <c r="E131" s="1188"/>
      <c r="F131" s="1188"/>
      <c r="G131" s="1188"/>
      <c r="H131" s="1188"/>
      <c r="I131" s="718"/>
      <c r="J131" s="608"/>
      <c r="K131" s="608"/>
      <c r="L131" s="608"/>
      <c r="M131" s="608"/>
      <c r="N131" s="608"/>
      <c r="O131" s="608"/>
      <c r="P131" s="608"/>
      <c r="Q131" s="608"/>
      <c r="R131" s="608"/>
      <c r="S131" s="608" t="s">
        <v>547</v>
      </c>
      <c r="T131" s="608"/>
      <c r="U131" s="608"/>
      <c r="V131" s="608"/>
      <c r="W131" s="608"/>
      <c r="X131" s="608"/>
      <c r="Y131" s="608"/>
    </row>
    <row r="132" spans="1:25" s="605" customFormat="1" ht="12.75" customHeight="1">
      <c r="A132" s="746"/>
      <c r="B132" s="1230"/>
      <c r="C132" s="1231"/>
      <c r="D132" s="1231"/>
      <c r="E132" s="1231"/>
      <c r="F132" s="747"/>
      <c r="G132" s="748"/>
      <c r="H132" s="748"/>
      <c r="I132" s="749"/>
      <c r="J132" s="608"/>
      <c r="K132" s="608"/>
      <c r="L132" s="608"/>
      <c r="M132" s="608"/>
      <c r="N132" s="608"/>
      <c r="O132" s="608"/>
      <c r="P132" s="608"/>
      <c r="Q132" s="608"/>
      <c r="R132" s="608"/>
      <c r="S132" s="608" t="s">
        <v>478</v>
      </c>
      <c r="T132" s="608"/>
      <c r="U132" s="608"/>
      <c r="V132" s="608"/>
      <c r="W132" s="608"/>
      <c r="X132" s="608"/>
      <c r="Y132" s="608"/>
    </row>
    <row r="133" spans="1:25" s="605" customFormat="1" ht="52.5" customHeight="1">
      <c r="A133" s="719">
        <v>5</v>
      </c>
      <c r="B133" s="1188" t="s">
        <v>967</v>
      </c>
      <c r="C133" s="1188"/>
      <c r="D133" s="1188"/>
      <c r="E133" s="1188"/>
      <c r="F133" s="1188"/>
      <c r="G133" s="1188"/>
      <c r="H133" s="1188"/>
      <c r="I133" s="718"/>
      <c r="J133" s="608"/>
      <c r="K133" s="608"/>
      <c r="L133" s="608"/>
      <c r="M133" s="608"/>
      <c r="N133" s="608"/>
      <c r="O133" s="608"/>
      <c r="P133" s="608"/>
      <c r="Q133" s="608"/>
      <c r="R133" s="608"/>
      <c r="S133" s="608"/>
      <c r="T133" s="608"/>
      <c r="U133" s="608"/>
      <c r="V133" s="608"/>
      <c r="W133" s="608"/>
      <c r="X133" s="608"/>
      <c r="Y133" s="608"/>
    </row>
    <row r="134" spans="1:25" s="605" customFormat="1" ht="12" customHeight="1">
      <c r="A134" s="746"/>
      <c r="B134" s="1230"/>
      <c r="C134" s="1231"/>
      <c r="D134" s="1231"/>
      <c r="E134" s="1231"/>
      <c r="F134" s="747"/>
      <c r="G134" s="748"/>
      <c r="H134" s="748"/>
      <c r="I134" s="749"/>
      <c r="J134" s="608"/>
      <c r="K134" s="608"/>
      <c r="L134" s="608"/>
      <c r="M134" s="608"/>
      <c r="N134" s="608"/>
      <c r="O134" s="608"/>
      <c r="P134" s="608"/>
      <c r="Q134" s="608"/>
      <c r="R134" s="608"/>
      <c r="S134" s="608"/>
      <c r="T134" s="608"/>
      <c r="U134" s="608"/>
      <c r="V134" s="608"/>
      <c r="W134" s="608"/>
      <c r="X134" s="608"/>
      <c r="Y134" s="608"/>
    </row>
    <row r="135" spans="1:25" s="605" customFormat="1" ht="72" customHeight="1">
      <c r="A135" s="719">
        <v>6</v>
      </c>
      <c r="B135" s="1188" t="s">
        <v>968</v>
      </c>
      <c r="C135" s="1188"/>
      <c r="D135" s="1188"/>
      <c r="E135" s="1188"/>
      <c r="F135" s="1188"/>
      <c r="G135" s="1188"/>
      <c r="H135" s="1188"/>
      <c r="I135" s="718"/>
      <c r="J135" s="608"/>
      <c r="K135" s="608"/>
      <c r="L135" s="608"/>
      <c r="M135" s="608"/>
      <c r="N135" s="608"/>
      <c r="O135" s="608"/>
      <c r="P135" s="608"/>
      <c r="Q135" s="608"/>
      <c r="R135" s="608"/>
      <c r="S135" s="608"/>
      <c r="T135" s="608"/>
      <c r="U135" s="608"/>
      <c r="V135" s="608"/>
      <c r="W135" s="608"/>
      <c r="X135" s="608"/>
      <c r="Y135" s="608"/>
    </row>
    <row r="136" spans="1:25" s="605" customFormat="1" ht="10.5" customHeight="1">
      <c r="A136" s="746"/>
      <c r="B136" s="1230"/>
      <c r="C136" s="1231"/>
      <c r="D136" s="1231"/>
      <c r="E136" s="1231"/>
      <c r="F136" s="747"/>
      <c r="G136" s="748"/>
      <c r="H136" s="748"/>
      <c r="I136" s="749"/>
      <c r="J136" s="608"/>
      <c r="K136" s="608"/>
      <c r="L136" s="608"/>
      <c r="M136" s="608"/>
      <c r="N136" s="608"/>
      <c r="O136" s="608"/>
      <c r="P136" s="608"/>
      <c r="Q136" s="608"/>
      <c r="R136" s="608"/>
      <c r="S136" s="608"/>
      <c r="T136" s="608"/>
      <c r="U136" s="608"/>
      <c r="V136" s="608"/>
      <c r="W136" s="608"/>
      <c r="X136" s="608"/>
      <c r="Y136" s="608"/>
    </row>
    <row r="137" spans="1:25" s="605" customFormat="1" ht="42" customHeight="1">
      <c r="A137" s="719">
        <v>7</v>
      </c>
      <c r="B137" s="1189" t="s">
        <v>633</v>
      </c>
      <c r="C137" s="1189"/>
      <c r="D137" s="1189"/>
      <c r="E137" s="1189"/>
      <c r="F137" s="732"/>
      <c r="G137" s="1191"/>
      <c r="H137" s="1192"/>
      <c r="I137" s="732"/>
      <c r="J137" s="608"/>
      <c r="K137" s="608"/>
      <c r="L137" s="608"/>
      <c r="M137" s="608"/>
      <c r="N137" s="608"/>
      <c r="O137" s="608"/>
      <c r="P137" s="608"/>
      <c r="Q137" s="608"/>
      <c r="R137" s="608"/>
      <c r="S137" s="608"/>
      <c r="T137" s="608"/>
      <c r="U137" s="608"/>
      <c r="V137" s="608"/>
      <c r="W137" s="608"/>
      <c r="X137" s="608"/>
      <c r="Y137" s="608"/>
    </row>
    <row r="138" spans="1:25" s="605" customFormat="1" ht="21.75" customHeight="1">
      <c r="A138" s="606"/>
      <c r="B138" s="604"/>
      <c r="C138" s="604"/>
      <c r="D138" s="604"/>
      <c r="E138" s="604"/>
      <c r="F138" s="604"/>
      <c r="G138" s="604"/>
      <c r="H138" s="604"/>
      <c r="I138" s="604"/>
      <c r="J138" s="604"/>
    </row>
    <row r="139" spans="1:25" ht="27" customHeight="1">
      <c r="A139" s="1232" t="s">
        <v>957</v>
      </c>
      <c r="B139" s="1233"/>
      <c r="C139" s="1233"/>
      <c r="D139" s="1233"/>
      <c r="E139" s="1233"/>
      <c r="F139" s="1233"/>
      <c r="G139" s="1233"/>
      <c r="H139" s="1233"/>
      <c r="I139" s="1234"/>
      <c r="J139" s="406"/>
      <c r="K139" s="406"/>
      <c r="L139" s="406"/>
      <c r="M139" s="448"/>
      <c r="N139" s="406"/>
      <c r="O139" s="406"/>
      <c r="P139" s="406"/>
      <c r="Q139" s="406"/>
      <c r="R139" s="406"/>
      <c r="S139" s="406"/>
      <c r="T139" s="406"/>
      <c r="U139" s="406"/>
      <c r="V139" s="406"/>
      <c r="W139" s="406"/>
      <c r="X139" s="406"/>
    </row>
    <row r="140" spans="1:25" ht="52.5" customHeight="1">
      <c r="A140" s="1209" t="s">
        <v>991</v>
      </c>
      <c r="B140" s="1210"/>
      <c r="C140" s="1210"/>
      <c r="D140" s="1210"/>
      <c r="E140" s="1210"/>
      <c r="F140" s="1210"/>
      <c r="G140" s="1210"/>
      <c r="H140" s="1210"/>
      <c r="I140" s="1210"/>
      <c r="J140" s="406"/>
      <c r="K140" s="406"/>
      <c r="L140" s="406"/>
      <c r="M140" s="448"/>
      <c r="N140" s="406"/>
      <c r="O140" s="406"/>
      <c r="P140" s="406"/>
      <c r="Q140" s="406"/>
      <c r="R140" s="406"/>
      <c r="S140" s="406"/>
      <c r="T140" s="406"/>
      <c r="U140" s="406"/>
      <c r="V140" s="406"/>
      <c r="W140" s="406"/>
      <c r="X140" s="406"/>
    </row>
    <row r="141" spans="1:25" ht="34.5" customHeight="1">
      <c r="A141" s="719" t="s">
        <v>701</v>
      </c>
      <c r="B141" s="1220" t="s">
        <v>952</v>
      </c>
      <c r="C141" s="1220"/>
      <c r="D141" s="1220"/>
      <c r="E141" s="1220"/>
      <c r="F141" s="1221"/>
      <c r="G141" s="1221"/>
      <c r="H141" s="1221"/>
      <c r="I141" s="1196"/>
      <c r="J141" s="406"/>
      <c r="K141" s="406"/>
      <c r="L141" s="406"/>
      <c r="M141" s="448"/>
      <c r="N141" s="406"/>
      <c r="O141" s="406"/>
      <c r="P141" s="406"/>
      <c r="Q141" s="406"/>
      <c r="R141" s="406"/>
      <c r="S141" s="406"/>
      <c r="T141" s="406"/>
      <c r="U141" s="406"/>
      <c r="V141" s="406"/>
      <c r="W141" s="406"/>
      <c r="X141" s="406"/>
    </row>
    <row r="142" spans="1:25" ht="97.5" customHeight="1">
      <c r="A142" s="719" t="s">
        <v>702</v>
      </c>
      <c r="B142" s="1222" t="s">
        <v>992</v>
      </c>
      <c r="C142" s="1223"/>
      <c r="D142" s="1223"/>
      <c r="E142" s="1224"/>
      <c r="F142" s="1195"/>
      <c r="G142" s="1221"/>
      <c r="H142" s="1221"/>
      <c r="I142" s="1196"/>
      <c r="J142" s="406"/>
      <c r="K142" s="406"/>
      <c r="L142" s="406"/>
      <c r="M142" s="448"/>
      <c r="N142" s="406"/>
      <c r="O142" s="406"/>
      <c r="P142" s="406"/>
      <c r="Q142" s="406"/>
      <c r="R142" s="406"/>
      <c r="S142" s="406"/>
      <c r="T142" s="406"/>
      <c r="U142" s="406"/>
      <c r="V142" s="406"/>
      <c r="W142" s="406"/>
      <c r="X142" s="406"/>
    </row>
    <row r="143" spans="1:25" ht="63.75" customHeight="1">
      <c r="A143" s="719" t="s">
        <v>703</v>
      </c>
      <c r="B143" s="1225" t="s">
        <v>969</v>
      </c>
      <c r="C143" s="1225"/>
      <c r="D143" s="1225"/>
      <c r="E143" s="1226"/>
      <c r="F143" s="1221"/>
      <c r="G143" s="1221"/>
      <c r="H143" s="1221"/>
      <c r="I143" s="1196"/>
      <c r="J143" s="406"/>
      <c r="K143" s="406"/>
      <c r="L143" s="406"/>
      <c r="M143" s="448"/>
      <c r="N143" s="406"/>
      <c r="O143" s="406"/>
      <c r="P143" s="406"/>
      <c r="Q143" s="406"/>
      <c r="R143" s="406"/>
      <c r="S143" s="406"/>
      <c r="T143" s="406"/>
      <c r="U143" s="406"/>
      <c r="V143" s="406"/>
      <c r="W143" s="406"/>
      <c r="X143" s="406"/>
    </row>
    <row r="144" spans="1:25" s="281" customFormat="1" ht="24.75" customHeight="1">
      <c r="A144" s="734" t="s">
        <v>958</v>
      </c>
      <c r="B144" s="1227" t="s">
        <v>959</v>
      </c>
      <c r="C144" s="1228"/>
      <c r="D144" s="1228"/>
      <c r="E144" s="1228"/>
      <c r="F144" s="1228"/>
      <c r="G144" s="1228"/>
      <c r="H144" s="1228"/>
      <c r="I144" s="1229"/>
      <c r="J144" s="313"/>
      <c r="K144" s="313"/>
      <c r="L144" s="313"/>
      <c r="M144" s="313"/>
      <c r="N144" s="313"/>
      <c r="O144" s="313"/>
      <c r="P144" s="313"/>
      <c r="Q144" s="313"/>
      <c r="R144" s="313"/>
      <c r="S144" s="313"/>
      <c r="T144" s="313"/>
      <c r="U144" s="313"/>
      <c r="V144" s="313"/>
      <c r="W144" s="313"/>
      <c r="X144" s="313"/>
    </row>
    <row r="145" spans="1:24" ht="36" customHeight="1">
      <c r="A145" s="719">
        <v>1</v>
      </c>
      <c r="B145" s="1193" t="s">
        <v>625</v>
      </c>
      <c r="C145" s="1193"/>
      <c r="D145" s="1193"/>
      <c r="E145" s="1215"/>
      <c r="F145" s="732"/>
      <c r="G145" s="1195"/>
      <c r="H145" s="1196"/>
      <c r="I145" s="724"/>
      <c r="J145" s="313"/>
      <c r="K145" s="313"/>
      <c r="L145" s="313"/>
      <c r="M145" s="313"/>
      <c r="N145" s="313"/>
      <c r="O145" s="313"/>
      <c r="P145" s="313"/>
      <c r="Q145" s="313"/>
      <c r="R145" s="313"/>
      <c r="S145" s="313"/>
      <c r="T145" s="313"/>
      <c r="U145" s="313"/>
      <c r="V145" s="313"/>
      <c r="W145" s="313"/>
      <c r="X145" s="313"/>
    </row>
    <row r="146" spans="1:24" ht="42" customHeight="1">
      <c r="A146" s="719">
        <v>2</v>
      </c>
      <c r="B146" s="1193" t="s">
        <v>626</v>
      </c>
      <c r="C146" s="1193"/>
      <c r="D146" s="1193"/>
      <c r="E146" s="1215"/>
      <c r="F146" s="732"/>
      <c r="G146" s="1195"/>
      <c r="H146" s="1196"/>
      <c r="I146" s="724"/>
      <c r="J146" s="313"/>
      <c r="K146" s="313"/>
      <c r="L146" s="313"/>
      <c r="M146" s="313"/>
      <c r="N146" s="313"/>
      <c r="O146" s="313"/>
      <c r="P146" s="313"/>
      <c r="Q146" s="313"/>
      <c r="R146" s="313"/>
      <c r="S146" s="313"/>
      <c r="T146" s="313"/>
      <c r="U146" s="313"/>
      <c r="V146" s="313"/>
      <c r="W146" s="313"/>
      <c r="X146" s="313"/>
    </row>
    <row r="147" spans="1:24" ht="33" customHeight="1">
      <c r="A147" s="756">
        <v>3</v>
      </c>
      <c r="B147" s="1216" t="s">
        <v>960</v>
      </c>
      <c r="C147" s="1216"/>
      <c r="D147" s="1216"/>
      <c r="E147" s="1217"/>
      <c r="F147" s="732"/>
      <c r="G147" s="1195"/>
      <c r="H147" s="1196"/>
      <c r="I147" s="724"/>
      <c r="J147" s="313"/>
      <c r="K147" s="313"/>
      <c r="L147" s="313"/>
      <c r="M147" s="313"/>
      <c r="N147" s="313"/>
      <c r="O147" s="313"/>
      <c r="P147" s="313"/>
      <c r="Q147" s="313"/>
      <c r="R147" s="313"/>
      <c r="S147" s="313"/>
      <c r="T147" s="313"/>
      <c r="U147" s="313"/>
      <c r="V147" s="313"/>
      <c r="W147" s="313"/>
      <c r="X147" s="313"/>
    </row>
    <row r="148" spans="1:24" ht="31.5" customHeight="1">
      <c r="A148" s="757"/>
      <c r="B148" s="1218"/>
      <c r="C148" s="1218"/>
      <c r="D148" s="1218"/>
      <c r="E148" s="1219"/>
      <c r="F148" s="732"/>
      <c r="G148" s="1195"/>
      <c r="H148" s="1196"/>
      <c r="I148" s="724"/>
      <c r="J148" s="313"/>
      <c r="K148" s="313"/>
      <c r="L148" s="313"/>
      <c r="M148" s="313"/>
      <c r="N148" s="313"/>
      <c r="O148" s="313"/>
      <c r="P148" s="313"/>
      <c r="Q148" s="313"/>
      <c r="R148" s="313"/>
      <c r="S148" s="313"/>
      <c r="T148" s="313"/>
      <c r="U148" s="313"/>
      <c r="V148" s="313"/>
      <c r="W148" s="313"/>
      <c r="X148" s="313"/>
    </row>
    <row r="149" spans="1:24" ht="28.5" customHeight="1">
      <c r="A149" s="757"/>
      <c r="B149" s="1218"/>
      <c r="C149" s="1218"/>
      <c r="D149" s="1218"/>
      <c r="E149" s="1219"/>
      <c r="F149" s="732"/>
      <c r="G149" s="1195"/>
      <c r="H149" s="1196"/>
      <c r="I149" s="724"/>
      <c r="J149" s="313"/>
      <c r="K149" s="313"/>
      <c r="L149" s="313"/>
      <c r="M149" s="313"/>
      <c r="N149" s="313"/>
      <c r="O149" s="313"/>
      <c r="P149" s="313"/>
      <c r="Q149" s="313"/>
      <c r="R149" s="313"/>
      <c r="S149" s="313"/>
      <c r="T149" s="313"/>
      <c r="U149" s="313"/>
      <c r="V149" s="313"/>
      <c r="W149" s="313"/>
      <c r="X149" s="313"/>
    </row>
    <row r="150" spans="1:24" ht="32.25" customHeight="1">
      <c r="A150" s="757"/>
      <c r="B150" s="1218"/>
      <c r="C150" s="1218"/>
      <c r="D150" s="1218"/>
      <c r="E150" s="1219"/>
      <c r="F150" s="732"/>
      <c r="G150" s="1195"/>
      <c r="H150" s="1196"/>
      <c r="I150" s="724"/>
      <c r="J150" s="313"/>
      <c r="K150" s="313"/>
      <c r="L150" s="313"/>
      <c r="M150" s="313"/>
      <c r="N150" s="313"/>
      <c r="O150" s="313"/>
      <c r="P150" s="313"/>
      <c r="Q150" s="313"/>
      <c r="R150" s="313"/>
      <c r="S150" s="313"/>
      <c r="T150" s="313"/>
      <c r="U150" s="313"/>
      <c r="V150" s="313"/>
      <c r="W150" s="313"/>
      <c r="X150" s="313"/>
    </row>
    <row r="151" spans="1:24" ht="35.25" customHeight="1">
      <c r="A151" s="757"/>
      <c r="B151" s="1211" t="s">
        <v>628</v>
      </c>
      <c r="C151" s="1211"/>
      <c r="D151" s="1211"/>
      <c r="E151" s="1212"/>
      <c r="F151" s="732"/>
      <c r="G151" s="1195"/>
      <c r="H151" s="1196"/>
      <c r="I151" s="724"/>
      <c r="J151" s="313"/>
      <c r="K151" s="313"/>
      <c r="L151" s="313"/>
      <c r="M151" s="313"/>
      <c r="N151" s="313"/>
      <c r="O151" s="313"/>
      <c r="P151" s="313"/>
      <c r="Q151" s="313"/>
      <c r="R151" s="313"/>
      <c r="S151" s="313"/>
      <c r="T151" s="313"/>
      <c r="U151" s="313"/>
      <c r="V151" s="313"/>
      <c r="W151" s="313"/>
      <c r="X151" s="313"/>
    </row>
    <row r="152" spans="1:24" ht="35.25" customHeight="1">
      <c r="A152" s="757"/>
      <c r="B152" s="1211" t="s">
        <v>21</v>
      </c>
      <c r="C152" s="1211"/>
      <c r="D152" s="1211"/>
      <c r="E152" s="1212"/>
      <c r="F152" s="732"/>
      <c r="G152" s="1195"/>
      <c r="H152" s="1196"/>
      <c r="I152" s="724"/>
      <c r="J152" s="313"/>
      <c r="K152" s="313"/>
      <c r="L152" s="313"/>
      <c r="M152" s="313"/>
      <c r="N152" s="313"/>
      <c r="O152" s="313"/>
      <c r="P152" s="313"/>
      <c r="Q152" s="313"/>
      <c r="R152" s="313"/>
      <c r="S152" s="313"/>
      <c r="T152" s="313"/>
      <c r="U152" s="313"/>
      <c r="V152" s="313"/>
      <c r="W152" s="313"/>
      <c r="X152" s="313"/>
    </row>
    <row r="153" spans="1:24" ht="41.25" customHeight="1">
      <c r="A153" s="758"/>
      <c r="B153" s="1213" t="s">
        <v>629</v>
      </c>
      <c r="C153" s="1213"/>
      <c r="D153" s="1213"/>
      <c r="E153" s="1214"/>
      <c r="F153" s="732"/>
      <c r="G153" s="1195"/>
      <c r="H153" s="1196"/>
      <c r="I153" s="724"/>
      <c r="J153" s="313"/>
      <c r="K153" s="313"/>
      <c r="L153" s="313"/>
      <c r="M153" s="313"/>
      <c r="N153" s="313"/>
      <c r="O153" s="313"/>
      <c r="P153" s="313"/>
      <c r="Q153" s="313"/>
      <c r="R153" s="313"/>
      <c r="S153" s="313"/>
      <c r="T153" s="313"/>
      <c r="U153" s="313"/>
      <c r="V153" s="313"/>
      <c r="W153" s="313"/>
      <c r="X153" s="313"/>
    </row>
    <row r="154" spans="1:24" ht="34.5" customHeight="1">
      <c r="A154" s="746" t="s">
        <v>961</v>
      </c>
      <c r="B154" s="1209" t="s">
        <v>752</v>
      </c>
      <c r="C154" s="1210"/>
      <c r="D154" s="1210"/>
      <c r="E154" s="1210"/>
      <c r="F154" s="747"/>
      <c r="G154" s="747"/>
      <c r="H154" s="747"/>
      <c r="I154" s="747"/>
      <c r="J154" s="313"/>
      <c r="K154" s="313"/>
      <c r="L154" s="313"/>
      <c r="M154" s="313"/>
      <c r="N154" s="313"/>
      <c r="O154" s="313"/>
      <c r="P154" s="313"/>
      <c r="Q154" s="313"/>
      <c r="R154" s="313"/>
      <c r="S154" s="313"/>
      <c r="T154" s="313"/>
      <c r="U154" s="313"/>
      <c r="V154" s="313"/>
      <c r="W154" s="313"/>
      <c r="X154" s="313"/>
    </row>
    <row r="155" spans="1:24" ht="44.25" customHeight="1">
      <c r="A155" s="719" t="s">
        <v>753</v>
      </c>
      <c r="B155" s="1193" t="s">
        <v>993</v>
      </c>
      <c r="C155" s="1193"/>
      <c r="D155" s="1193"/>
      <c r="E155" s="1194"/>
      <c r="F155" s="724"/>
      <c r="G155" s="1195"/>
      <c r="H155" s="1196"/>
      <c r="I155" s="724"/>
      <c r="J155" s="313"/>
      <c r="K155" s="313"/>
      <c r="L155" s="313"/>
      <c r="M155" s="313"/>
      <c r="N155" s="313"/>
      <c r="O155" s="313"/>
      <c r="P155" s="313"/>
      <c r="Q155" s="313"/>
      <c r="R155" s="313"/>
      <c r="S155" s="313"/>
      <c r="T155" s="313"/>
      <c r="U155" s="313"/>
      <c r="V155" s="313"/>
      <c r="W155" s="313"/>
      <c r="X155" s="313"/>
    </row>
    <row r="156" spans="1:24" ht="41.25" customHeight="1">
      <c r="A156" s="719" t="s">
        <v>754</v>
      </c>
      <c r="B156" s="1193" t="s">
        <v>994</v>
      </c>
      <c r="C156" s="1193"/>
      <c r="D156" s="1193"/>
      <c r="E156" s="1194"/>
      <c r="F156" s="724"/>
      <c r="G156" s="1195"/>
      <c r="H156" s="1196"/>
      <c r="I156" s="724"/>
      <c r="J156" s="313"/>
      <c r="K156" s="313"/>
      <c r="L156" s="313"/>
      <c r="M156" s="313"/>
      <c r="N156" s="313"/>
      <c r="O156" s="313"/>
      <c r="P156" s="313"/>
      <c r="Q156" s="313"/>
      <c r="R156" s="313"/>
      <c r="S156" s="313"/>
      <c r="T156" s="313"/>
      <c r="U156" s="313"/>
      <c r="V156" s="313"/>
      <c r="W156" s="313"/>
      <c r="X156" s="313"/>
    </row>
    <row r="157" spans="1:24" ht="37.5" customHeight="1">
      <c r="A157" s="719" t="s">
        <v>756</v>
      </c>
      <c r="B157" s="1193" t="s">
        <v>755</v>
      </c>
      <c r="C157" s="1193"/>
      <c r="D157" s="1193"/>
      <c r="E157" s="1194"/>
      <c r="F157" s="724"/>
      <c r="G157" s="1195"/>
      <c r="H157" s="1196"/>
      <c r="I157" s="724"/>
      <c r="J157" s="313"/>
      <c r="K157" s="313"/>
      <c r="L157" s="313"/>
      <c r="M157" s="313"/>
      <c r="N157" s="313"/>
      <c r="O157" s="313"/>
      <c r="P157" s="313"/>
      <c r="Q157" s="313"/>
      <c r="R157" s="313"/>
      <c r="S157" s="313"/>
      <c r="T157" s="313"/>
      <c r="U157" s="313"/>
      <c r="V157" s="313"/>
      <c r="W157" s="313"/>
      <c r="X157" s="313"/>
    </row>
    <row r="158" spans="1:24" ht="32.25" customHeight="1">
      <c r="A158" s="719" t="s">
        <v>758</v>
      </c>
      <c r="B158" s="1193" t="s">
        <v>630</v>
      </c>
      <c r="C158" s="1193"/>
      <c r="D158" s="1193"/>
      <c r="E158" s="1194"/>
      <c r="F158" s="724"/>
      <c r="G158" s="1195"/>
      <c r="H158" s="1196"/>
      <c r="I158" s="724"/>
      <c r="J158" s="313"/>
      <c r="K158" s="313"/>
      <c r="L158" s="313"/>
      <c r="M158" s="313"/>
      <c r="N158" s="313"/>
      <c r="O158" s="313"/>
      <c r="P158" s="313"/>
      <c r="Q158" s="313"/>
      <c r="R158" s="313"/>
      <c r="S158" s="313"/>
      <c r="T158" s="313"/>
      <c r="U158" s="313"/>
      <c r="V158" s="313"/>
      <c r="W158" s="313"/>
      <c r="X158" s="313"/>
    </row>
    <row r="159" spans="1:24" ht="37.5" customHeight="1">
      <c r="A159" s="719" t="s">
        <v>759</v>
      </c>
      <c r="B159" s="1193" t="s">
        <v>997</v>
      </c>
      <c r="C159" s="1193"/>
      <c r="D159" s="1193"/>
      <c r="E159" s="1194"/>
      <c r="F159" s="724"/>
      <c r="G159" s="1195"/>
      <c r="H159" s="1196"/>
      <c r="I159" s="724"/>
      <c r="J159" s="313"/>
      <c r="K159" s="313"/>
      <c r="L159" s="313"/>
      <c r="M159" s="313"/>
      <c r="N159" s="313"/>
      <c r="O159" s="313"/>
      <c r="P159" s="313"/>
      <c r="Q159" s="313"/>
      <c r="R159" s="313"/>
      <c r="S159" s="313"/>
      <c r="T159" s="313"/>
      <c r="U159" s="313"/>
      <c r="V159" s="313"/>
      <c r="W159" s="313"/>
      <c r="X159" s="313"/>
    </row>
    <row r="160" spans="1:24" ht="49.5" customHeight="1">
      <c r="A160" s="1197" t="s">
        <v>749</v>
      </c>
      <c r="B160" s="1199" t="s">
        <v>950</v>
      </c>
      <c r="C160" s="1200"/>
      <c r="D160" s="1200"/>
      <c r="E160" s="1201"/>
      <c r="F160" s="759"/>
      <c r="G160" s="727"/>
      <c r="H160" s="728"/>
      <c r="I160" s="726"/>
      <c r="J160" s="313"/>
      <c r="K160" s="313"/>
      <c r="L160" s="313"/>
      <c r="M160" s="313"/>
      <c r="N160" s="313"/>
      <c r="O160" s="313"/>
      <c r="P160" s="313"/>
      <c r="Q160" s="313"/>
      <c r="R160" s="313"/>
      <c r="S160" s="313"/>
      <c r="T160" s="313"/>
      <c r="U160" s="313"/>
      <c r="V160" s="313"/>
      <c r="W160" s="313"/>
      <c r="X160" s="313"/>
    </row>
    <row r="161" spans="1:24" ht="36" customHeight="1">
      <c r="A161" s="1198"/>
      <c r="B161" s="1202" t="s">
        <v>632</v>
      </c>
      <c r="C161" s="1189"/>
      <c r="D161" s="1189"/>
      <c r="E161" s="1190"/>
      <c r="F161" s="760" t="s">
        <v>995</v>
      </c>
      <c r="G161" s="761" t="s">
        <v>995</v>
      </c>
      <c r="H161" s="737"/>
      <c r="I161" s="760" t="s">
        <v>995</v>
      </c>
      <c r="J161" s="313"/>
      <c r="K161" s="313"/>
      <c r="L161" s="313"/>
      <c r="M161" s="313"/>
      <c r="N161" s="313"/>
      <c r="O161" s="313"/>
      <c r="P161" s="313"/>
      <c r="Q161" s="313"/>
      <c r="R161" s="313"/>
      <c r="S161" s="313"/>
      <c r="T161" s="313"/>
      <c r="U161" s="313"/>
      <c r="V161" s="313"/>
      <c r="W161" s="313"/>
      <c r="X161" s="313"/>
    </row>
    <row r="162" spans="1:24" ht="19.5" customHeight="1">
      <c r="A162" s="719"/>
      <c r="B162" s="1207" t="s">
        <v>738</v>
      </c>
      <c r="C162" s="1207"/>
      <c r="D162" s="1207"/>
      <c r="E162" s="1207"/>
      <c r="F162" s="1207"/>
      <c r="G162" s="1207"/>
      <c r="H162" s="1207"/>
      <c r="I162" s="1208"/>
      <c r="J162" s="313"/>
      <c r="K162" s="313"/>
      <c r="L162" s="313"/>
      <c r="M162" s="313"/>
      <c r="N162" s="313"/>
      <c r="O162" s="313"/>
      <c r="P162" s="313"/>
      <c r="Q162" s="313"/>
      <c r="R162" s="313"/>
      <c r="S162" s="313"/>
      <c r="T162" s="313"/>
      <c r="U162" s="313"/>
      <c r="V162" s="313"/>
      <c r="W162" s="313"/>
      <c r="X162" s="313"/>
    </row>
    <row r="163" spans="1:24" ht="39" customHeight="1">
      <c r="A163" s="735" t="s">
        <v>962</v>
      </c>
      <c r="B163" s="1209" t="s">
        <v>777</v>
      </c>
      <c r="C163" s="1210"/>
      <c r="D163" s="1210"/>
      <c r="E163" s="1210"/>
      <c r="F163" s="747"/>
      <c r="G163" s="762"/>
      <c r="H163" s="762"/>
      <c r="I163" s="763"/>
      <c r="J163" s="313"/>
      <c r="K163" s="313"/>
      <c r="L163" s="313"/>
      <c r="M163" s="313"/>
      <c r="N163" s="313"/>
      <c r="O163" s="313"/>
      <c r="P163" s="313"/>
      <c r="Q163" s="313"/>
      <c r="R163" s="313"/>
      <c r="S163" s="313"/>
      <c r="T163" s="313"/>
      <c r="U163" s="313"/>
      <c r="V163" s="313"/>
      <c r="W163" s="313"/>
      <c r="X163" s="313"/>
    </row>
    <row r="164" spans="1:24" ht="40.5" customHeight="1">
      <c r="A164" s="719" t="s">
        <v>753</v>
      </c>
      <c r="B164" s="1193" t="s">
        <v>999</v>
      </c>
      <c r="C164" s="1193"/>
      <c r="D164" s="1193"/>
      <c r="E164" s="1194"/>
      <c r="F164" s="725"/>
      <c r="G164" s="1195"/>
      <c r="H164" s="1196"/>
      <c r="I164" s="725"/>
      <c r="J164" s="313"/>
      <c r="K164" s="313"/>
      <c r="L164" s="313"/>
      <c r="M164" s="313"/>
      <c r="N164" s="313"/>
      <c r="O164" s="313"/>
      <c r="P164" s="313"/>
      <c r="Q164" s="313"/>
      <c r="R164" s="313"/>
      <c r="S164" s="313"/>
      <c r="T164" s="313"/>
      <c r="U164" s="313"/>
      <c r="V164" s="313"/>
      <c r="W164" s="313"/>
      <c r="X164" s="313"/>
    </row>
    <row r="165" spans="1:24" ht="30" customHeight="1">
      <c r="A165" s="719" t="s">
        <v>754</v>
      </c>
      <c r="B165" s="1193" t="s">
        <v>745</v>
      </c>
      <c r="C165" s="1193"/>
      <c r="D165" s="1193"/>
      <c r="E165" s="1194"/>
      <c r="F165" s="728"/>
      <c r="G165" s="617"/>
      <c r="H165" s="717"/>
      <c r="I165" s="750"/>
      <c r="J165" s="313"/>
      <c r="K165" s="313"/>
      <c r="L165" s="313"/>
      <c r="M165" s="313"/>
      <c r="N165" s="313"/>
      <c r="O165" s="313"/>
      <c r="P165" s="313"/>
      <c r="Q165" s="313"/>
      <c r="R165" s="313"/>
      <c r="S165" s="313"/>
      <c r="T165" s="313"/>
      <c r="U165" s="313"/>
      <c r="V165" s="313"/>
      <c r="W165" s="313"/>
      <c r="X165" s="313"/>
    </row>
    <row r="166" spans="1:24" ht="35.25" customHeight="1">
      <c r="A166" s="719" t="s">
        <v>756</v>
      </c>
      <c r="B166" s="1193" t="s">
        <v>1000</v>
      </c>
      <c r="C166" s="1193"/>
      <c r="D166" s="1193"/>
      <c r="E166" s="1194"/>
      <c r="F166" s="724"/>
      <c r="G166" s="1195"/>
      <c r="H166" s="1196"/>
      <c r="I166" s="724"/>
      <c r="J166" s="313"/>
      <c r="K166" s="313"/>
      <c r="L166" s="313"/>
      <c r="M166" s="313"/>
      <c r="N166" s="313"/>
      <c r="O166" s="313"/>
      <c r="P166" s="313"/>
      <c r="Q166" s="313"/>
      <c r="R166" s="313"/>
      <c r="S166" s="313"/>
      <c r="T166" s="313"/>
      <c r="U166" s="313"/>
      <c r="V166" s="313"/>
      <c r="W166" s="313"/>
      <c r="X166" s="313"/>
    </row>
    <row r="167" spans="1:24" ht="31.5" customHeight="1">
      <c r="A167" s="719" t="s">
        <v>758</v>
      </c>
      <c r="B167" s="1193" t="s">
        <v>630</v>
      </c>
      <c r="C167" s="1193"/>
      <c r="D167" s="1193"/>
      <c r="E167" s="1194"/>
      <c r="F167" s="724"/>
      <c r="G167" s="1195"/>
      <c r="H167" s="1196"/>
      <c r="I167" s="724"/>
      <c r="J167" s="313"/>
      <c r="K167" s="313"/>
      <c r="L167" s="313"/>
      <c r="M167" s="313"/>
      <c r="N167" s="313"/>
      <c r="O167" s="313"/>
      <c r="P167" s="313"/>
      <c r="Q167" s="313"/>
      <c r="R167" s="313"/>
      <c r="S167" s="313"/>
      <c r="T167" s="313"/>
      <c r="U167" s="313"/>
      <c r="V167" s="313"/>
      <c r="W167" s="313"/>
      <c r="X167" s="313"/>
    </row>
    <row r="168" spans="1:24" ht="33" customHeight="1">
      <c r="A168" s="719" t="s">
        <v>759</v>
      </c>
      <c r="B168" s="1193" t="s">
        <v>998</v>
      </c>
      <c r="C168" s="1193"/>
      <c r="D168" s="1193"/>
      <c r="E168" s="1194"/>
      <c r="F168" s="724"/>
      <c r="G168" s="1195"/>
      <c r="H168" s="1196"/>
      <c r="I168" s="724"/>
      <c r="J168" s="313"/>
      <c r="K168" s="313"/>
      <c r="L168" s="313"/>
      <c r="M168" s="313"/>
      <c r="N168" s="313"/>
      <c r="O168" s="313"/>
      <c r="P168" s="313"/>
      <c r="Q168" s="313"/>
      <c r="R168" s="313"/>
      <c r="S168" s="313"/>
      <c r="T168" s="313"/>
      <c r="U168" s="313"/>
      <c r="V168" s="313"/>
      <c r="W168" s="313"/>
      <c r="X168" s="313"/>
    </row>
    <row r="169" spans="1:24" ht="48" customHeight="1">
      <c r="A169" s="1197" t="s">
        <v>786</v>
      </c>
      <c r="B169" s="1199" t="s">
        <v>631</v>
      </c>
      <c r="C169" s="1200"/>
      <c r="D169" s="1200"/>
      <c r="E169" s="1201"/>
      <c r="F169" s="726"/>
      <c r="G169" s="727"/>
      <c r="H169" s="728"/>
      <c r="I169" s="726"/>
    </row>
    <row r="170" spans="1:24" ht="48" customHeight="1">
      <c r="A170" s="1198"/>
      <c r="B170" s="1202" t="s">
        <v>632</v>
      </c>
      <c r="C170" s="1189"/>
      <c r="D170" s="1189"/>
      <c r="E170" s="1190"/>
      <c r="F170" s="751" t="s">
        <v>996</v>
      </c>
      <c r="G170" s="751" t="s">
        <v>996</v>
      </c>
      <c r="H170" s="752"/>
      <c r="I170" s="751" t="s">
        <v>996</v>
      </c>
    </row>
    <row r="171" spans="1:24" ht="16.5" customHeight="1">
      <c r="A171" s="644"/>
      <c r="B171" s="714"/>
      <c r="C171" s="714"/>
      <c r="D171" s="714"/>
      <c r="E171" s="714"/>
      <c r="F171" s="714"/>
      <c r="G171" s="714"/>
      <c r="H171" s="714"/>
      <c r="I171" s="714"/>
    </row>
    <row r="172" spans="1:24" ht="53.25" customHeight="1">
      <c r="A172" s="719">
        <v>5</v>
      </c>
      <c r="B172" s="1188" t="s">
        <v>970</v>
      </c>
      <c r="C172" s="1188"/>
      <c r="D172" s="1188"/>
      <c r="E172" s="1188"/>
      <c r="F172" s="1188"/>
      <c r="G172" s="1188"/>
      <c r="H172" s="1188"/>
      <c r="I172" s="764"/>
    </row>
    <row r="173" spans="1:24" ht="9" customHeight="1">
      <c r="A173" s="606"/>
      <c r="B173" s="1203"/>
      <c r="C173" s="1203"/>
      <c r="D173" s="1203"/>
      <c r="E173" s="1203"/>
      <c r="F173" s="1203"/>
      <c r="G173" s="1203"/>
      <c r="H173" s="1203"/>
      <c r="I173" s="1203"/>
    </row>
    <row r="174" spans="1:24" ht="61.5" customHeight="1">
      <c r="A174" s="719">
        <v>6</v>
      </c>
      <c r="B174" s="1188" t="s">
        <v>971</v>
      </c>
      <c r="C174" s="1188"/>
      <c r="D174" s="1188"/>
      <c r="E174" s="1188"/>
      <c r="F174" s="1188"/>
      <c r="G174" s="1188"/>
      <c r="H174" s="1188"/>
      <c r="I174" s="764"/>
    </row>
    <row r="175" spans="1:24" ht="15.75" customHeight="1">
      <c r="A175" s="1204"/>
      <c r="B175" s="1205"/>
      <c r="C175" s="1205"/>
      <c r="D175" s="1205"/>
      <c r="E175" s="1205"/>
      <c r="F175" s="1205"/>
      <c r="G175" s="1205"/>
      <c r="H175" s="1205"/>
      <c r="I175" s="1206"/>
    </row>
    <row r="176" spans="1:24" ht="72" customHeight="1">
      <c r="A176" s="719">
        <v>7</v>
      </c>
      <c r="B176" s="1188" t="s">
        <v>972</v>
      </c>
      <c r="C176" s="1188"/>
      <c r="D176" s="1188"/>
      <c r="E176" s="1188"/>
      <c r="F176" s="1188"/>
      <c r="G176" s="1188"/>
      <c r="H176" s="1188"/>
      <c r="I176" s="764"/>
    </row>
    <row r="177" spans="1:24" ht="45.75" customHeight="1">
      <c r="A177" s="765">
        <v>8</v>
      </c>
      <c r="B177" s="1189" t="s">
        <v>633</v>
      </c>
      <c r="C177" s="1189"/>
      <c r="D177" s="1189"/>
      <c r="E177" s="1190"/>
      <c r="F177" s="732"/>
      <c r="G177" s="1191"/>
      <c r="H177" s="1192"/>
      <c r="I177" s="732"/>
    </row>
    <row r="178" spans="1:24" s="605" customFormat="1" ht="12" customHeight="1">
      <c r="A178" s="604"/>
      <c r="B178" s="604"/>
      <c r="C178" s="604"/>
      <c r="D178" s="604"/>
      <c r="E178" s="604"/>
      <c r="F178" s="604"/>
      <c r="G178" s="604"/>
      <c r="H178" s="604"/>
      <c r="I178" s="604"/>
      <c r="J178" s="604"/>
    </row>
    <row r="179" spans="1:24" ht="21" hidden="1" customHeight="1">
      <c r="A179" s="330"/>
      <c r="B179" s="292"/>
      <c r="C179" s="292"/>
      <c r="D179" s="292"/>
      <c r="E179" s="447"/>
      <c r="F179" s="447"/>
      <c r="G179" s="447"/>
      <c r="H179" s="615"/>
      <c r="I179" s="406"/>
      <c r="J179" s="406"/>
      <c r="K179" s="406"/>
      <c r="L179" s="406"/>
      <c r="M179" s="448"/>
      <c r="N179" s="406"/>
      <c r="O179" s="406"/>
      <c r="P179" s="406"/>
      <c r="Q179" s="406"/>
      <c r="R179" s="406"/>
      <c r="S179" s="406"/>
      <c r="T179" s="406"/>
      <c r="U179" s="406"/>
      <c r="V179" s="406"/>
      <c r="W179" s="406"/>
      <c r="X179" s="406"/>
    </row>
    <row r="180" spans="1:24" ht="10.5" hidden="1" customHeight="1">
      <c r="A180" s="330"/>
      <c r="B180" s="292"/>
      <c r="C180" s="292"/>
      <c r="D180" s="292"/>
      <c r="E180" s="447"/>
      <c r="F180" s="447"/>
      <c r="G180" s="447"/>
      <c r="H180" s="615"/>
      <c r="I180" s="406"/>
      <c r="J180" s="406"/>
      <c r="K180" s="406"/>
      <c r="L180" s="406"/>
      <c r="M180" s="448"/>
      <c r="N180" s="406"/>
      <c r="O180" s="406"/>
      <c r="P180" s="406"/>
      <c r="Q180" s="406"/>
      <c r="R180" s="406"/>
      <c r="S180" s="406"/>
      <c r="T180" s="406"/>
      <c r="U180" s="406"/>
      <c r="V180" s="406"/>
      <c r="W180" s="406"/>
      <c r="X180" s="406"/>
    </row>
    <row r="181" spans="1:24" ht="10.5" hidden="1" customHeight="1">
      <c r="A181" s="330"/>
      <c r="B181" s="292"/>
      <c r="C181" s="292"/>
      <c r="D181" s="292"/>
      <c r="E181" s="447"/>
      <c r="F181" s="447"/>
      <c r="G181" s="447"/>
      <c r="H181" s="615"/>
      <c r="I181" s="406"/>
      <c r="J181" s="406"/>
      <c r="K181" s="406"/>
      <c r="L181" s="406"/>
      <c r="M181" s="448"/>
      <c r="N181" s="406"/>
      <c r="O181" s="406"/>
      <c r="P181" s="406"/>
      <c r="Q181" s="406"/>
      <c r="R181" s="406"/>
      <c r="S181" s="406"/>
      <c r="T181" s="406"/>
      <c r="U181" s="406"/>
      <c r="V181" s="406"/>
      <c r="W181" s="406"/>
      <c r="X181" s="406"/>
    </row>
    <row r="182" spans="1:24" ht="10.5" hidden="1" customHeight="1">
      <c r="A182" s="330"/>
      <c r="B182" s="292"/>
      <c r="C182" s="292"/>
      <c r="D182" s="292"/>
      <c r="E182" s="447"/>
      <c r="F182" s="447"/>
      <c r="G182" s="447"/>
      <c r="H182" s="615"/>
      <c r="I182" s="406"/>
      <c r="J182" s="406"/>
      <c r="K182" s="406"/>
      <c r="L182" s="406"/>
      <c r="M182" s="448"/>
      <c r="N182" s="406"/>
      <c r="O182" s="406"/>
      <c r="P182" s="406"/>
      <c r="Q182" s="406"/>
      <c r="R182" s="406"/>
      <c r="S182" s="406"/>
      <c r="T182" s="406"/>
      <c r="U182" s="406"/>
      <c r="V182" s="406"/>
      <c r="W182" s="406"/>
      <c r="X182" s="406"/>
    </row>
    <row r="183" spans="1:24" ht="10.5" hidden="1" customHeight="1">
      <c r="A183" s="330"/>
      <c r="B183" s="292"/>
      <c r="C183" s="292"/>
      <c r="D183" s="292"/>
      <c r="E183" s="447"/>
      <c r="F183" s="447"/>
      <c r="G183" s="447"/>
      <c r="H183" s="615"/>
      <c r="I183" s="406"/>
      <c r="J183" s="406"/>
      <c r="K183" s="406"/>
      <c r="L183" s="406"/>
      <c r="M183" s="448"/>
      <c r="N183" s="406"/>
      <c r="O183" s="406"/>
      <c r="P183" s="406"/>
      <c r="Q183" s="406"/>
      <c r="R183" s="406"/>
      <c r="S183" s="406"/>
      <c r="T183" s="406"/>
      <c r="U183" s="406"/>
      <c r="V183" s="406"/>
      <c r="W183" s="406"/>
      <c r="X183" s="406"/>
    </row>
    <row r="184" spans="1:24" ht="9.75" hidden="1" customHeight="1">
      <c r="A184" s="414"/>
      <c r="B184" s="330"/>
      <c r="C184" s="330"/>
      <c r="D184" s="622"/>
      <c r="E184" s="292"/>
      <c r="F184" s="292"/>
      <c r="G184" s="292"/>
      <c r="H184" s="623"/>
      <c r="I184" s="313"/>
      <c r="J184" s="313"/>
      <c r="K184" s="313"/>
      <c r="L184" s="313"/>
      <c r="M184" s="313"/>
      <c r="N184" s="313"/>
      <c r="O184" s="313"/>
      <c r="P184" s="313"/>
      <c r="Q184" s="313"/>
      <c r="R184" s="313"/>
      <c r="S184" s="313"/>
      <c r="T184" s="313"/>
      <c r="U184" s="313"/>
      <c r="V184" s="313"/>
      <c r="W184" s="313"/>
      <c r="X184" s="313"/>
    </row>
    <row r="185" spans="1:24" ht="15.75" hidden="1" customHeight="1">
      <c r="A185" s="414"/>
      <c r="B185" s="330"/>
      <c r="C185" s="330"/>
      <c r="D185" s="330"/>
      <c r="E185" s="330"/>
      <c r="F185" s="330"/>
      <c r="G185" s="330"/>
      <c r="H185" s="330"/>
      <c r="I185" s="330"/>
    </row>
    <row r="186" spans="1:24" ht="16.5" customHeight="1">
      <c r="A186" s="708" t="s">
        <v>837</v>
      </c>
      <c r="B186" s="1266" t="s">
        <v>801</v>
      </c>
      <c r="C186" s="1266"/>
      <c r="D186" s="1266"/>
      <c r="E186" s="1266"/>
      <c r="F186" s="1266"/>
      <c r="G186" s="1266"/>
      <c r="H186" s="1266"/>
      <c r="I186" s="709"/>
    </row>
    <row r="187" spans="1:24" ht="9" customHeight="1">
      <c r="A187" s="709"/>
      <c r="B187" s="710"/>
      <c r="C187" s="710"/>
      <c r="D187" s="710"/>
      <c r="E187" s="710"/>
      <c r="F187" s="710"/>
      <c r="G187" s="710"/>
      <c r="H187" s="709"/>
      <c r="I187" s="709"/>
    </row>
    <row r="188" spans="1:24" ht="20.100000000000001" customHeight="1">
      <c r="A188" s="711"/>
      <c r="B188" s="1268" t="s">
        <v>975</v>
      </c>
      <c r="C188" s="1268"/>
      <c r="D188" s="1268"/>
      <c r="E188" s="1268"/>
      <c r="F188" s="1268"/>
      <c r="G188" s="1268"/>
      <c r="H188" s="1268"/>
      <c r="I188" s="712"/>
    </row>
    <row r="189" spans="1:24" ht="9" customHeight="1">
      <c r="A189" s="709"/>
      <c r="B189" s="710"/>
      <c r="C189" s="710"/>
      <c r="D189" s="710"/>
      <c r="E189" s="710"/>
      <c r="F189" s="710"/>
      <c r="G189" s="710"/>
      <c r="H189" s="709"/>
      <c r="I189" s="709"/>
    </row>
    <row r="190" spans="1:24" ht="408.75" customHeight="1">
      <c r="A190" s="1186"/>
      <c r="B190" s="1272" t="s">
        <v>1007</v>
      </c>
      <c r="C190" s="1272"/>
      <c r="D190" s="1272"/>
      <c r="E190" s="1272"/>
      <c r="F190" s="1272"/>
      <c r="G190" s="1272"/>
      <c r="H190" s="1272"/>
      <c r="I190" s="1187"/>
    </row>
    <row r="191" spans="1:24" ht="197.25" customHeight="1">
      <c r="A191" s="1186"/>
      <c r="B191" s="1272"/>
      <c r="C191" s="1272"/>
      <c r="D191" s="1272"/>
      <c r="E191" s="1272"/>
      <c r="F191" s="1272"/>
      <c r="G191" s="1272"/>
      <c r="H191" s="1272"/>
      <c r="I191" s="1187"/>
    </row>
    <row r="192" spans="1:24" ht="75" customHeight="1">
      <c r="A192" s="450"/>
      <c r="B192" s="904" t="s">
        <v>802</v>
      </c>
      <c r="C192" s="904"/>
      <c r="D192" s="904"/>
      <c r="E192" s="904"/>
      <c r="F192" s="904"/>
      <c r="G192" s="904"/>
      <c r="H192" s="904"/>
      <c r="I192" s="330"/>
    </row>
    <row r="193" spans="1:13" ht="15.75" hidden="1" customHeight="1">
      <c r="A193" s="450"/>
      <c r="B193" s="328"/>
      <c r="C193" s="328"/>
      <c r="D193" s="328"/>
      <c r="E193" s="328"/>
      <c r="F193" s="328"/>
      <c r="G193" s="328"/>
      <c r="H193" s="328"/>
      <c r="I193" s="330"/>
      <c r="M193" s="327">
        <f>M20</f>
        <v>2</v>
      </c>
    </row>
    <row r="194" spans="1:13" ht="7.5" customHeight="1">
      <c r="A194" s="450"/>
      <c r="B194" s="328"/>
      <c r="C194" s="328"/>
      <c r="D194" s="328"/>
      <c r="E194" s="328"/>
      <c r="F194" s="328"/>
      <c r="G194" s="328"/>
      <c r="H194" s="328"/>
      <c r="I194" s="330"/>
      <c r="M194" s="327"/>
    </row>
    <row r="195" spans="1:13" ht="20.25" customHeight="1">
      <c r="A195" s="616">
        <v>4</v>
      </c>
      <c r="B195" s="1010" t="s">
        <v>635</v>
      </c>
      <c r="C195" s="1010"/>
      <c r="D195" s="1010"/>
      <c r="E195" s="1010"/>
      <c r="F195" s="1010"/>
      <c r="G195" s="1010"/>
      <c r="H195" s="1010"/>
      <c r="I195" s="330"/>
      <c r="M195" s="327" t="str">
        <f>M21</f>
        <v>2 or more</v>
      </c>
    </row>
    <row r="196" spans="1:13" ht="29.25" customHeight="1">
      <c r="A196" s="420"/>
      <c r="B196" s="1003" t="str">
        <f>IF(M193=1, "Name of the Bidder", IF(M193=2, "Name of the Bidder", IF(M193=3, "Name of Lead Partner of Joint Venture", "")))</f>
        <v>Name of the Bidder</v>
      </c>
      <c r="C196" s="1004"/>
      <c r="D196" s="1004"/>
      <c r="E196" s="1269">
        <f>'Names of Bidder'!D10</f>
        <v>0</v>
      </c>
      <c r="F196" s="1270"/>
      <c r="G196" s="1270"/>
      <c r="H196" s="1271"/>
      <c r="I196" s="330"/>
    </row>
    <row r="197" spans="1:13" ht="25.5" customHeight="1">
      <c r="A197" s="420" t="s">
        <v>636</v>
      </c>
      <c r="B197" s="1003" t="s">
        <v>637</v>
      </c>
      <c r="C197" s="1004"/>
      <c r="D197" s="1004"/>
      <c r="E197" s="1004"/>
      <c r="F197" s="1004"/>
      <c r="G197" s="1004"/>
      <c r="H197" s="1004"/>
      <c r="I197" s="330"/>
    </row>
    <row r="198" spans="1:13" ht="19.5" customHeight="1">
      <c r="A198" s="453"/>
      <c r="B198" s="454"/>
      <c r="C198" s="454"/>
      <c r="D198" s="418"/>
      <c r="E198" s="916"/>
      <c r="F198" s="919" t="s">
        <v>640</v>
      </c>
      <c r="G198" s="1005"/>
      <c r="H198" s="920"/>
      <c r="I198" s="330"/>
    </row>
    <row r="199" spans="1:13" ht="47.25" customHeight="1">
      <c r="A199" s="453"/>
      <c r="B199" s="454"/>
      <c r="C199" s="454"/>
      <c r="D199" s="418" t="s">
        <v>691</v>
      </c>
      <c r="E199" s="918"/>
      <c r="F199" s="923"/>
      <c r="G199" s="1006"/>
      <c r="H199" s="924"/>
      <c r="I199" s="330"/>
    </row>
    <row r="200" spans="1:13" ht="17.25" customHeight="1">
      <c r="A200" s="455" t="s">
        <v>642</v>
      </c>
      <c r="B200" s="915" t="s">
        <v>643</v>
      </c>
      <c r="C200" s="915"/>
      <c r="D200" s="456"/>
      <c r="E200" s="508"/>
      <c r="F200" s="926"/>
      <c r="G200" s="927"/>
      <c r="H200" s="928"/>
      <c r="I200" s="330"/>
    </row>
    <row r="201" spans="1:13" ht="57" customHeight="1">
      <c r="A201" s="455"/>
      <c r="B201" s="909" t="s">
        <v>862</v>
      </c>
      <c r="C201" s="1267"/>
      <c r="D201" s="910"/>
      <c r="E201" s="457" t="s">
        <v>547</v>
      </c>
      <c r="F201" s="893"/>
      <c r="G201" s="894"/>
      <c r="H201" s="895"/>
      <c r="I201" s="330"/>
    </row>
    <row r="202" spans="1:13" ht="15.75" customHeight="1">
      <c r="A202" s="672">
        <v>1</v>
      </c>
      <c r="B202" s="669" t="s">
        <v>861</v>
      </c>
      <c r="C202" s="426"/>
      <c r="D202" s="671"/>
      <c r="E202" s="507"/>
      <c r="F202" s="893"/>
      <c r="G202" s="894"/>
      <c r="H202" s="895"/>
      <c r="I202" s="330"/>
    </row>
    <row r="203" spans="1:13" ht="15.75" customHeight="1">
      <c r="A203" s="455">
        <v>2</v>
      </c>
      <c r="B203" s="669" t="s">
        <v>853</v>
      </c>
      <c r="C203" s="426"/>
      <c r="D203" s="463"/>
      <c r="E203" s="624"/>
      <c r="F203" s="893"/>
      <c r="G203" s="894"/>
      <c r="H203" s="895"/>
    </row>
    <row r="204" spans="1:13" ht="15.75" customHeight="1">
      <c r="A204" s="455">
        <v>3</v>
      </c>
      <c r="B204" s="669" t="s">
        <v>846</v>
      </c>
      <c r="C204" s="426"/>
      <c r="D204" s="463"/>
      <c r="E204" s="624"/>
      <c r="F204" s="893"/>
      <c r="G204" s="894"/>
      <c r="H204" s="895"/>
      <c r="I204" s="330"/>
    </row>
    <row r="205" spans="1:13" ht="15.75" customHeight="1">
      <c r="A205" s="455">
        <v>4</v>
      </c>
      <c r="B205" s="669" t="s">
        <v>644</v>
      </c>
      <c r="C205" s="673"/>
      <c r="D205" s="463"/>
      <c r="E205" s="624"/>
      <c r="F205" s="666"/>
      <c r="G205" s="667"/>
      <c r="H205" s="668"/>
      <c r="I205" s="330"/>
    </row>
    <row r="206" spans="1:13" ht="16.5" customHeight="1">
      <c r="A206" s="455">
        <v>5</v>
      </c>
      <c r="B206" s="460" t="s">
        <v>645</v>
      </c>
      <c r="C206" s="462"/>
      <c r="D206" s="463"/>
      <c r="E206" s="624"/>
      <c r="F206" s="893"/>
      <c r="G206" s="894"/>
      <c r="H206" s="895"/>
      <c r="I206" s="330"/>
    </row>
    <row r="207" spans="1:13">
      <c r="A207" s="455">
        <v>6</v>
      </c>
      <c r="B207" s="460" t="s">
        <v>646</v>
      </c>
      <c r="C207" s="462"/>
      <c r="D207" s="463"/>
      <c r="E207" s="624"/>
      <c r="F207" s="893"/>
      <c r="G207" s="894"/>
      <c r="H207" s="895"/>
      <c r="I207" s="330"/>
    </row>
    <row r="208" spans="1:13" ht="29.25" customHeight="1">
      <c r="A208" s="420"/>
      <c r="B208" s="451"/>
      <c r="C208" s="452"/>
      <c r="D208" s="452"/>
      <c r="E208" s="452"/>
      <c r="F208" s="452"/>
      <c r="G208" s="452"/>
      <c r="H208" s="452"/>
      <c r="I208" s="330"/>
    </row>
    <row r="209" spans="1:9" ht="29.25" customHeight="1">
      <c r="A209" s="420"/>
      <c r="B209" s="451"/>
      <c r="C209" s="452"/>
      <c r="D209" s="452"/>
      <c r="E209" s="452"/>
      <c r="F209" s="452"/>
      <c r="G209" s="452"/>
      <c r="H209" s="452"/>
      <c r="I209" s="330"/>
    </row>
    <row r="210" spans="1:9" ht="20.25" customHeight="1">
      <c r="A210" s="453" t="s">
        <v>594</v>
      </c>
      <c r="B210" s="1003" t="s">
        <v>651</v>
      </c>
      <c r="C210" s="1004"/>
      <c r="D210" s="1004"/>
      <c r="E210" s="1004"/>
      <c r="F210" s="1004"/>
      <c r="G210" s="1004"/>
      <c r="H210" s="1004"/>
      <c r="I210" s="330"/>
    </row>
    <row r="211" spans="1:9" ht="19.5" customHeight="1">
      <c r="A211" s="453"/>
      <c r="B211" s="469"/>
      <c r="C211" s="454"/>
      <c r="D211" s="418"/>
      <c r="E211" s="916"/>
      <c r="F211" s="919" t="s">
        <v>640</v>
      </c>
      <c r="G211" s="1005"/>
      <c r="H211" s="920"/>
      <c r="I211" s="330"/>
    </row>
    <row r="212" spans="1:9" ht="47.25" customHeight="1">
      <c r="A212" s="453"/>
      <c r="B212" s="469"/>
      <c r="C212" s="454"/>
      <c r="D212" s="418" t="s">
        <v>692</v>
      </c>
      <c r="E212" s="918"/>
      <c r="F212" s="923"/>
      <c r="G212" s="1006"/>
      <c r="H212" s="924"/>
      <c r="I212" s="330"/>
    </row>
    <row r="213" spans="1:9" ht="17.25" customHeight="1">
      <c r="A213" s="455" t="s">
        <v>642</v>
      </c>
      <c r="B213" s="1012" t="s">
        <v>643</v>
      </c>
      <c r="C213" s="1013"/>
      <c r="D213" s="470"/>
      <c r="E213" s="508"/>
      <c r="F213" s="926"/>
      <c r="G213" s="927"/>
      <c r="H213" s="928"/>
      <c r="I213" s="330"/>
    </row>
    <row r="214" spans="1:9" ht="58.5" customHeight="1">
      <c r="A214" s="455"/>
      <c r="B214" s="909" t="s">
        <v>862</v>
      </c>
      <c r="C214" s="1267"/>
      <c r="D214" s="910"/>
      <c r="E214" s="457" t="s">
        <v>547</v>
      </c>
      <c r="F214" s="893"/>
      <c r="G214" s="894"/>
      <c r="H214" s="895"/>
      <c r="I214" s="330"/>
    </row>
    <row r="215" spans="1:9" ht="15.75" customHeight="1">
      <c r="A215" s="672">
        <v>1</v>
      </c>
      <c r="B215" s="669" t="s">
        <v>861</v>
      </c>
      <c r="C215" s="670"/>
      <c r="D215" s="671"/>
      <c r="E215" s="625"/>
      <c r="F215" s="893"/>
      <c r="G215" s="894"/>
      <c r="H215" s="895"/>
      <c r="I215" s="330"/>
    </row>
    <row r="216" spans="1:9" ht="15.75" customHeight="1">
      <c r="A216" s="455">
        <v>2</v>
      </c>
      <c r="B216" s="669" t="s">
        <v>853</v>
      </c>
      <c r="C216" s="670"/>
      <c r="D216" s="461"/>
      <c r="E216" s="625"/>
      <c r="F216" s="893"/>
      <c r="G216" s="894"/>
      <c r="H216" s="895"/>
    </row>
    <row r="217" spans="1:9" ht="15.75" customHeight="1">
      <c r="A217" s="455">
        <v>3</v>
      </c>
      <c r="B217" s="669" t="s">
        <v>846</v>
      </c>
      <c r="C217" s="670"/>
      <c r="D217" s="461"/>
      <c r="E217" s="625"/>
      <c r="F217" s="893"/>
      <c r="G217" s="894"/>
      <c r="H217" s="895"/>
      <c r="I217" s="330"/>
    </row>
    <row r="218" spans="1:9" ht="16.5" customHeight="1">
      <c r="A218" s="455">
        <v>4</v>
      </c>
      <c r="B218" s="669" t="s">
        <v>644</v>
      </c>
      <c r="C218" s="670"/>
      <c r="D218" s="461"/>
      <c r="E218" s="625"/>
      <c r="F218" s="893"/>
      <c r="G218" s="894"/>
      <c r="H218" s="895"/>
      <c r="I218" s="330"/>
    </row>
    <row r="219" spans="1:9" ht="16.5" customHeight="1">
      <c r="A219" s="455">
        <v>5</v>
      </c>
      <c r="B219" s="460" t="s">
        <v>645</v>
      </c>
      <c r="C219" s="674"/>
      <c r="D219" s="461"/>
      <c r="E219" s="625"/>
      <c r="F219" s="666"/>
      <c r="G219" s="667"/>
      <c r="H219" s="668"/>
      <c r="I219" s="330"/>
    </row>
    <row r="220" spans="1:9" ht="16.5" customHeight="1">
      <c r="A220" s="672">
        <v>6</v>
      </c>
      <c r="B220" s="508" t="s">
        <v>646</v>
      </c>
      <c r="C220" s="677"/>
      <c r="D220" s="671"/>
      <c r="E220" s="625"/>
      <c r="F220" s="893"/>
      <c r="G220" s="894"/>
      <c r="H220" s="895"/>
      <c r="I220" s="330"/>
    </row>
    <row r="221" spans="1:9" ht="51" customHeight="1">
      <c r="A221" s="455"/>
      <c r="B221" s="1273" t="s">
        <v>653</v>
      </c>
      <c r="C221" s="1274"/>
      <c r="D221" s="461"/>
      <c r="E221" s="625"/>
      <c r="F221" s="893"/>
      <c r="G221" s="894"/>
      <c r="H221" s="895"/>
      <c r="I221" s="330"/>
    </row>
    <row r="222" spans="1:9" ht="16.5" customHeight="1">
      <c r="A222" s="450"/>
      <c r="B222" s="328"/>
      <c r="C222" s="328"/>
      <c r="D222" s="447"/>
      <c r="E222" s="447"/>
      <c r="F222" s="447"/>
      <c r="G222" s="447"/>
      <c r="H222" s="447"/>
      <c r="I222" s="330"/>
    </row>
    <row r="223" spans="1:9" ht="16.5" customHeight="1">
      <c r="A223" s="453" t="s">
        <v>654</v>
      </c>
      <c r="B223" s="1011" t="s">
        <v>655</v>
      </c>
      <c r="C223" s="1020"/>
      <c r="D223" s="471"/>
      <c r="E223" s="1021"/>
      <c r="F223" s="1022"/>
      <c r="G223" s="1023"/>
      <c r="H223" s="1024"/>
      <c r="I223" s="330"/>
    </row>
    <row r="224" spans="1:9" ht="34.5" customHeight="1">
      <c r="A224" s="453"/>
      <c r="B224" s="1004"/>
      <c r="C224" s="1011"/>
      <c r="D224" s="472" t="s">
        <v>693</v>
      </c>
      <c r="E224" s="1025" t="s">
        <v>640</v>
      </c>
      <c r="F224" s="1026"/>
      <c r="G224" s="1026"/>
      <c r="H224" s="1027"/>
      <c r="I224" s="330"/>
    </row>
    <row r="225" spans="1:9" ht="56.25" customHeight="1">
      <c r="A225" s="455"/>
      <c r="B225" s="1018" t="s">
        <v>657</v>
      </c>
      <c r="C225" s="1019"/>
      <c r="D225" s="461"/>
      <c r="E225" s="893"/>
      <c r="F225" s="894"/>
      <c r="G225" s="894"/>
      <c r="H225" s="895"/>
    </row>
    <row r="226" spans="1:9" ht="15.75" customHeight="1">
      <c r="A226" s="455"/>
      <c r="B226" s="912" t="s">
        <v>658</v>
      </c>
      <c r="C226" s="1013"/>
      <c r="D226" s="470"/>
      <c r="E226" s="891"/>
      <c r="F226" s="892"/>
      <c r="G226" s="1016"/>
      <c r="H226" s="1017"/>
      <c r="I226" s="330"/>
    </row>
    <row r="227" spans="1:9" ht="79.5" customHeight="1">
      <c r="A227" s="455"/>
      <c r="B227" s="1018" t="s">
        <v>659</v>
      </c>
      <c r="C227" s="1019"/>
      <c r="D227" s="461"/>
      <c r="E227" s="893"/>
      <c r="F227" s="894"/>
      <c r="G227" s="894"/>
      <c r="H227" s="895"/>
      <c r="I227" s="330"/>
    </row>
    <row r="228" spans="1:9" ht="18" customHeight="1">
      <c r="A228" s="425"/>
      <c r="B228" s="406"/>
      <c r="C228" s="406"/>
      <c r="D228" s="406"/>
      <c r="G228" s="406"/>
    </row>
    <row r="229" spans="1:9" ht="19.5" hidden="1" customHeight="1">
      <c r="A229" s="420"/>
      <c r="B229" s="1004" t="str">
        <f>IF(AND(M193=2,M195=1),"Name of Other Partner of JV",IF(AND(M193=2,M195="2 or more"),"Name of Other Partner-1 of JV",""))</f>
        <v>Name of Other Partner-1 of JV</v>
      </c>
      <c r="C229" s="1004"/>
      <c r="D229" s="1004"/>
      <c r="E229" s="1003">
        <f>'[19]Name of Bidder'!C18</f>
        <v>0</v>
      </c>
      <c r="F229" s="1004"/>
      <c r="G229" s="1004"/>
      <c r="H229" s="1011"/>
      <c r="I229" s="330"/>
    </row>
    <row r="230" spans="1:9" ht="29.25" hidden="1" customHeight="1">
      <c r="A230" s="420" t="s">
        <v>636</v>
      </c>
      <c r="B230" s="1003" t="s">
        <v>637</v>
      </c>
      <c r="C230" s="1004"/>
      <c r="D230" s="1004"/>
      <c r="E230" s="1004"/>
      <c r="F230" s="1004"/>
      <c r="G230" s="1004"/>
      <c r="H230" s="1004"/>
      <c r="I230" s="330"/>
    </row>
    <row r="231" spans="1:9" ht="19.5" hidden="1" customHeight="1">
      <c r="A231" s="453"/>
      <c r="B231" s="469"/>
      <c r="C231" s="473"/>
      <c r="D231" s="474"/>
      <c r="E231" s="919" t="s">
        <v>638</v>
      </c>
      <c r="F231" s="920" t="s">
        <v>639</v>
      </c>
      <c r="G231" s="919" t="s">
        <v>640</v>
      </c>
      <c r="H231" s="920"/>
      <c r="I231" s="330"/>
    </row>
    <row r="232" spans="1:9" ht="47.25" hidden="1" customHeight="1">
      <c r="A232" s="453"/>
      <c r="B232" s="469"/>
      <c r="C232" s="473"/>
      <c r="D232" s="419" t="s">
        <v>641</v>
      </c>
      <c r="E232" s="1032"/>
      <c r="F232" s="1033"/>
      <c r="G232" s="1032"/>
      <c r="H232" s="1033"/>
      <c r="I232" s="330"/>
    </row>
    <row r="233" spans="1:9" ht="17.25" hidden="1" customHeight="1">
      <c r="A233" s="455" t="s">
        <v>642</v>
      </c>
      <c r="B233" s="891" t="s">
        <v>643</v>
      </c>
      <c r="C233" s="892"/>
      <c r="D233" s="475"/>
      <c r="E233" s="1034"/>
      <c r="F233" s="1035"/>
      <c r="G233" s="1034"/>
      <c r="H233" s="1035"/>
      <c r="I233" s="330"/>
    </row>
    <row r="234" spans="1:9" ht="17.25" hidden="1" customHeight="1">
      <c r="A234" s="455"/>
      <c r="B234" s="891" t="s">
        <v>660</v>
      </c>
      <c r="C234" s="1007"/>
      <c r="D234" s="892"/>
      <c r="E234" s="457" t="s">
        <v>547</v>
      </c>
      <c r="F234" s="458"/>
      <c r="G234" s="458"/>
      <c r="H234" s="459"/>
      <c r="I234" s="330"/>
    </row>
    <row r="235" spans="1:9" ht="15.75" hidden="1" customHeight="1">
      <c r="A235" s="455">
        <v>1</v>
      </c>
      <c r="B235" s="1028" t="s">
        <v>645</v>
      </c>
      <c r="C235" s="1029"/>
      <c r="D235" s="463"/>
      <c r="E235" s="464"/>
      <c r="F235" s="465"/>
      <c r="G235" s="1030"/>
      <c r="H235" s="1031"/>
      <c r="I235" s="330"/>
    </row>
    <row r="236" spans="1:9" ht="15.75" hidden="1" customHeight="1">
      <c r="A236" s="455">
        <v>2</v>
      </c>
      <c r="B236" s="1028" t="s">
        <v>646</v>
      </c>
      <c r="C236" s="1029"/>
      <c r="D236" s="463"/>
      <c r="E236" s="464"/>
      <c r="F236" s="465"/>
      <c r="G236" s="1030"/>
      <c r="H236" s="1031"/>
    </row>
    <row r="237" spans="1:9" ht="15.75" hidden="1" customHeight="1">
      <c r="A237" s="455">
        <v>3</v>
      </c>
      <c r="B237" s="460" t="s">
        <v>647</v>
      </c>
      <c r="C237" s="462"/>
      <c r="D237" s="463"/>
      <c r="E237" s="464"/>
      <c r="F237" s="465"/>
      <c r="G237" s="1030"/>
      <c r="H237" s="1031"/>
      <c r="I237" s="330"/>
    </row>
    <row r="238" spans="1:9" ht="16.5" hidden="1" customHeight="1">
      <c r="A238" s="455">
        <v>4</v>
      </c>
      <c r="B238" s="460" t="s">
        <v>648</v>
      </c>
      <c r="C238" s="462"/>
      <c r="D238" s="463"/>
      <c r="E238" s="464"/>
      <c r="F238" s="465"/>
      <c r="G238" s="1030"/>
      <c r="H238" s="1031"/>
      <c r="I238" s="330"/>
    </row>
    <row r="239" spans="1:9" hidden="1">
      <c r="A239" s="455">
        <v>5</v>
      </c>
      <c r="B239" s="460" t="s">
        <v>649</v>
      </c>
      <c r="C239" s="462"/>
      <c r="D239" s="463"/>
      <c r="E239" s="464"/>
      <c r="F239" s="465"/>
      <c r="G239" s="1030"/>
      <c r="H239" s="1031"/>
      <c r="I239" s="330"/>
    </row>
    <row r="240" spans="1:9" ht="19.5" hidden="1" customHeight="1">
      <c r="A240" s="455">
        <v>6</v>
      </c>
      <c r="B240" s="460" t="s">
        <v>661</v>
      </c>
      <c r="C240" s="462"/>
      <c r="D240" s="466"/>
      <c r="E240" s="467"/>
      <c r="F240" s="468"/>
      <c r="G240" s="1042"/>
      <c r="H240" s="1043"/>
      <c r="I240" s="330"/>
    </row>
    <row r="241" spans="1:9" ht="32.25" hidden="1" customHeight="1">
      <c r="A241" s="450"/>
      <c r="B241" s="1044" t="s">
        <v>650</v>
      </c>
      <c r="C241" s="1044"/>
      <c r="D241" s="1044"/>
      <c r="E241" s="1044"/>
      <c r="F241" s="1044"/>
      <c r="G241" s="1044"/>
      <c r="H241" s="1045"/>
      <c r="I241" s="330"/>
    </row>
    <row r="242" spans="1:9" ht="32.25" hidden="1" customHeight="1">
      <c r="A242" s="420"/>
      <c r="B242" s="476"/>
      <c r="C242" s="476"/>
      <c r="D242" s="476"/>
      <c r="E242" s="476"/>
      <c r="F242" s="476"/>
      <c r="G242" s="476"/>
      <c r="H242" s="476"/>
      <c r="I242" s="330"/>
    </row>
    <row r="243" spans="1:9" ht="32.25" hidden="1" customHeight="1">
      <c r="A243" s="420"/>
      <c r="B243" s="476"/>
      <c r="C243" s="476"/>
      <c r="D243" s="476"/>
      <c r="E243" s="476"/>
      <c r="F243" s="476"/>
      <c r="G243" s="476"/>
      <c r="H243" s="476"/>
      <c r="I243" s="330"/>
    </row>
    <row r="244" spans="1:9" ht="32.25" hidden="1" customHeight="1">
      <c r="A244" s="420"/>
      <c r="B244" s="476"/>
      <c r="C244" s="476"/>
      <c r="D244" s="476"/>
      <c r="E244" s="476"/>
      <c r="F244" s="476"/>
      <c r="G244" s="476"/>
      <c r="H244" s="476"/>
      <c r="I244" s="330"/>
    </row>
    <row r="245" spans="1:9" ht="32.25" hidden="1" customHeight="1">
      <c r="A245" s="420"/>
      <c r="B245" s="476"/>
      <c r="C245" s="476"/>
      <c r="D245" s="476"/>
      <c r="E245" s="476"/>
      <c r="F245" s="476"/>
      <c r="G245" s="476"/>
      <c r="H245" s="476"/>
      <c r="I245" s="330"/>
    </row>
    <row r="246" spans="1:9" ht="20.25" hidden="1" customHeight="1">
      <c r="A246" s="453" t="s">
        <v>594</v>
      </c>
      <c r="B246" s="1003" t="s">
        <v>651</v>
      </c>
      <c r="C246" s="1004"/>
      <c r="D246" s="1004"/>
      <c r="E246" s="1004"/>
      <c r="F246" s="1004"/>
      <c r="G246" s="1004"/>
      <c r="H246" s="1004"/>
      <c r="I246" s="330"/>
    </row>
    <row r="247" spans="1:9" ht="19.5" hidden="1" customHeight="1">
      <c r="A247" s="453"/>
      <c r="B247" s="477"/>
      <c r="C247" s="473"/>
      <c r="D247" s="474"/>
      <c r="E247" s="919" t="s">
        <v>638</v>
      </c>
      <c r="F247" s="920" t="s">
        <v>639</v>
      </c>
      <c r="G247" s="919" t="s">
        <v>640</v>
      </c>
      <c r="H247" s="920"/>
      <c r="I247" s="330"/>
    </row>
    <row r="248" spans="1:9" ht="47.25" hidden="1" customHeight="1">
      <c r="A248" s="453"/>
      <c r="B248" s="477"/>
      <c r="C248" s="473"/>
      <c r="D248" s="419" t="s">
        <v>652</v>
      </c>
      <c r="E248" s="1032"/>
      <c r="F248" s="1033"/>
      <c r="G248" s="1032"/>
      <c r="H248" s="1033"/>
      <c r="I248" s="330"/>
    </row>
    <row r="249" spans="1:9" ht="17.25" hidden="1" customHeight="1">
      <c r="A249" s="455" t="s">
        <v>642</v>
      </c>
      <c r="B249" s="910" t="s">
        <v>643</v>
      </c>
      <c r="C249" s="1012"/>
      <c r="D249" s="478"/>
      <c r="E249" s="1034"/>
      <c r="F249" s="1035"/>
      <c r="G249" s="1036"/>
      <c r="H249" s="1037"/>
      <c r="I249" s="330"/>
    </row>
    <row r="250" spans="1:9" ht="17.25" hidden="1" customHeight="1">
      <c r="A250" s="455"/>
      <c r="B250" s="1007" t="s">
        <v>660</v>
      </c>
      <c r="C250" s="1007"/>
      <c r="D250" s="910"/>
      <c r="E250" s="457" t="s">
        <v>547</v>
      </c>
      <c r="F250" s="458"/>
      <c r="G250" s="458"/>
      <c r="H250" s="459"/>
      <c r="I250" s="330"/>
    </row>
    <row r="251" spans="1:9" ht="15.75" hidden="1" customHeight="1">
      <c r="A251" s="455">
        <v>1</v>
      </c>
      <c r="B251" s="1038" t="s">
        <v>645</v>
      </c>
      <c r="C251" s="1039"/>
      <c r="D251" s="481"/>
      <c r="E251" s="482"/>
      <c r="F251" s="483"/>
      <c r="G251" s="1040"/>
      <c r="H251" s="1041"/>
      <c r="I251" s="330"/>
    </row>
    <row r="252" spans="1:9" ht="15.75" hidden="1" customHeight="1">
      <c r="A252" s="455">
        <v>2</v>
      </c>
      <c r="B252" s="1038" t="s">
        <v>646</v>
      </c>
      <c r="C252" s="1039"/>
      <c r="D252" s="484"/>
      <c r="E252" s="464"/>
      <c r="F252" s="465"/>
      <c r="G252" s="1049"/>
      <c r="H252" s="1050"/>
    </row>
    <row r="253" spans="1:9" ht="15.75" hidden="1" customHeight="1">
      <c r="A253" s="455">
        <v>3</v>
      </c>
      <c r="B253" s="479" t="s">
        <v>647</v>
      </c>
      <c r="C253" s="480"/>
      <c r="D253" s="484"/>
      <c r="E253" s="464"/>
      <c r="F253" s="465"/>
      <c r="G253" s="1049"/>
      <c r="H253" s="1050"/>
      <c r="I253" s="330"/>
    </row>
    <row r="254" spans="1:9" ht="16.5" hidden="1" customHeight="1">
      <c r="A254" s="455">
        <v>4</v>
      </c>
      <c r="B254" s="479" t="s">
        <v>648</v>
      </c>
      <c r="C254" s="480"/>
      <c r="D254" s="484"/>
      <c r="E254" s="464"/>
      <c r="F254" s="465"/>
      <c r="G254" s="1049"/>
      <c r="H254" s="1050"/>
      <c r="I254" s="330"/>
    </row>
    <row r="255" spans="1:9" ht="15.75" hidden="1" customHeight="1">
      <c r="A255" s="455">
        <v>5</v>
      </c>
      <c r="B255" s="479" t="s">
        <v>649</v>
      </c>
      <c r="C255" s="480"/>
      <c r="D255" s="484"/>
      <c r="E255" s="464"/>
      <c r="F255" s="465"/>
      <c r="G255" s="1049"/>
      <c r="H255" s="1050"/>
      <c r="I255" s="330"/>
    </row>
    <row r="256" spans="1:9" hidden="1">
      <c r="A256" s="455">
        <v>6</v>
      </c>
      <c r="B256" s="479" t="s">
        <v>661</v>
      </c>
      <c r="C256" s="480"/>
      <c r="D256" s="485"/>
      <c r="E256" s="467"/>
      <c r="F256" s="468"/>
      <c r="G256" s="1051"/>
      <c r="H256" s="1052"/>
      <c r="I256" s="330"/>
    </row>
    <row r="257" spans="1:9" ht="49.5" hidden="1" customHeight="1">
      <c r="A257" s="455"/>
      <c r="B257" s="1046" t="s">
        <v>650</v>
      </c>
      <c r="C257" s="1044"/>
      <c r="D257" s="1044"/>
      <c r="E257" s="1044"/>
      <c r="F257" s="1044"/>
      <c r="G257" s="1044"/>
      <c r="H257" s="1045"/>
      <c r="I257" s="330"/>
    </row>
    <row r="258" spans="1:9" ht="16.5" hidden="1" customHeight="1">
      <c r="A258" s="486"/>
      <c r="B258" s="328"/>
      <c r="C258" s="328"/>
      <c r="D258" s="447"/>
      <c r="E258" s="447"/>
      <c r="F258" s="447"/>
      <c r="G258" s="447"/>
      <c r="H258" s="447"/>
      <c r="I258" s="330"/>
    </row>
    <row r="259" spans="1:9" ht="16.5" hidden="1" customHeight="1">
      <c r="A259" s="453" t="s">
        <v>654</v>
      </c>
      <c r="B259" s="1011" t="s">
        <v>655</v>
      </c>
      <c r="C259" s="1020"/>
      <c r="D259" s="471"/>
      <c r="E259" s="1021"/>
      <c r="F259" s="1022"/>
      <c r="G259" s="1023"/>
      <c r="H259" s="1024"/>
      <c r="I259" s="330"/>
    </row>
    <row r="260" spans="1:9" ht="28.5" hidden="1" customHeight="1">
      <c r="A260" s="453"/>
      <c r="B260" s="1004"/>
      <c r="C260" s="1011"/>
      <c r="D260" s="472"/>
      <c r="E260" s="1025" t="s">
        <v>656</v>
      </c>
      <c r="F260" s="1027"/>
      <c r="G260" s="1047" t="s">
        <v>638</v>
      </c>
      <c r="H260" s="1048"/>
      <c r="I260" s="330"/>
    </row>
    <row r="261" spans="1:9" ht="56.25" hidden="1" customHeight="1">
      <c r="A261" s="455"/>
      <c r="B261" s="1018" t="s">
        <v>657</v>
      </c>
      <c r="C261" s="1019"/>
      <c r="D261" s="461"/>
      <c r="E261" s="1053"/>
      <c r="F261" s="1054"/>
      <c r="G261" s="1055"/>
      <c r="H261" s="1055"/>
    </row>
    <row r="262" spans="1:9" ht="15.75" hidden="1" customHeight="1">
      <c r="A262" s="455"/>
      <c r="B262" s="912" t="s">
        <v>658</v>
      </c>
      <c r="C262" s="1013"/>
      <c r="D262" s="470"/>
      <c r="E262" s="891"/>
      <c r="F262" s="892"/>
      <c r="G262" s="1016"/>
      <c r="H262" s="1017"/>
      <c r="I262" s="330"/>
    </row>
    <row r="263" spans="1:9" ht="66.75" hidden="1" customHeight="1">
      <c r="A263" s="455"/>
      <c r="B263" s="1018" t="s">
        <v>659</v>
      </c>
      <c r="C263" s="1019"/>
      <c r="D263" s="461"/>
      <c r="E263" s="1053"/>
      <c r="F263" s="1054"/>
      <c r="G263" s="1055"/>
      <c r="H263" s="1055"/>
      <c r="I263" s="330"/>
    </row>
    <row r="264" spans="1:9" ht="20.25" hidden="1" customHeight="1">
      <c r="A264" s="455"/>
      <c r="B264" s="487"/>
      <c r="C264" s="487"/>
      <c r="D264" s="488"/>
      <c r="E264" s="488"/>
      <c r="F264" s="488"/>
      <c r="G264" s="488"/>
      <c r="H264" s="488"/>
      <c r="I264" s="330"/>
    </row>
    <row r="265" spans="1:9" ht="32.25" hidden="1" customHeight="1">
      <c r="A265" s="420"/>
      <c r="B265" s="1004" t="str">
        <f>IF(AND(M193=2,M195="2 or more"),"Name of Other Partner-2 of JV", "")</f>
        <v>Name of Other Partner-2 of JV</v>
      </c>
      <c r="C265" s="1004"/>
      <c r="D265" s="1004"/>
      <c r="E265" s="1003">
        <f>'[19]Name of Bidder'!C23</f>
        <v>0</v>
      </c>
      <c r="F265" s="1004"/>
      <c r="G265" s="1004"/>
      <c r="H265" s="1011"/>
      <c r="I265" s="330"/>
    </row>
    <row r="266" spans="1:9" ht="29.25" hidden="1" customHeight="1">
      <c r="A266" s="420" t="s">
        <v>636</v>
      </c>
      <c r="B266" s="1003" t="s">
        <v>637</v>
      </c>
      <c r="C266" s="1004"/>
      <c r="D266" s="1004"/>
      <c r="E266" s="1004"/>
      <c r="F266" s="1004"/>
      <c r="G266" s="1004"/>
      <c r="H266" s="1004"/>
      <c r="I266" s="330"/>
    </row>
    <row r="267" spans="1:9" ht="19.5" hidden="1" customHeight="1">
      <c r="A267" s="453"/>
      <c r="B267" s="469"/>
      <c r="C267" s="473"/>
      <c r="D267" s="474"/>
      <c r="E267" s="919" t="s">
        <v>638</v>
      </c>
      <c r="F267" s="920" t="s">
        <v>639</v>
      </c>
      <c r="G267" s="919" t="s">
        <v>640</v>
      </c>
      <c r="H267" s="920"/>
      <c r="I267" s="330"/>
    </row>
    <row r="268" spans="1:9" ht="47.25" hidden="1" customHeight="1">
      <c r="A268" s="453"/>
      <c r="B268" s="469"/>
      <c r="C268" s="473"/>
      <c r="D268" s="419" t="s">
        <v>641</v>
      </c>
      <c r="E268" s="1032"/>
      <c r="F268" s="1033"/>
      <c r="G268" s="1032"/>
      <c r="H268" s="1033"/>
      <c r="I268" s="330"/>
    </row>
    <row r="269" spans="1:9" ht="17.25" hidden="1" customHeight="1">
      <c r="A269" s="455" t="s">
        <v>642</v>
      </c>
      <c r="B269" s="891" t="s">
        <v>643</v>
      </c>
      <c r="C269" s="892"/>
      <c r="D269" s="475"/>
      <c r="E269" s="1034"/>
      <c r="F269" s="1035"/>
      <c r="G269" s="1034"/>
      <c r="H269" s="1035"/>
      <c r="I269" s="330"/>
    </row>
    <row r="270" spans="1:9" ht="17.25" hidden="1" customHeight="1">
      <c r="A270" s="455"/>
      <c r="B270" s="891" t="s">
        <v>660</v>
      </c>
      <c r="C270" s="1007"/>
      <c r="D270" s="892"/>
      <c r="E270" s="457" t="s">
        <v>547</v>
      </c>
      <c r="F270" s="458"/>
      <c r="G270" s="458"/>
      <c r="H270" s="459"/>
      <c r="I270" s="330"/>
    </row>
    <row r="271" spans="1:9" ht="15.75" hidden="1" customHeight="1">
      <c r="A271" s="455">
        <v>1</v>
      </c>
      <c r="B271" s="1038" t="s">
        <v>645</v>
      </c>
      <c r="C271" s="1039"/>
      <c r="D271" s="489"/>
      <c r="E271" s="482"/>
      <c r="F271" s="483"/>
      <c r="G271" s="1056"/>
      <c r="H271" s="1057"/>
      <c r="I271" s="330"/>
    </row>
    <row r="272" spans="1:9" ht="15.75" hidden="1" customHeight="1">
      <c r="A272" s="455">
        <v>2</v>
      </c>
      <c r="B272" s="1038" t="s">
        <v>646</v>
      </c>
      <c r="C272" s="1039"/>
      <c r="D272" s="463"/>
      <c r="E272" s="464"/>
      <c r="F272" s="465"/>
      <c r="G272" s="1030"/>
      <c r="H272" s="1031"/>
    </row>
    <row r="273" spans="1:9" ht="15.75" hidden="1" customHeight="1">
      <c r="A273" s="455">
        <v>3</v>
      </c>
      <c r="B273" s="479" t="s">
        <v>647</v>
      </c>
      <c r="C273" s="480"/>
      <c r="D273" s="463"/>
      <c r="E273" s="464"/>
      <c r="F273" s="465"/>
      <c r="G273" s="1030"/>
      <c r="H273" s="1031"/>
      <c r="I273" s="330"/>
    </row>
    <row r="274" spans="1:9" ht="16.5" hidden="1" customHeight="1">
      <c r="A274" s="455">
        <v>4</v>
      </c>
      <c r="B274" s="479" t="s">
        <v>648</v>
      </c>
      <c r="C274" s="480"/>
      <c r="D274" s="463"/>
      <c r="E274" s="464"/>
      <c r="F274" s="465"/>
      <c r="G274" s="1030"/>
      <c r="H274" s="1031"/>
      <c r="I274" s="330"/>
    </row>
    <row r="275" spans="1:9" ht="15.75" hidden="1" customHeight="1">
      <c r="A275" s="455">
        <v>5</v>
      </c>
      <c r="B275" s="479" t="s">
        <v>649</v>
      </c>
      <c r="C275" s="480"/>
      <c r="D275" s="463"/>
      <c r="E275" s="464"/>
      <c r="F275" s="465"/>
      <c r="G275" s="1030"/>
      <c r="H275" s="1031"/>
      <c r="I275" s="330"/>
    </row>
    <row r="276" spans="1:9" hidden="1">
      <c r="A276" s="455">
        <v>6</v>
      </c>
      <c r="B276" s="479" t="s">
        <v>661</v>
      </c>
      <c r="C276" s="480"/>
      <c r="D276" s="466"/>
      <c r="E276" s="467"/>
      <c r="F276" s="468"/>
      <c r="G276" s="1042"/>
      <c r="H276" s="1043"/>
      <c r="I276" s="330"/>
    </row>
    <row r="277" spans="1:9" ht="32.25" hidden="1" customHeight="1">
      <c r="A277" s="450"/>
      <c r="B277" s="1044" t="s">
        <v>650</v>
      </c>
      <c r="C277" s="1044"/>
      <c r="D277" s="1044"/>
      <c r="E277" s="1044"/>
      <c r="F277" s="1044"/>
      <c r="G277" s="1044"/>
      <c r="H277" s="1045"/>
      <c r="I277" s="330"/>
    </row>
    <row r="278" spans="1:9" ht="32.25" hidden="1" customHeight="1">
      <c r="A278" s="420"/>
      <c r="B278" s="476"/>
      <c r="C278" s="476"/>
      <c r="D278" s="476"/>
      <c r="E278" s="476"/>
      <c r="F278" s="476"/>
      <c r="G278" s="476"/>
      <c r="H278" s="476"/>
      <c r="I278" s="330"/>
    </row>
    <row r="279" spans="1:9" ht="20.25" hidden="1" customHeight="1">
      <c r="A279" s="453" t="s">
        <v>594</v>
      </c>
      <c r="B279" s="1003" t="s">
        <v>651</v>
      </c>
      <c r="C279" s="1004"/>
      <c r="D279" s="1004"/>
      <c r="E279" s="1004"/>
      <c r="F279" s="1004"/>
      <c r="G279" s="1004"/>
      <c r="H279" s="1004"/>
      <c r="I279" s="330"/>
    </row>
    <row r="280" spans="1:9" ht="19.5" hidden="1" customHeight="1">
      <c r="A280" s="453"/>
      <c r="B280" s="477"/>
      <c r="C280" s="473"/>
      <c r="D280" s="474"/>
      <c r="E280" s="919" t="s">
        <v>638</v>
      </c>
      <c r="F280" s="920" t="s">
        <v>639</v>
      </c>
      <c r="G280" s="919" t="s">
        <v>640</v>
      </c>
      <c r="H280" s="920"/>
      <c r="I280" s="330"/>
    </row>
    <row r="281" spans="1:9" ht="47.25" hidden="1" customHeight="1">
      <c r="A281" s="453"/>
      <c r="B281" s="477"/>
      <c r="C281" s="473"/>
      <c r="D281" s="419" t="s">
        <v>652</v>
      </c>
      <c r="E281" s="1032"/>
      <c r="F281" s="1033"/>
      <c r="G281" s="1032"/>
      <c r="H281" s="1033"/>
      <c r="I281" s="330"/>
    </row>
    <row r="282" spans="1:9" ht="17.25" hidden="1" customHeight="1">
      <c r="A282" s="455" t="s">
        <v>642</v>
      </c>
      <c r="B282" s="910" t="s">
        <v>643</v>
      </c>
      <c r="C282" s="1012"/>
      <c r="D282" s="478"/>
      <c r="E282" s="1034"/>
      <c r="F282" s="1035"/>
      <c r="G282" s="1036"/>
      <c r="H282" s="1037"/>
      <c r="I282" s="330"/>
    </row>
    <row r="283" spans="1:9" ht="17.25" hidden="1" customHeight="1">
      <c r="A283" s="455"/>
      <c r="B283" s="1007" t="s">
        <v>660</v>
      </c>
      <c r="C283" s="1007"/>
      <c r="D283" s="910"/>
      <c r="E283" s="457" t="s">
        <v>547</v>
      </c>
      <c r="F283" s="458"/>
      <c r="G283" s="458"/>
      <c r="H283" s="459"/>
      <c r="I283" s="330"/>
    </row>
    <row r="284" spans="1:9" ht="15.75" hidden="1" customHeight="1">
      <c r="A284" s="455">
        <v>1</v>
      </c>
      <c r="B284" s="1038" t="s">
        <v>645</v>
      </c>
      <c r="C284" s="1039"/>
      <c r="D284" s="481"/>
      <c r="E284" s="482"/>
      <c r="F284" s="483"/>
      <c r="G284" s="1040"/>
      <c r="H284" s="1041"/>
      <c r="I284" s="330"/>
    </row>
    <row r="285" spans="1:9" ht="15.75" hidden="1" customHeight="1">
      <c r="A285" s="455">
        <v>2</v>
      </c>
      <c r="B285" s="1038" t="s">
        <v>646</v>
      </c>
      <c r="C285" s="1039"/>
      <c r="D285" s="484"/>
      <c r="E285" s="464"/>
      <c r="F285" s="465"/>
      <c r="G285" s="1049"/>
      <c r="H285" s="1050"/>
    </row>
    <row r="286" spans="1:9" ht="15.75" hidden="1" customHeight="1">
      <c r="A286" s="455">
        <v>3</v>
      </c>
      <c r="B286" s="479" t="s">
        <v>647</v>
      </c>
      <c r="C286" s="480"/>
      <c r="D286" s="484"/>
      <c r="E286" s="464"/>
      <c r="F286" s="465"/>
      <c r="G286" s="1049"/>
      <c r="H286" s="1050"/>
      <c r="I286" s="330"/>
    </row>
    <row r="287" spans="1:9" ht="16.5" hidden="1" customHeight="1">
      <c r="A287" s="455">
        <v>4</v>
      </c>
      <c r="B287" s="479" t="s">
        <v>648</v>
      </c>
      <c r="C287" s="480"/>
      <c r="D287" s="484"/>
      <c r="E287" s="464"/>
      <c r="F287" s="465"/>
      <c r="G287" s="1049"/>
      <c r="H287" s="1050"/>
      <c r="I287" s="330"/>
    </row>
    <row r="288" spans="1:9" ht="15.75" hidden="1" customHeight="1">
      <c r="A288" s="455">
        <v>5</v>
      </c>
      <c r="B288" s="479" t="s">
        <v>649</v>
      </c>
      <c r="C288" s="480"/>
      <c r="D288" s="484"/>
      <c r="E288" s="464"/>
      <c r="F288" s="465"/>
      <c r="G288" s="1049"/>
      <c r="H288" s="1050"/>
      <c r="I288" s="330"/>
    </row>
    <row r="289" spans="1:9" ht="15.75" hidden="1" customHeight="1">
      <c r="A289" s="455">
        <v>6</v>
      </c>
      <c r="B289" s="479" t="s">
        <v>661</v>
      </c>
      <c r="C289" s="480"/>
      <c r="D289" s="484"/>
      <c r="E289" s="464"/>
      <c r="F289" s="465"/>
      <c r="G289" s="1049"/>
      <c r="H289" s="1050"/>
      <c r="I289" s="330"/>
    </row>
    <row r="290" spans="1:9" ht="32.25" hidden="1" customHeight="1">
      <c r="A290" s="455"/>
      <c r="B290" s="1015" t="s">
        <v>653</v>
      </c>
      <c r="C290" s="1015"/>
      <c r="D290" s="485"/>
      <c r="E290" s="467"/>
      <c r="F290" s="468"/>
      <c r="G290" s="1051"/>
      <c r="H290" s="1052"/>
      <c r="I290" s="330"/>
    </row>
    <row r="291" spans="1:9" ht="32.25" hidden="1" customHeight="1">
      <c r="A291" s="450"/>
      <c r="B291" s="1058" t="s">
        <v>650</v>
      </c>
      <c r="C291" s="1058"/>
      <c r="D291" s="1058"/>
      <c r="E291" s="1058"/>
      <c r="F291" s="1058"/>
      <c r="G291" s="1058"/>
      <c r="H291" s="1059"/>
      <c r="I291" s="330"/>
    </row>
    <row r="292" spans="1:9" ht="16.5" hidden="1" customHeight="1">
      <c r="A292" s="450"/>
      <c r="B292" s="328"/>
      <c r="C292" s="328"/>
      <c r="D292" s="447"/>
      <c r="E292" s="447"/>
      <c r="F292" s="447"/>
      <c r="G292" s="447"/>
      <c r="H292" s="447"/>
      <c r="I292" s="330"/>
    </row>
    <row r="293" spans="1:9" ht="16.5" hidden="1" customHeight="1">
      <c r="A293" s="453" t="s">
        <v>654</v>
      </c>
      <c r="B293" s="1020" t="s">
        <v>655</v>
      </c>
      <c r="C293" s="1020"/>
      <c r="D293" s="471"/>
      <c r="E293" s="1021"/>
      <c r="F293" s="1022"/>
      <c r="G293" s="1023"/>
      <c r="H293" s="1024"/>
      <c r="I293" s="330"/>
    </row>
    <row r="294" spans="1:9" ht="28.5" hidden="1" customHeight="1">
      <c r="A294" s="453"/>
      <c r="B294" s="1003"/>
      <c r="C294" s="1011"/>
      <c r="D294" s="472"/>
      <c r="E294" s="1025" t="s">
        <v>656</v>
      </c>
      <c r="F294" s="1027"/>
      <c r="G294" s="1047" t="s">
        <v>638</v>
      </c>
      <c r="H294" s="1048"/>
      <c r="I294" s="330"/>
    </row>
    <row r="295" spans="1:9" ht="56.25" hidden="1" customHeight="1">
      <c r="A295" s="455"/>
      <c r="B295" s="1019" t="s">
        <v>657</v>
      </c>
      <c r="C295" s="1019"/>
      <c r="D295" s="461"/>
      <c r="E295" s="1053"/>
      <c r="F295" s="1054"/>
      <c r="G295" s="1055"/>
      <c r="H295" s="1055"/>
    </row>
    <row r="296" spans="1:9" ht="15.75" hidden="1" customHeight="1">
      <c r="A296" s="455"/>
      <c r="B296" s="1013" t="s">
        <v>658</v>
      </c>
      <c r="C296" s="1013"/>
      <c r="D296" s="470"/>
      <c r="E296" s="891"/>
      <c r="F296" s="892"/>
      <c r="G296" s="1016"/>
      <c r="H296" s="1017"/>
      <c r="I296" s="330"/>
    </row>
    <row r="297" spans="1:9" ht="49.5" hidden="1" customHeight="1">
      <c r="A297" s="455"/>
      <c r="B297" s="1019" t="s">
        <v>659</v>
      </c>
      <c r="C297" s="1019"/>
      <c r="D297" s="461"/>
      <c r="E297" s="1053"/>
      <c r="F297" s="1054"/>
      <c r="G297" s="1055"/>
      <c r="H297" s="1055"/>
      <c r="I297" s="330"/>
    </row>
    <row r="298" spans="1:9" ht="22.5" hidden="1" customHeight="1">
      <c r="A298" s="450"/>
      <c r="B298" s="487"/>
      <c r="C298" s="487"/>
      <c r="D298" s="488"/>
      <c r="E298" s="488"/>
      <c r="F298" s="488"/>
      <c r="G298" s="488"/>
      <c r="H298" s="488"/>
      <c r="I298" s="330"/>
    </row>
    <row r="299" spans="1:9" ht="17.25" hidden="1" customHeight="1">
      <c r="A299" s="490" t="s">
        <v>662</v>
      </c>
      <c r="B299" s="1008" t="s">
        <v>663</v>
      </c>
      <c r="C299" s="1008"/>
      <c r="D299" s="1008"/>
      <c r="E299" s="1008"/>
      <c r="F299" s="1008"/>
      <c r="G299" s="1008"/>
      <c r="H299" s="1008"/>
      <c r="I299" s="330"/>
    </row>
    <row r="300" spans="1:9" ht="12" hidden="1" customHeight="1">
      <c r="A300" s="330"/>
      <c r="B300" s="406"/>
      <c r="C300" s="406"/>
      <c r="D300" s="406"/>
      <c r="E300" s="406"/>
      <c r="F300" s="406"/>
      <c r="G300" s="406"/>
      <c r="H300" s="330"/>
      <c r="I300" s="330"/>
    </row>
    <row r="301" spans="1:9" ht="75" hidden="1" customHeight="1">
      <c r="A301" s="491"/>
      <c r="B301" s="1060" t="s">
        <v>664</v>
      </c>
      <c r="C301" s="1060"/>
      <c r="D301" s="1060"/>
      <c r="E301" s="1060"/>
      <c r="F301" s="1060"/>
      <c r="G301" s="1060"/>
      <c r="H301" s="1060"/>
      <c r="I301" s="330"/>
    </row>
    <row r="302" spans="1:9" ht="185.25" hidden="1" customHeight="1">
      <c r="A302" s="450"/>
      <c r="B302" s="1061" t="s">
        <v>665</v>
      </c>
      <c r="C302" s="1061"/>
      <c r="D302" s="1061"/>
      <c r="E302" s="1061"/>
      <c r="F302" s="1061"/>
      <c r="G302" s="1061"/>
      <c r="H302" s="1061"/>
    </row>
    <row r="303" spans="1:9" ht="40.15" hidden="1" customHeight="1">
      <c r="A303" s="450"/>
      <c r="B303" s="1060"/>
      <c r="C303" s="1060"/>
      <c r="D303" s="1060"/>
      <c r="E303" s="1060"/>
      <c r="F303" s="1060"/>
      <c r="G303" s="1060"/>
      <c r="H303" s="1060"/>
      <c r="I303" s="330"/>
    </row>
    <row r="304" spans="1:9" ht="9" hidden="1" customHeight="1">
      <c r="A304" s="330"/>
      <c r="B304" s="330"/>
      <c r="C304" s="330"/>
      <c r="D304" s="330"/>
      <c r="E304" s="330"/>
      <c r="F304" s="330"/>
      <c r="G304" s="330"/>
      <c r="H304" s="330"/>
      <c r="I304" s="330"/>
    </row>
    <row r="305" spans="1:9" ht="33.75" hidden="1" customHeight="1">
      <c r="A305" s="450"/>
      <c r="B305" s="1060"/>
      <c r="C305" s="1060"/>
      <c r="D305" s="1060"/>
      <c r="E305" s="1060"/>
      <c r="F305" s="1060"/>
      <c r="G305" s="1060"/>
      <c r="H305" s="1060"/>
      <c r="I305" s="330"/>
    </row>
    <row r="306" spans="1:9" hidden="1">
      <c r="B306" s="406"/>
      <c r="C306" s="406"/>
      <c r="D306" s="406"/>
      <c r="E306" s="406"/>
      <c r="F306" s="406"/>
      <c r="G306" s="406"/>
    </row>
    <row r="307" spans="1:9" ht="42" hidden="1" customHeight="1">
      <c r="A307" s="449"/>
      <c r="B307" s="1060"/>
      <c r="C307" s="1060"/>
      <c r="D307" s="1060"/>
      <c r="E307" s="1060"/>
      <c r="F307" s="1060"/>
      <c r="G307" s="1060"/>
      <c r="H307" s="1060"/>
      <c r="I307" s="330"/>
    </row>
    <row r="308" spans="1:9" hidden="1">
      <c r="A308" s="330"/>
      <c r="B308" s="330"/>
      <c r="C308" s="330"/>
      <c r="D308" s="330"/>
      <c r="E308" s="330"/>
      <c r="F308" s="330"/>
      <c r="G308" s="330"/>
      <c r="H308" s="330"/>
      <c r="I308" s="330"/>
    </row>
    <row r="309" spans="1:9" ht="19.5" hidden="1" customHeight="1">
      <c r="A309" s="449"/>
      <c r="B309" s="1060" t="s">
        <v>666</v>
      </c>
      <c r="C309" s="1060"/>
      <c r="D309" s="1060"/>
      <c r="E309" s="1060"/>
      <c r="F309" s="1060"/>
      <c r="G309" s="1060"/>
      <c r="H309" s="1060"/>
      <c r="I309" s="330"/>
    </row>
    <row r="310" spans="1:9" hidden="1">
      <c r="A310" s="330"/>
      <c r="B310" s="406"/>
      <c r="C310" s="406"/>
      <c r="D310" s="406"/>
      <c r="E310" s="406"/>
      <c r="F310" s="406"/>
      <c r="G310" s="406"/>
      <c r="H310" s="330"/>
      <c r="I310" s="330"/>
    </row>
    <row r="311" spans="1:9" ht="40.15" hidden="1" customHeight="1">
      <c r="A311" s="449" t="s">
        <v>355</v>
      </c>
      <c r="B311" s="1061" t="s">
        <v>667</v>
      </c>
      <c r="C311" s="1061"/>
      <c r="D311" s="1061"/>
      <c r="E311" s="1061"/>
      <c r="F311" s="1061"/>
      <c r="G311" s="1061"/>
      <c r="H311" s="1061"/>
      <c r="I311" s="330"/>
    </row>
    <row r="312" spans="1:9" hidden="1">
      <c r="A312" s="330"/>
      <c r="B312" s="406"/>
      <c r="C312" s="406"/>
      <c r="D312" s="406"/>
      <c r="E312" s="406"/>
      <c r="F312" s="406"/>
      <c r="G312" s="406"/>
      <c r="H312" s="330"/>
      <c r="I312" s="330"/>
    </row>
    <row r="313" spans="1:9" ht="90" hidden="1" customHeight="1">
      <c r="A313" s="449" t="s">
        <v>356</v>
      </c>
      <c r="B313" s="1061" t="s">
        <v>668</v>
      </c>
      <c r="C313" s="1061"/>
      <c r="D313" s="1061"/>
      <c r="E313" s="1061"/>
      <c r="F313" s="1061"/>
      <c r="G313" s="1061"/>
      <c r="H313" s="1061"/>
    </row>
    <row r="314" spans="1:9" hidden="1">
      <c r="A314" s="330"/>
      <c r="B314" s="330"/>
      <c r="C314" s="330"/>
      <c r="D314" s="330"/>
      <c r="E314" s="330"/>
      <c r="F314" s="330"/>
      <c r="G314" s="330"/>
      <c r="H314" s="330"/>
      <c r="I314" s="330"/>
    </row>
    <row r="315" spans="1:9" ht="48" hidden="1" customHeight="1">
      <c r="A315" s="449" t="s">
        <v>357</v>
      </c>
      <c r="B315" s="1060" t="s">
        <v>669</v>
      </c>
      <c r="C315" s="1060"/>
      <c r="D315" s="1060"/>
      <c r="E315" s="1060"/>
      <c r="F315" s="1060"/>
      <c r="G315" s="1060"/>
      <c r="H315" s="1060"/>
      <c r="I315" s="330"/>
    </row>
    <row r="316" spans="1:9" ht="17.25" hidden="1" customHeight="1">
      <c r="A316" s="330"/>
      <c r="B316" s="330"/>
      <c r="C316" s="330"/>
      <c r="D316" s="329"/>
      <c r="E316" s="330"/>
      <c r="F316" s="330"/>
      <c r="G316" s="330"/>
      <c r="H316" s="330"/>
      <c r="I316" s="330"/>
    </row>
    <row r="317" spans="1:9" ht="21" hidden="1" customHeight="1">
      <c r="A317" s="449" t="s">
        <v>358</v>
      </c>
      <c r="B317" s="1060" t="s">
        <v>670</v>
      </c>
      <c r="C317" s="1060"/>
      <c r="D317" s="1060"/>
      <c r="E317" s="1060"/>
      <c r="F317" s="1060"/>
      <c r="G317" s="1060"/>
      <c r="H317" s="1060"/>
      <c r="I317" s="330"/>
    </row>
    <row r="318" spans="1:9" ht="29.25" hidden="1" customHeight="1">
      <c r="A318" s="449"/>
      <c r="B318" s="1062" t="s">
        <v>671</v>
      </c>
      <c r="C318" s="1062"/>
      <c r="D318" s="1062"/>
      <c r="E318" s="1062"/>
      <c r="F318" s="1062"/>
      <c r="G318" s="1062"/>
      <c r="H318" s="1062"/>
      <c r="I318" s="330"/>
    </row>
    <row r="319" spans="1:9" ht="17.25" hidden="1" customHeight="1">
      <c r="A319" s="449"/>
      <c r="B319" s="492"/>
      <c r="C319" s="492"/>
      <c r="D319" s="492"/>
      <c r="E319" s="492"/>
      <c r="F319" s="492"/>
      <c r="G319" s="492"/>
      <c r="H319" s="492"/>
    </row>
    <row r="320" spans="1:9" ht="72" hidden="1" customHeight="1">
      <c r="A320" s="450">
        <v>4.0999999999999996</v>
      </c>
      <c r="B320" s="904" t="s">
        <v>672</v>
      </c>
      <c r="C320" s="904"/>
      <c r="D320" s="904"/>
      <c r="E320" s="904"/>
      <c r="F320" s="904"/>
      <c r="G320" s="904"/>
      <c r="H320" s="904"/>
    </row>
    <row r="321" spans="1:9" ht="16.5" hidden="1" customHeight="1">
      <c r="A321" s="405" t="s">
        <v>589</v>
      </c>
      <c r="B321" s="1066" t="str">
        <f>"For  " &amp;B196</f>
        <v>For  Name of the Bidder</v>
      </c>
      <c r="C321" s="1066"/>
      <c r="D321" s="1066"/>
      <c r="E321" s="1066"/>
      <c r="F321" s="1066"/>
      <c r="G321" s="330"/>
      <c r="H321" s="330"/>
      <c r="I321" s="330"/>
    </row>
    <row r="322" spans="1:9" ht="15.75" hidden="1" customHeight="1">
      <c r="A322" s="330"/>
      <c r="B322" s="493" t="s">
        <v>17</v>
      </c>
      <c r="C322" s="1063"/>
      <c r="D322" s="1064"/>
      <c r="E322" s="1064"/>
      <c r="F322" s="1064"/>
      <c r="G322" s="1064"/>
      <c r="H322" s="1065"/>
      <c r="I322" s="330"/>
    </row>
    <row r="323" spans="1:9" ht="15.75" hidden="1" customHeight="1">
      <c r="A323" s="330"/>
      <c r="B323" s="493" t="s">
        <v>26</v>
      </c>
      <c r="C323" s="1063"/>
      <c r="D323" s="1064"/>
      <c r="E323" s="1064"/>
      <c r="F323" s="1064"/>
      <c r="G323" s="1064"/>
      <c r="H323" s="1065"/>
      <c r="I323" s="330"/>
    </row>
    <row r="324" spans="1:9" ht="15.75" hidden="1" customHeight="1">
      <c r="A324" s="330"/>
      <c r="B324" s="493" t="s">
        <v>473</v>
      </c>
      <c r="C324" s="1063"/>
      <c r="D324" s="1064"/>
      <c r="E324" s="1064"/>
      <c r="F324" s="1064"/>
      <c r="G324" s="1064"/>
      <c r="H324" s="1065"/>
      <c r="I324" s="330"/>
    </row>
    <row r="325" spans="1:9" ht="15.75" hidden="1" customHeight="1">
      <c r="A325" s="330"/>
      <c r="B325" s="493" t="s">
        <v>520</v>
      </c>
      <c r="C325" s="1063"/>
      <c r="D325" s="1064"/>
      <c r="E325" s="1064"/>
      <c r="F325" s="1064"/>
      <c r="G325" s="1064"/>
      <c r="H325" s="1065"/>
      <c r="I325" s="330"/>
    </row>
    <row r="326" spans="1:9" ht="15.75" hidden="1" customHeight="1">
      <c r="A326" s="330"/>
      <c r="B326" s="493" t="s">
        <v>474</v>
      </c>
      <c r="C326" s="1063"/>
      <c r="D326" s="1064"/>
      <c r="E326" s="1064"/>
      <c r="F326" s="1064"/>
      <c r="G326" s="1064"/>
      <c r="H326" s="1065"/>
      <c r="I326" s="330"/>
    </row>
    <row r="327" spans="1:9" ht="15.75" hidden="1" customHeight="1">
      <c r="A327" s="330"/>
      <c r="B327" s="493" t="s">
        <v>479</v>
      </c>
      <c r="C327" s="1063"/>
      <c r="D327" s="1064"/>
      <c r="E327" s="1064"/>
      <c r="F327" s="1064"/>
      <c r="G327" s="1064"/>
      <c r="H327" s="1065"/>
      <c r="I327" s="330"/>
    </row>
    <row r="328" spans="1:9" ht="15.75" hidden="1" customHeight="1">
      <c r="A328" s="330"/>
      <c r="B328" s="493" t="s">
        <v>673</v>
      </c>
      <c r="C328" s="1063"/>
      <c r="D328" s="1064"/>
      <c r="E328" s="1064"/>
      <c r="F328" s="1064"/>
      <c r="G328" s="1064"/>
      <c r="H328" s="1065"/>
      <c r="I328" s="330"/>
    </row>
    <row r="329" spans="1:9" ht="15.75" hidden="1" customHeight="1">
      <c r="A329" s="330"/>
      <c r="B329" s="493" t="s">
        <v>674</v>
      </c>
      <c r="C329" s="1063"/>
      <c r="D329" s="1064"/>
      <c r="E329" s="1064"/>
      <c r="F329" s="1064"/>
      <c r="G329" s="1064"/>
      <c r="H329" s="1065"/>
      <c r="I329" s="330"/>
    </row>
    <row r="330" spans="1:9" ht="15.75" hidden="1" customHeight="1">
      <c r="A330" s="330"/>
      <c r="B330" s="493" t="s">
        <v>675</v>
      </c>
      <c r="C330" s="1063"/>
      <c r="D330" s="1064"/>
      <c r="E330" s="1064"/>
      <c r="F330" s="1064"/>
      <c r="G330" s="1064"/>
      <c r="H330" s="1065"/>
      <c r="I330" s="330"/>
    </row>
    <row r="331" spans="1:9" ht="15.75" hidden="1" customHeight="1">
      <c r="A331" s="330"/>
      <c r="B331" s="493" t="s">
        <v>676</v>
      </c>
      <c r="C331" s="1063"/>
      <c r="D331" s="1064"/>
      <c r="E331" s="1064"/>
      <c r="F331" s="1064"/>
      <c r="G331" s="1064"/>
      <c r="H331" s="1065"/>
      <c r="I331" s="330"/>
    </row>
    <row r="332" spans="1:9" hidden="1">
      <c r="A332" s="330"/>
      <c r="B332" s="330"/>
      <c r="C332" s="330"/>
      <c r="D332" s="330"/>
      <c r="E332" s="330"/>
      <c r="F332" s="330"/>
      <c r="G332" s="330"/>
      <c r="H332" s="330"/>
      <c r="I332" s="330"/>
    </row>
    <row r="333" spans="1:9" ht="16.5" hidden="1" customHeight="1">
      <c r="A333" s="405" t="s">
        <v>594</v>
      </c>
      <c r="B333" s="1066" t="str">
        <f>"For  " &amp;B229</f>
        <v>For  Name of Other Partner-1 of JV</v>
      </c>
      <c r="C333" s="1066"/>
      <c r="D333" s="1066"/>
      <c r="E333" s="1066"/>
      <c r="F333" s="1066"/>
      <c r="G333" s="330"/>
      <c r="H333" s="330"/>
      <c r="I333" s="330"/>
    </row>
    <row r="334" spans="1:9" ht="15.75" hidden="1" customHeight="1">
      <c r="A334" s="330"/>
      <c r="B334" s="493" t="s">
        <v>17</v>
      </c>
      <c r="C334" s="1063"/>
      <c r="D334" s="1064"/>
      <c r="E334" s="1064"/>
      <c r="F334" s="1064"/>
      <c r="G334" s="1064"/>
      <c r="H334" s="1065"/>
      <c r="I334" s="330"/>
    </row>
    <row r="335" spans="1:9" ht="15.75" hidden="1" customHeight="1">
      <c r="A335" s="330"/>
      <c r="B335" s="493" t="s">
        <v>26</v>
      </c>
      <c r="C335" s="1063"/>
      <c r="D335" s="1064"/>
      <c r="E335" s="1064"/>
      <c r="F335" s="1064"/>
      <c r="G335" s="1064"/>
      <c r="H335" s="1065"/>
      <c r="I335" s="330"/>
    </row>
    <row r="336" spans="1:9" ht="15.75" hidden="1" customHeight="1">
      <c r="A336" s="330"/>
      <c r="B336" s="493" t="s">
        <v>473</v>
      </c>
      <c r="C336" s="1063"/>
      <c r="D336" s="1064"/>
      <c r="E336" s="1064"/>
      <c r="F336" s="1064"/>
      <c r="G336" s="1064"/>
      <c r="H336" s="1065"/>
      <c r="I336" s="330"/>
    </row>
    <row r="337" spans="1:9" ht="15.75" hidden="1" customHeight="1">
      <c r="A337" s="330"/>
      <c r="B337" s="493" t="s">
        <v>520</v>
      </c>
      <c r="C337" s="1063"/>
      <c r="D337" s="1064"/>
      <c r="E337" s="1064"/>
      <c r="F337" s="1064"/>
      <c r="G337" s="1064"/>
      <c r="H337" s="1065"/>
      <c r="I337" s="330"/>
    </row>
    <row r="338" spans="1:9" ht="15.75" hidden="1" customHeight="1">
      <c r="A338" s="330"/>
      <c r="B338" s="493" t="s">
        <v>474</v>
      </c>
      <c r="C338" s="1063"/>
      <c r="D338" s="1064"/>
      <c r="E338" s="1064"/>
      <c r="F338" s="1064"/>
      <c r="G338" s="1064"/>
      <c r="H338" s="1065"/>
      <c r="I338" s="330"/>
    </row>
    <row r="339" spans="1:9" ht="15.75" hidden="1" customHeight="1">
      <c r="A339" s="330"/>
      <c r="B339" s="493" t="s">
        <v>479</v>
      </c>
      <c r="C339" s="1063"/>
      <c r="D339" s="1064"/>
      <c r="E339" s="1064"/>
      <c r="F339" s="1064"/>
      <c r="G339" s="1064"/>
      <c r="H339" s="1065"/>
      <c r="I339" s="330"/>
    </row>
    <row r="340" spans="1:9" ht="15.75" hidden="1" customHeight="1">
      <c r="A340" s="330"/>
      <c r="B340" s="493" t="s">
        <v>673</v>
      </c>
      <c r="C340" s="1063"/>
      <c r="D340" s="1064"/>
      <c r="E340" s="1064"/>
      <c r="F340" s="1064"/>
      <c r="G340" s="1064"/>
      <c r="H340" s="1065"/>
      <c r="I340" s="330"/>
    </row>
    <row r="341" spans="1:9" ht="15.75" hidden="1" customHeight="1">
      <c r="A341" s="330"/>
      <c r="B341" s="493" t="s">
        <v>674</v>
      </c>
      <c r="C341" s="1063"/>
      <c r="D341" s="1064"/>
      <c r="E341" s="1064"/>
      <c r="F341" s="1064"/>
      <c r="G341" s="1064"/>
      <c r="H341" s="1065"/>
      <c r="I341" s="330"/>
    </row>
    <row r="342" spans="1:9" ht="15.75" hidden="1" customHeight="1">
      <c r="A342" s="330"/>
      <c r="B342" s="493" t="s">
        <v>675</v>
      </c>
      <c r="C342" s="1063"/>
      <c r="D342" s="1064"/>
      <c r="E342" s="1064"/>
      <c r="F342" s="1064"/>
      <c r="G342" s="1064"/>
      <c r="H342" s="1065"/>
      <c r="I342" s="330"/>
    </row>
    <row r="343" spans="1:9" ht="15.75" hidden="1" customHeight="1">
      <c r="A343" s="330"/>
      <c r="B343" s="493" t="s">
        <v>676</v>
      </c>
      <c r="C343" s="1063"/>
      <c r="D343" s="1064"/>
      <c r="E343" s="1064"/>
      <c r="F343" s="1064"/>
      <c r="G343" s="1064"/>
      <c r="H343" s="1065"/>
      <c r="I343" s="330"/>
    </row>
    <row r="344" spans="1:9" hidden="1">
      <c r="A344" s="330"/>
      <c r="B344" s="494"/>
      <c r="C344" s="495"/>
      <c r="D344" s="495"/>
      <c r="E344" s="495"/>
      <c r="F344" s="495"/>
      <c r="G344" s="495"/>
      <c r="H344" s="495"/>
      <c r="I344" s="330"/>
    </row>
    <row r="345" spans="1:9" ht="16.5" hidden="1" customHeight="1">
      <c r="A345" s="405" t="s">
        <v>654</v>
      </c>
      <c r="B345" s="1066" t="str">
        <f>"For  "&amp;B265</f>
        <v>For  Name of Other Partner-2 of JV</v>
      </c>
      <c r="C345" s="1066"/>
      <c r="D345" s="1066"/>
      <c r="E345" s="1066"/>
      <c r="F345" s="1066"/>
      <c r="G345" s="330"/>
      <c r="H345" s="330"/>
      <c r="I345" s="330"/>
    </row>
    <row r="346" spans="1:9" ht="15.75" hidden="1" customHeight="1">
      <c r="A346" s="330"/>
      <c r="B346" s="493" t="s">
        <v>17</v>
      </c>
      <c r="C346" s="1063"/>
      <c r="D346" s="1064"/>
      <c r="E346" s="1064"/>
      <c r="F346" s="1064"/>
      <c r="G346" s="1064"/>
      <c r="H346" s="1065"/>
      <c r="I346" s="330"/>
    </row>
    <row r="347" spans="1:9" ht="15.75" hidden="1" customHeight="1">
      <c r="A347" s="330"/>
      <c r="B347" s="493" t="s">
        <v>26</v>
      </c>
      <c r="C347" s="1063"/>
      <c r="D347" s="1064"/>
      <c r="E347" s="1064"/>
      <c r="F347" s="1064"/>
      <c r="G347" s="1064"/>
      <c r="H347" s="1065"/>
      <c r="I347" s="330"/>
    </row>
    <row r="348" spans="1:9" ht="15.75" hidden="1" customHeight="1">
      <c r="A348" s="330"/>
      <c r="B348" s="493" t="s">
        <v>473</v>
      </c>
      <c r="C348" s="1063"/>
      <c r="D348" s="1064"/>
      <c r="E348" s="1064"/>
      <c r="F348" s="1064"/>
      <c r="G348" s="1064"/>
      <c r="H348" s="1065"/>
      <c r="I348" s="330"/>
    </row>
    <row r="349" spans="1:9" ht="15.75" hidden="1" customHeight="1">
      <c r="A349" s="330"/>
      <c r="B349" s="493" t="s">
        <v>520</v>
      </c>
      <c r="C349" s="1063"/>
      <c r="D349" s="1064"/>
      <c r="E349" s="1064"/>
      <c r="F349" s="1064"/>
      <c r="G349" s="1064"/>
      <c r="H349" s="1065"/>
      <c r="I349" s="330"/>
    </row>
    <row r="350" spans="1:9" ht="15.75" hidden="1" customHeight="1">
      <c r="A350" s="330"/>
      <c r="B350" s="493" t="s">
        <v>474</v>
      </c>
      <c r="C350" s="1063"/>
      <c r="D350" s="1064"/>
      <c r="E350" s="1064"/>
      <c r="F350" s="1064"/>
      <c r="G350" s="1064"/>
      <c r="H350" s="1065"/>
      <c r="I350" s="330"/>
    </row>
    <row r="351" spans="1:9" ht="15.75" hidden="1" customHeight="1">
      <c r="A351" s="330"/>
      <c r="B351" s="493" t="s">
        <v>479</v>
      </c>
      <c r="C351" s="1063"/>
      <c r="D351" s="1064"/>
      <c r="E351" s="1064"/>
      <c r="F351" s="1064"/>
      <c r="G351" s="1064"/>
      <c r="H351" s="1065"/>
      <c r="I351" s="330"/>
    </row>
    <row r="352" spans="1:9" ht="15.75" hidden="1" customHeight="1">
      <c r="A352" s="330"/>
      <c r="B352" s="493" t="s">
        <v>673</v>
      </c>
      <c r="C352" s="1063"/>
      <c r="D352" s="1064"/>
      <c r="E352" s="1064"/>
      <c r="F352" s="1064"/>
      <c r="G352" s="1064"/>
      <c r="H352" s="1065"/>
      <c r="I352" s="330"/>
    </row>
    <row r="353" spans="1:11" ht="15.75" hidden="1" customHeight="1">
      <c r="A353" s="330"/>
      <c r="B353" s="493" t="s">
        <v>674</v>
      </c>
      <c r="C353" s="1063"/>
      <c r="D353" s="1064"/>
      <c r="E353" s="1064"/>
      <c r="F353" s="1064"/>
      <c r="G353" s="1064"/>
      <c r="H353" s="1065"/>
      <c r="I353" s="330"/>
    </row>
    <row r="354" spans="1:11" ht="15.75" hidden="1" customHeight="1">
      <c r="A354" s="330"/>
      <c r="B354" s="493" t="s">
        <v>675</v>
      </c>
      <c r="C354" s="1063"/>
      <c r="D354" s="1064"/>
      <c r="E354" s="1064"/>
      <c r="F354" s="1064"/>
      <c r="G354" s="1064"/>
      <c r="H354" s="1065"/>
      <c r="I354" s="330"/>
    </row>
    <row r="355" spans="1:11" ht="15.75" hidden="1" customHeight="1">
      <c r="A355" s="330"/>
      <c r="B355" s="493" t="s">
        <v>676</v>
      </c>
      <c r="C355" s="1063"/>
      <c r="D355" s="1064"/>
      <c r="E355" s="1064"/>
      <c r="F355" s="1064"/>
      <c r="G355" s="1064"/>
      <c r="H355" s="1065"/>
      <c r="I355" s="330"/>
    </row>
    <row r="356" spans="1:11">
      <c r="A356" s="330"/>
      <c r="B356" s="494"/>
      <c r="C356" s="495"/>
      <c r="D356" s="495"/>
      <c r="E356" s="495"/>
      <c r="F356" s="495"/>
      <c r="G356" s="495"/>
      <c r="H356" s="495"/>
      <c r="I356" s="330"/>
    </row>
    <row r="357" spans="1:11" ht="24" customHeight="1">
      <c r="A357" s="490" t="s">
        <v>845</v>
      </c>
      <c r="B357" s="897" t="s">
        <v>677</v>
      </c>
      <c r="C357" s="897"/>
      <c r="D357" s="897"/>
      <c r="E357" s="897"/>
      <c r="F357" s="897"/>
      <c r="G357" s="897"/>
      <c r="H357" s="897"/>
      <c r="I357" s="330"/>
    </row>
    <row r="358" spans="1:11" ht="36" customHeight="1">
      <c r="A358" s="450">
        <v>5.0999999999999996</v>
      </c>
      <c r="B358" s="1061" t="s">
        <v>678</v>
      </c>
      <c r="C358" s="1061"/>
      <c r="D358" s="1061"/>
      <c r="E358" s="1061"/>
      <c r="F358" s="1061"/>
      <c r="G358" s="1061"/>
      <c r="H358" s="1061"/>
    </row>
    <row r="359" spans="1:11" ht="105.75" customHeight="1">
      <c r="A359" s="330"/>
      <c r="B359" s="449" t="s">
        <v>679</v>
      </c>
      <c r="C359" s="1061" t="s">
        <v>680</v>
      </c>
      <c r="D359" s="1061"/>
      <c r="E359" s="1061"/>
      <c r="F359" s="1061"/>
      <c r="G359" s="1061"/>
      <c r="H359" s="1061"/>
      <c r="I359" s="496"/>
    </row>
    <row r="360" spans="1:11" ht="78" customHeight="1">
      <c r="A360" s="330"/>
      <c r="B360" s="449" t="s">
        <v>475</v>
      </c>
      <c r="C360" s="1061" t="s">
        <v>681</v>
      </c>
      <c r="D360" s="1061"/>
      <c r="E360" s="1061"/>
      <c r="F360" s="1061"/>
      <c r="G360" s="1061"/>
      <c r="H360" s="1061"/>
      <c r="I360" s="330"/>
    </row>
    <row r="361" spans="1:11" ht="9" customHeight="1">
      <c r="A361" s="330"/>
      <c r="B361" s="330"/>
      <c r="C361" s="330"/>
      <c r="D361" s="330"/>
      <c r="E361" s="330"/>
      <c r="F361" s="330"/>
      <c r="G361" s="330"/>
      <c r="H361" s="330"/>
      <c r="I361" s="330"/>
    </row>
    <row r="362" spans="1:11" ht="36.75" customHeight="1">
      <c r="A362" s="450">
        <v>5.2</v>
      </c>
      <c r="B362" s="904" t="s">
        <v>169</v>
      </c>
      <c r="C362" s="904"/>
      <c r="D362" s="904"/>
      <c r="E362" s="904"/>
      <c r="F362" s="904"/>
      <c r="G362" s="904"/>
      <c r="H362" s="904"/>
    </row>
    <row r="363" spans="1:11" ht="10.5" customHeight="1">
      <c r="A363" s="330"/>
      <c r="B363" s="330"/>
      <c r="C363" s="330"/>
      <c r="D363" s="330"/>
      <c r="E363" s="330"/>
      <c r="F363" s="330"/>
      <c r="G363" s="330"/>
      <c r="H363" s="330"/>
      <c r="I363" s="330"/>
    </row>
    <row r="364" spans="1:11" ht="24" customHeight="1">
      <c r="A364" s="279"/>
      <c r="B364" s="904" t="s">
        <v>682</v>
      </c>
      <c r="C364" s="904"/>
      <c r="D364" s="904"/>
      <c r="E364" s="904"/>
      <c r="F364" s="904"/>
      <c r="G364" s="904"/>
      <c r="H364" s="904"/>
      <c r="I364" s="330"/>
    </row>
    <row r="365" spans="1:11" ht="32.25" customHeight="1">
      <c r="A365" s="497"/>
      <c r="B365" s="1069"/>
      <c r="C365" s="1070"/>
      <c r="D365" s="498" t="s">
        <v>683</v>
      </c>
      <c r="E365" s="1071"/>
      <c r="F365" s="1072"/>
      <c r="G365" s="1072"/>
      <c r="H365" s="1072"/>
      <c r="I365" s="330"/>
    </row>
    <row r="366" spans="1:11" ht="50.25" customHeight="1">
      <c r="A366" s="499" t="s">
        <v>589</v>
      </c>
      <c r="B366" s="1012" t="s">
        <v>684</v>
      </c>
      <c r="C366" s="1012"/>
      <c r="D366" s="307" t="s">
        <v>685</v>
      </c>
      <c r="E366" s="330"/>
      <c r="F366" s="330"/>
      <c r="G366" s="330"/>
      <c r="H366" s="330"/>
      <c r="I366" s="330"/>
    </row>
    <row r="367" spans="1:11" ht="21" customHeight="1">
      <c r="A367" s="500"/>
      <c r="B367" s="1067" t="s">
        <v>686</v>
      </c>
      <c r="C367" s="1068"/>
      <c r="D367" s="501"/>
      <c r="E367" s="330"/>
      <c r="F367" s="330"/>
      <c r="G367" s="330"/>
      <c r="H367" s="330"/>
      <c r="I367" s="313"/>
      <c r="J367" s="502"/>
      <c r="K367" s="503"/>
    </row>
    <row r="368" spans="1:11" ht="23.25" customHeight="1">
      <c r="A368" s="500"/>
      <c r="B368" s="1067" t="s">
        <v>687</v>
      </c>
      <c r="C368" s="1068"/>
      <c r="D368" s="501"/>
      <c r="E368" s="330"/>
      <c r="F368" s="330"/>
      <c r="G368" s="330"/>
      <c r="H368" s="330"/>
      <c r="J368" s="504"/>
      <c r="K368" s="505"/>
    </row>
    <row r="369" spans="1:12" ht="21.75" customHeight="1">
      <c r="A369" s="500"/>
      <c r="B369" s="1067" t="s">
        <v>688</v>
      </c>
      <c r="C369" s="1068"/>
      <c r="D369" s="501"/>
      <c r="E369" s="330"/>
      <c r="F369" s="330"/>
      <c r="G369" s="330"/>
      <c r="H369" s="330"/>
      <c r="I369" s="313"/>
      <c r="J369" s="502"/>
      <c r="K369" s="503"/>
      <c r="L369" s="313"/>
    </row>
    <row r="370" spans="1:12" ht="20.25" customHeight="1">
      <c r="A370" s="500"/>
      <c r="B370" s="1067" t="s">
        <v>689</v>
      </c>
      <c r="C370" s="1068"/>
      <c r="D370" s="501"/>
      <c r="E370" s="330"/>
      <c r="F370" s="330"/>
      <c r="G370" s="330"/>
      <c r="H370" s="330"/>
      <c r="I370" s="313"/>
      <c r="J370" s="502"/>
      <c r="K370" s="503"/>
      <c r="L370" s="313"/>
    </row>
    <row r="371" spans="1:12" ht="21.75" customHeight="1">
      <c r="A371" s="500"/>
      <c r="B371" s="926" t="s">
        <v>690</v>
      </c>
      <c r="C371" s="928"/>
      <c r="D371" s="501"/>
      <c r="E371" s="330"/>
      <c r="F371" s="330"/>
      <c r="G371" s="330"/>
      <c r="H371" s="330"/>
      <c r="I371" s="313"/>
      <c r="J371" s="502"/>
      <c r="K371" s="503"/>
      <c r="L371" s="313"/>
    </row>
    <row r="372" spans="1:12" ht="16.5" customHeight="1">
      <c r="A372" s="330"/>
      <c r="B372" s="330"/>
      <c r="C372" s="330"/>
      <c r="D372" s="330"/>
      <c r="E372" s="330"/>
      <c r="F372" s="330"/>
      <c r="G372" s="330"/>
      <c r="H372" s="330"/>
      <c r="I372" s="330"/>
    </row>
    <row r="373" spans="1:12">
      <c r="A373" s="330"/>
      <c r="B373" s="330"/>
      <c r="C373" s="330"/>
      <c r="D373" s="330"/>
      <c r="E373" s="330"/>
      <c r="F373" s="330"/>
      <c r="G373" s="330"/>
      <c r="H373" s="330"/>
      <c r="I373" s="330"/>
    </row>
    <row r="375" spans="1:12" ht="16.5">
      <c r="B375" s="311" t="s">
        <v>6</v>
      </c>
      <c r="C375" s="506" t="str">
        <f>'Attach 3(JV)'!B24</f>
        <v>--</v>
      </c>
      <c r="F375" s="310" t="s">
        <v>4</v>
      </c>
      <c r="G375" s="311" t="str">
        <f>'Attach 3(JV)'!E24</f>
        <v/>
      </c>
      <c r="H375" s="311"/>
      <c r="I375" s="311"/>
    </row>
    <row r="376" spans="1:12" ht="16.5">
      <c r="B376" s="311" t="s">
        <v>7</v>
      </c>
      <c r="C376" s="506" t="str">
        <f>'Attach 3(JV)'!B25</f>
        <v/>
      </c>
      <c r="F376" s="310" t="s">
        <v>5</v>
      </c>
      <c r="G376" s="311" t="str">
        <f>'Attach 3(JV)'!E25</f>
        <v/>
      </c>
      <c r="H376" s="311"/>
      <c r="I376" s="311"/>
    </row>
  </sheetData>
  <sheetProtection formatColumns="0" formatRows="0" selectLockedCells="1"/>
  <customSheetViews>
    <customSheetView guid="{E6182FFC-6E06-43C3-947C-9DE51F5E5E19}" scale="70" showPageBreaks="1" showGridLines="0" zeroValues="0" fitToPage="1" printArea="1" hiddenRows="1" hiddenColumns="1" view="pageBreakPreview">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5"/>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6"/>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7"/>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0"/>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2"/>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07FE71BF-EC61-4A26-9671-4F02FF98E5A5}" scale="70" showPageBreaks="1" showGridLines="0" zeroValues="0" fitToPage="1" printArea="1" hiddenRows="1" hiddenColumns="1" state="hidden" view="pageBreakPreview" topLeftCell="A46">
      <selection activeCell="AD69" sqref="AD69"/>
      <rowBreaks count="1" manualBreakCount="1">
        <brk id="197"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27">
    <mergeCell ref="B366:C366"/>
    <mergeCell ref="B367:C367"/>
    <mergeCell ref="B368:C368"/>
    <mergeCell ref="B369:C369"/>
    <mergeCell ref="B370:C370"/>
    <mergeCell ref="B371:C371"/>
    <mergeCell ref="C359:H359"/>
    <mergeCell ref="C360:H360"/>
    <mergeCell ref="B362:H362"/>
    <mergeCell ref="B364:H364"/>
    <mergeCell ref="B365:C365"/>
    <mergeCell ref="E365:F365"/>
    <mergeCell ref="G365:H365"/>
    <mergeCell ref="C352:H352"/>
    <mergeCell ref="C353:H353"/>
    <mergeCell ref="C354:H354"/>
    <mergeCell ref="C355:H355"/>
    <mergeCell ref="B357:H357"/>
    <mergeCell ref="B358:H358"/>
    <mergeCell ref="C346:H346"/>
    <mergeCell ref="C347:H347"/>
    <mergeCell ref="C348:H348"/>
    <mergeCell ref="C349:H349"/>
    <mergeCell ref="C350:H350"/>
    <mergeCell ref="C351:H351"/>
    <mergeCell ref="C339:H339"/>
    <mergeCell ref="C340:H340"/>
    <mergeCell ref="C341:H341"/>
    <mergeCell ref="C342:H342"/>
    <mergeCell ref="C343:H343"/>
    <mergeCell ref="B345:F345"/>
    <mergeCell ref="B333:F333"/>
    <mergeCell ref="C334:H334"/>
    <mergeCell ref="C335:H335"/>
    <mergeCell ref="C336:H336"/>
    <mergeCell ref="C337:H337"/>
    <mergeCell ref="C338:H338"/>
    <mergeCell ref="C326:H326"/>
    <mergeCell ref="C327:H327"/>
    <mergeCell ref="C328:H328"/>
    <mergeCell ref="C329:H329"/>
    <mergeCell ref="C330:H330"/>
    <mergeCell ref="C331:H331"/>
    <mergeCell ref="B320:H320"/>
    <mergeCell ref="B321:F321"/>
    <mergeCell ref="C322:H322"/>
    <mergeCell ref="C323:H323"/>
    <mergeCell ref="C324:H324"/>
    <mergeCell ref="C325:H325"/>
    <mergeCell ref="B309:H309"/>
    <mergeCell ref="B311:H311"/>
    <mergeCell ref="B313:H313"/>
    <mergeCell ref="B315:H315"/>
    <mergeCell ref="B317:H317"/>
    <mergeCell ref="B318:H318"/>
    <mergeCell ref="B299:H299"/>
    <mergeCell ref="B301:H301"/>
    <mergeCell ref="B302:H302"/>
    <mergeCell ref="B303:H303"/>
    <mergeCell ref="B305:H305"/>
    <mergeCell ref="B307:H307"/>
    <mergeCell ref="B296:C296"/>
    <mergeCell ref="E296:F296"/>
    <mergeCell ref="G296:H296"/>
    <mergeCell ref="B297:C297"/>
    <mergeCell ref="E297:F297"/>
    <mergeCell ref="G297:H297"/>
    <mergeCell ref="B294:C294"/>
    <mergeCell ref="E294:F294"/>
    <mergeCell ref="G294:H294"/>
    <mergeCell ref="B295:C295"/>
    <mergeCell ref="E295:F295"/>
    <mergeCell ref="G295:H295"/>
    <mergeCell ref="B290:C290"/>
    <mergeCell ref="G290:H290"/>
    <mergeCell ref="B291:H291"/>
    <mergeCell ref="B293:C293"/>
    <mergeCell ref="E293:F293"/>
    <mergeCell ref="G293:H293"/>
    <mergeCell ref="B285:C285"/>
    <mergeCell ref="G285:H285"/>
    <mergeCell ref="G286:H286"/>
    <mergeCell ref="G287:H287"/>
    <mergeCell ref="G288:H288"/>
    <mergeCell ref="G289:H289"/>
    <mergeCell ref="B282:C282"/>
    <mergeCell ref="E282:F282"/>
    <mergeCell ref="G282:H282"/>
    <mergeCell ref="B283:D283"/>
    <mergeCell ref="B284:C284"/>
    <mergeCell ref="G284:H284"/>
    <mergeCell ref="G274:H274"/>
    <mergeCell ref="G275:H275"/>
    <mergeCell ref="G276:H276"/>
    <mergeCell ref="B277:H277"/>
    <mergeCell ref="B279:H279"/>
    <mergeCell ref="E280:E281"/>
    <mergeCell ref="F280:F281"/>
    <mergeCell ref="G280:H281"/>
    <mergeCell ref="B270:D270"/>
    <mergeCell ref="B271:C271"/>
    <mergeCell ref="G271:H271"/>
    <mergeCell ref="B272:C272"/>
    <mergeCell ref="G272:H272"/>
    <mergeCell ref="G273:H273"/>
    <mergeCell ref="E267:E268"/>
    <mergeCell ref="F267:F268"/>
    <mergeCell ref="G267:H268"/>
    <mergeCell ref="B269:C269"/>
    <mergeCell ref="E269:F269"/>
    <mergeCell ref="G269:H269"/>
    <mergeCell ref="B263:C263"/>
    <mergeCell ref="E263:F263"/>
    <mergeCell ref="G263:H263"/>
    <mergeCell ref="B265:D265"/>
    <mergeCell ref="E265:H265"/>
    <mergeCell ref="B266:H266"/>
    <mergeCell ref="B261:C261"/>
    <mergeCell ref="E261:F261"/>
    <mergeCell ref="G261:H261"/>
    <mergeCell ref="B262:C262"/>
    <mergeCell ref="E262:F262"/>
    <mergeCell ref="G262:H262"/>
    <mergeCell ref="B257:H257"/>
    <mergeCell ref="B259:C259"/>
    <mergeCell ref="E259:F259"/>
    <mergeCell ref="G259:H259"/>
    <mergeCell ref="B260:C260"/>
    <mergeCell ref="E260:F260"/>
    <mergeCell ref="G260:H260"/>
    <mergeCell ref="B252:C252"/>
    <mergeCell ref="G252:H252"/>
    <mergeCell ref="G253:H253"/>
    <mergeCell ref="G254:H254"/>
    <mergeCell ref="G255:H255"/>
    <mergeCell ref="G256:H256"/>
    <mergeCell ref="B249:C249"/>
    <mergeCell ref="E249:F249"/>
    <mergeCell ref="G249:H249"/>
    <mergeCell ref="B250:D250"/>
    <mergeCell ref="B251:C251"/>
    <mergeCell ref="G251:H251"/>
    <mergeCell ref="G238:H238"/>
    <mergeCell ref="G239:H239"/>
    <mergeCell ref="G240:H240"/>
    <mergeCell ref="B241:H241"/>
    <mergeCell ref="B246:H246"/>
    <mergeCell ref="E247:E248"/>
    <mergeCell ref="F247:F248"/>
    <mergeCell ref="G247:H248"/>
    <mergeCell ref="B234:D234"/>
    <mergeCell ref="B235:C235"/>
    <mergeCell ref="G235:H235"/>
    <mergeCell ref="B236:C236"/>
    <mergeCell ref="G236:H236"/>
    <mergeCell ref="G237:H237"/>
    <mergeCell ref="B230:H230"/>
    <mergeCell ref="E231:E232"/>
    <mergeCell ref="F231:F232"/>
    <mergeCell ref="G231:H232"/>
    <mergeCell ref="B233:C233"/>
    <mergeCell ref="E233:F233"/>
    <mergeCell ref="G233:H233"/>
    <mergeCell ref="B226:C226"/>
    <mergeCell ref="E226:F226"/>
    <mergeCell ref="G226:H226"/>
    <mergeCell ref="B227:C227"/>
    <mergeCell ref="E227:H227"/>
    <mergeCell ref="B229:D229"/>
    <mergeCell ref="E229:H229"/>
    <mergeCell ref="B223:C223"/>
    <mergeCell ref="E223:F223"/>
    <mergeCell ref="G223:H223"/>
    <mergeCell ref="B224:C224"/>
    <mergeCell ref="E224:H224"/>
    <mergeCell ref="B225:C225"/>
    <mergeCell ref="E225:H225"/>
    <mergeCell ref="F217:H217"/>
    <mergeCell ref="F218:H218"/>
    <mergeCell ref="F220:H220"/>
    <mergeCell ref="B221:C221"/>
    <mergeCell ref="F221:H221"/>
    <mergeCell ref="B214:D214"/>
    <mergeCell ref="F214:H214"/>
    <mergeCell ref="F215:H215"/>
    <mergeCell ref="F216:H216"/>
    <mergeCell ref="F207:H207"/>
    <mergeCell ref="B210:H210"/>
    <mergeCell ref="E211:E212"/>
    <mergeCell ref="F211:H212"/>
    <mergeCell ref="B213:C213"/>
    <mergeCell ref="F213:H213"/>
    <mergeCell ref="F202:H202"/>
    <mergeCell ref="F203:H203"/>
    <mergeCell ref="F204:H204"/>
    <mergeCell ref="F206:H206"/>
    <mergeCell ref="B200:C200"/>
    <mergeCell ref="F200:H200"/>
    <mergeCell ref="B201:D201"/>
    <mergeCell ref="F201:H201"/>
    <mergeCell ref="B188:H188"/>
    <mergeCell ref="B192:H192"/>
    <mergeCell ref="B195:H195"/>
    <mergeCell ref="B196:D196"/>
    <mergeCell ref="E196:H196"/>
    <mergeCell ref="B190:H191"/>
    <mergeCell ref="A80:A86"/>
    <mergeCell ref="B80:E83"/>
    <mergeCell ref="G80:H80"/>
    <mergeCell ref="G81:H81"/>
    <mergeCell ref="G82:H82"/>
    <mergeCell ref="B186:H186"/>
    <mergeCell ref="B197:H197"/>
    <mergeCell ref="E198:E199"/>
    <mergeCell ref="F198:H199"/>
    <mergeCell ref="G83:H83"/>
    <mergeCell ref="G84:H84"/>
    <mergeCell ref="G85:H85"/>
    <mergeCell ref="G86:H86"/>
    <mergeCell ref="B87:E87"/>
    <mergeCell ref="B88:E88"/>
    <mergeCell ref="G88:H88"/>
    <mergeCell ref="B89:E89"/>
    <mergeCell ref="F89:G89"/>
    <mergeCell ref="H89:I89"/>
    <mergeCell ref="B90:E90"/>
    <mergeCell ref="G90:H90"/>
    <mergeCell ref="B91:E91"/>
    <mergeCell ref="G91:H91"/>
    <mergeCell ref="B92:E92"/>
    <mergeCell ref="B73:J73"/>
    <mergeCell ref="B74:J74"/>
    <mergeCell ref="B76:E76"/>
    <mergeCell ref="F76:I76"/>
    <mergeCell ref="B77:E77"/>
    <mergeCell ref="F77:I77"/>
    <mergeCell ref="B78:E78"/>
    <mergeCell ref="G78:H78"/>
    <mergeCell ref="B79:E79"/>
    <mergeCell ref="G79:H79"/>
    <mergeCell ref="B66:I66"/>
    <mergeCell ref="B67:I67"/>
    <mergeCell ref="B69:I69"/>
    <mergeCell ref="B71:I71"/>
    <mergeCell ref="B72:I72"/>
    <mergeCell ref="D55:F55"/>
    <mergeCell ref="B57:F57"/>
    <mergeCell ref="B58:F58"/>
    <mergeCell ref="B61:I61"/>
    <mergeCell ref="B63:I63"/>
    <mergeCell ref="B65:I65"/>
    <mergeCell ref="B68:I68"/>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2:H92"/>
    <mergeCell ref="A93:A94"/>
    <mergeCell ref="B93:E93"/>
    <mergeCell ref="B94:E94"/>
    <mergeCell ref="B95:E95"/>
    <mergeCell ref="A97:I97"/>
    <mergeCell ref="A98:I98"/>
    <mergeCell ref="B99:E99"/>
    <mergeCell ref="F99:I99"/>
    <mergeCell ref="B100:E100"/>
    <mergeCell ref="F100:I100"/>
    <mergeCell ref="B101:E101"/>
    <mergeCell ref="F101:I101"/>
    <mergeCell ref="B102:I102"/>
    <mergeCell ref="B103:E103"/>
    <mergeCell ref="G103:H103"/>
    <mergeCell ref="B104:E104"/>
    <mergeCell ref="G104:H104"/>
    <mergeCell ref="A105:A109"/>
    <mergeCell ref="B105:E106"/>
    <mergeCell ref="G105:H105"/>
    <mergeCell ref="G106:H106"/>
    <mergeCell ref="G107:H107"/>
    <mergeCell ref="G108:H108"/>
    <mergeCell ref="G109:H109"/>
    <mergeCell ref="B111:E111"/>
    <mergeCell ref="B112:E112"/>
    <mergeCell ref="G112:H112"/>
    <mergeCell ref="B113:E113"/>
    <mergeCell ref="G113:H113"/>
    <mergeCell ref="B114:E114"/>
    <mergeCell ref="G114:H114"/>
    <mergeCell ref="B115:E115"/>
    <mergeCell ref="F115:G115"/>
    <mergeCell ref="H115:I115"/>
    <mergeCell ref="B116:E116"/>
    <mergeCell ref="G116:H116"/>
    <mergeCell ref="B117:E117"/>
    <mergeCell ref="G117:H117"/>
    <mergeCell ref="A118:A120"/>
    <mergeCell ref="B118:E118"/>
    <mergeCell ref="B119:E120"/>
    <mergeCell ref="B122:E122"/>
    <mergeCell ref="B123:E123"/>
    <mergeCell ref="G123:H123"/>
    <mergeCell ref="B124:E124"/>
    <mergeCell ref="G124:H124"/>
    <mergeCell ref="B125:E125"/>
    <mergeCell ref="G125:H125"/>
    <mergeCell ref="B126:E126"/>
    <mergeCell ref="G126:H126"/>
    <mergeCell ref="B127:E127"/>
    <mergeCell ref="G127:H127"/>
    <mergeCell ref="A128:A129"/>
    <mergeCell ref="B128:E128"/>
    <mergeCell ref="B129:E129"/>
    <mergeCell ref="B131:H131"/>
    <mergeCell ref="B132:E132"/>
    <mergeCell ref="B133:H133"/>
    <mergeCell ref="B134:E134"/>
    <mergeCell ref="B135:H135"/>
    <mergeCell ref="B136:E136"/>
    <mergeCell ref="B137:E137"/>
    <mergeCell ref="G137:H137"/>
    <mergeCell ref="A139:I139"/>
    <mergeCell ref="A140:I140"/>
    <mergeCell ref="B141:E141"/>
    <mergeCell ref="F141:I141"/>
    <mergeCell ref="B142:E142"/>
    <mergeCell ref="F142:I142"/>
    <mergeCell ref="B143:E143"/>
    <mergeCell ref="F143:I143"/>
    <mergeCell ref="B144:I144"/>
    <mergeCell ref="B145:E145"/>
    <mergeCell ref="G145:H145"/>
    <mergeCell ref="B146:E146"/>
    <mergeCell ref="G146:H146"/>
    <mergeCell ref="B147:E150"/>
    <mergeCell ref="G147:H147"/>
    <mergeCell ref="G148:H148"/>
    <mergeCell ref="G149:H149"/>
    <mergeCell ref="G150:H150"/>
    <mergeCell ref="B151:E151"/>
    <mergeCell ref="G151:H151"/>
    <mergeCell ref="B152:E152"/>
    <mergeCell ref="G152:H152"/>
    <mergeCell ref="B153:E153"/>
    <mergeCell ref="G153:H153"/>
    <mergeCell ref="B154:E154"/>
    <mergeCell ref="B155:E155"/>
    <mergeCell ref="G155:H155"/>
    <mergeCell ref="B156:E156"/>
    <mergeCell ref="G156:H156"/>
    <mergeCell ref="B157:E157"/>
    <mergeCell ref="G157:H157"/>
    <mergeCell ref="B158:E158"/>
    <mergeCell ref="G158:H158"/>
    <mergeCell ref="B159:E159"/>
    <mergeCell ref="G159:H159"/>
    <mergeCell ref="A160:A161"/>
    <mergeCell ref="B160:E160"/>
    <mergeCell ref="B161:E161"/>
    <mergeCell ref="A190:A191"/>
    <mergeCell ref="I190:I191"/>
    <mergeCell ref="B176:H176"/>
    <mergeCell ref="B177:E177"/>
    <mergeCell ref="G177:H177"/>
    <mergeCell ref="G95:H95"/>
    <mergeCell ref="B168:E168"/>
    <mergeCell ref="G168:H168"/>
    <mergeCell ref="A169:A170"/>
    <mergeCell ref="B169:E169"/>
    <mergeCell ref="B170:E170"/>
    <mergeCell ref="B172:H172"/>
    <mergeCell ref="B173:I173"/>
    <mergeCell ref="B174:H174"/>
    <mergeCell ref="A175:I175"/>
    <mergeCell ref="B162:I162"/>
    <mergeCell ref="B163:E163"/>
    <mergeCell ref="B164:E164"/>
    <mergeCell ref="G164:H164"/>
    <mergeCell ref="B165:E165"/>
    <mergeCell ref="B166:E166"/>
    <mergeCell ref="G166:H166"/>
    <mergeCell ref="B167:E167"/>
    <mergeCell ref="G167:H167"/>
  </mergeCells>
  <conditionalFormatting sqref="A19">
    <cfRule type="expression" dxfId="49" priority="23" stopIfTrue="1">
      <formula>$M$18="Sole Bidder"</formula>
    </cfRule>
    <cfRule type="expression" dxfId="48" priority="24" stopIfTrue="1">
      <formula>$M$18=1</formula>
    </cfRule>
  </conditionalFormatting>
  <conditionalFormatting sqref="A202">
    <cfRule type="expression" dxfId="47" priority="19" stopIfTrue="1">
      <formula>$E$201="No"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198:F198 D198:D199 E200 E203:E207 E211:F211 D211:D212 E213:F213 E215:F215 E216:E221 E222:H222 E225 E226:H226 E227 E231 G231 D231:D232 E233:H233 E235:H240 E264:H264 E267 G267 D267:D268 E269:H269 E271:H276 E298:H298 D365">
    <cfRule type="expression" dxfId="44" priority="20" stopIfTrue="1">
      <formula>$M$18="Sole Bidder"</formula>
    </cfRule>
  </conditionalFormatting>
  <conditionalFormatting sqref="A35:H35">
    <cfRule type="expression" dxfId="43" priority="34" stopIfTrue="1">
      <formula>$M$20&lt;2</formula>
    </cfRule>
  </conditionalFormatting>
  <conditionalFormatting sqref="A229:H229 A242:C250 D242:H263 A257:C263">
    <cfRule type="expression" dxfId="42" priority="25" stopIfTrue="1">
      <formula>$M$193&lt;2</formula>
    </cfRule>
  </conditionalFormatting>
  <conditionalFormatting sqref="A265:H265 A278:C283 A290:H297">
    <cfRule type="expression" dxfId="41" priority="26" stopIfTrue="1">
      <formula>$M$193&lt;2</formula>
    </cfRule>
    <cfRule type="expression" dxfId="40" priority="27" stopIfTrue="1">
      <formula>$M$195=1</formula>
    </cfRule>
  </conditionalFormatting>
  <conditionalFormatting sqref="A299:H317 A318:B318 A319:H320 A344:H344 A356:H356 A357">
    <cfRule type="expression" dxfId="39" priority="21" stopIfTrue="1">
      <formula>$M$18="Sole Bidder"</formula>
    </cfRule>
  </conditionalFormatting>
  <conditionalFormatting sqref="A333:H343 E365:H365">
    <cfRule type="expression" dxfId="38" priority="28" stopIfTrue="1">
      <formula>$M$193&lt;2</formula>
    </cfRule>
  </conditionalFormatting>
  <conditionalFormatting sqref="A345:H355 G365:H365">
    <cfRule type="expression" dxfId="37" priority="30" stopIfTrue="1">
      <formula>$M$195=1</formula>
    </cfRule>
  </conditionalFormatting>
  <conditionalFormatting sqref="A345:H355">
    <cfRule type="expression" dxfId="36" priority="29" stopIfTrue="1">
      <formula>$M$193&lt;2</formula>
    </cfRule>
  </conditionalFormatting>
  <conditionalFormatting sqref="B18:F18 B19:H19">
    <cfRule type="expression" dxfId="35" priority="31" stopIfTrue="1">
      <formula>$M$20&lt;2</formula>
    </cfRule>
  </conditionalFormatting>
  <conditionalFormatting sqref="D367:D371">
    <cfRule type="expression" dxfId="34" priority="15" stopIfTrue="1">
      <formula>$M$193&lt;2</formula>
    </cfRule>
  </conditionalFormatting>
  <conditionalFormatting sqref="D215:F215 D271:H271 D202:F202 A215">
    <cfRule type="expression" dxfId="33" priority="22" stopIfTrue="1">
      <formula>$E$201="No"</formula>
    </cfRule>
  </conditionalFormatting>
  <conditionalFormatting sqref="D278:H289">
    <cfRule type="expression" dxfId="32" priority="16" stopIfTrue="1">
      <formula>$M$193&lt;2</formula>
    </cfRule>
    <cfRule type="expression" dxfId="31" priority="17" stopIfTrue="1">
      <formula>$M$195=1</formula>
    </cfRule>
  </conditionalFormatting>
  <conditionalFormatting sqref="E202:F202">
    <cfRule type="expression" dxfId="30" priority="18" stopIfTrue="1">
      <formula>$M$18="Sole Bidder"</formula>
    </cfRule>
  </conditionalFormatting>
  <conditionalFormatting sqref="F201">
    <cfRule type="expression" dxfId="29" priority="13" stopIfTrue="1">
      <formula>$M$18="Sole Bidder"</formula>
    </cfRule>
    <cfRule type="expression" dxfId="28" priority="14" stopIfTrue="1">
      <formula>$E$201="No"</formula>
    </cfRule>
  </conditionalFormatting>
  <conditionalFormatting sqref="F214">
    <cfRule type="expression" dxfId="27" priority="1" stopIfTrue="1">
      <formula>$M$18="Sole Bidder"</formula>
    </cfRule>
    <cfRule type="expression" dxfId="26" priority="2" stopIfTrue="1">
      <formula>$E$201="No"</formula>
    </cfRule>
  </conditionalFormatting>
  <dataValidations count="2">
    <dataValidation type="list" allowBlank="1" showInputMessage="1" showErrorMessage="1" sqref="I65707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I65709 WVQ983211 WLU983211 WBY983211 VSC983211 VIG983211 UYK983211 UOO983211 UES983211 TUW983211 TLA983211 TBE983211 SRI983211 SHM983211 RXQ983211 RNU983211 RDY983211 QUC983211 QKG983211 QAK983211 PQO983211 PGS983211 OWW983211 ONA983211 ODE983211 NTI983211 NJM983211 MZQ983211 MPU983211 MFY983211 LWC983211 LMG983211 LCK983211 KSO983211 KIS983211 JYW983211 JPA983211 JFE983211 IVI983211 ILM983211 IBQ983211 HRU983211 HHY983211 GYC983211 GOG983211 GEK983211 FUO983211 FKS983211 FAW983211 ERA983211 EHE983211 DXI983211 DNM983211 DDQ983211 CTU983211 CJY983211 CAC983211 BQG983211 BGK983211 AWO983211 AMS983211 ACW983211 TA983211 JE983211 I983211 WVQ917675 WLU917675 WBY917675 VSC917675 VIG917675 UYK917675 UOO917675 UES917675 TUW917675 TLA917675 TBE917675 SRI917675 SHM917675 RXQ917675 RNU917675 RDY917675 QUC917675 QKG917675 QAK917675 PQO917675 PGS917675 OWW917675 ONA917675 ODE917675 NTI917675 NJM917675 MZQ917675 MPU917675 MFY917675 LWC917675 LMG917675 LCK917675 KSO917675 KIS917675 JYW917675 JPA917675 JFE917675 IVI917675 ILM917675 IBQ917675 HRU917675 HHY917675 GYC917675 GOG917675 GEK917675 FUO917675 FKS917675 FAW917675 ERA917675 EHE917675 DXI917675 DNM917675 DDQ917675 CTU917675 CJY917675 CAC917675 BQG917675 BGK917675 AWO917675 AMS917675 ACW917675 TA917675 JE917675 I917675 WVQ852139 WLU852139 WBY852139 VSC852139 VIG852139 UYK852139 UOO852139 UES852139 TUW852139 TLA852139 TBE852139 SRI852139 SHM852139 RXQ852139 RNU852139 RDY852139 QUC852139 QKG852139 QAK852139 PQO852139 PGS852139 OWW852139 ONA852139 ODE852139 NTI852139 NJM852139 MZQ852139 MPU852139 MFY852139 LWC852139 LMG852139 LCK852139 KSO852139 KIS852139 JYW852139 JPA852139 JFE852139 IVI852139 ILM852139 IBQ852139 HRU852139 HHY852139 GYC852139 GOG852139 GEK852139 FUO852139 FKS852139 FAW852139 ERA852139 EHE852139 DXI852139 DNM852139 DDQ852139 CTU852139 CJY852139 CAC852139 BQG852139 BGK852139 AWO852139 AMS852139 ACW852139 TA852139 JE852139 I852139 WVQ786603 WLU786603 WBY786603 VSC786603 VIG786603 UYK786603 UOO786603 UES786603 TUW786603 TLA786603 TBE786603 SRI786603 SHM786603 RXQ786603 RNU786603 RDY786603 QUC786603 QKG786603 QAK786603 PQO786603 PGS786603 OWW786603 ONA786603 ODE786603 NTI786603 NJM786603 MZQ786603 MPU786603 MFY786603 LWC786603 LMG786603 LCK786603 KSO786603 KIS786603 JYW786603 JPA786603 JFE786603 IVI786603 ILM786603 IBQ786603 HRU786603 HHY786603 GYC786603 GOG786603 GEK786603 FUO786603 FKS786603 FAW786603 ERA786603 EHE786603 DXI786603 DNM786603 DDQ786603 CTU786603 CJY786603 CAC786603 BQG786603 BGK786603 AWO786603 AMS786603 ACW786603 TA786603 JE786603 I786603 WVQ721067 WLU721067 WBY721067 VSC721067 VIG721067 UYK721067 UOO721067 UES721067 TUW721067 TLA721067 TBE721067 SRI721067 SHM721067 RXQ721067 RNU721067 RDY721067 QUC721067 QKG721067 QAK721067 PQO721067 PGS721067 OWW721067 ONA721067 ODE721067 NTI721067 NJM721067 MZQ721067 MPU721067 MFY721067 LWC721067 LMG721067 LCK721067 KSO721067 KIS721067 JYW721067 JPA721067 JFE721067 IVI721067 ILM721067 IBQ721067 HRU721067 HHY721067 GYC721067 GOG721067 GEK721067 FUO721067 FKS721067 FAW721067 ERA721067 EHE721067 DXI721067 DNM721067 DDQ721067 CTU721067 CJY721067 CAC721067 BQG721067 BGK721067 AWO721067 AMS721067 ACW721067 TA721067 JE721067 I721067 WVQ655531 WLU655531 WBY655531 VSC655531 VIG655531 UYK655531 UOO655531 UES655531 TUW655531 TLA655531 TBE655531 SRI655531 SHM655531 RXQ655531 RNU655531 RDY655531 QUC655531 QKG655531 QAK655531 PQO655531 PGS655531 OWW655531 ONA655531 ODE655531 NTI655531 NJM655531 MZQ655531 MPU655531 MFY655531 LWC655531 LMG655531 LCK655531 KSO655531 KIS655531 JYW655531 JPA655531 JFE655531 IVI655531 ILM655531 IBQ655531 HRU655531 HHY655531 GYC655531 GOG655531 GEK655531 FUO655531 FKS655531 FAW655531 ERA655531 EHE655531 DXI655531 DNM655531 DDQ655531 CTU655531 CJY655531 CAC655531 BQG655531 BGK655531 AWO655531 AMS655531 ACW655531 TA655531 JE655531 I655531 WVQ589995 WLU589995 WBY589995 VSC589995 VIG589995 UYK589995 UOO589995 UES589995 TUW589995 TLA589995 TBE589995 SRI589995 SHM589995 RXQ589995 RNU589995 RDY589995 QUC589995 QKG589995 QAK589995 PQO589995 PGS589995 OWW589995 ONA589995 ODE589995 NTI589995 NJM589995 MZQ589995 MPU589995 MFY589995 LWC589995 LMG589995 LCK589995 KSO589995 KIS589995 JYW589995 JPA589995 JFE589995 IVI589995 ILM589995 IBQ589995 HRU589995 HHY589995 GYC589995 GOG589995 GEK589995 FUO589995 FKS589995 FAW589995 ERA589995 EHE589995 DXI589995 DNM589995 DDQ589995 CTU589995 CJY589995 CAC589995 BQG589995 BGK589995 AWO589995 AMS589995 ACW589995 TA589995 JE589995 I589995 WVQ524459 WLU524459 WBY524459 VSC524459 VIG524459 UYK524459 UOO524459 UES524459 TUW524459 TLA524459 TBE524459 SRI524459 SHM524459 RXQ524459 RNU524459 RDY524459 QUC524459 QKG524459 QAK524459 PQO524459 PGS524459 OWW524459 ONA524459 ODE524459 NTI524459 NJM524459 MZQ524459 MPU524459 MFY524459 LWC524459 LMG524459 LCK524459 KSO524459 KIS524459 JYW524459 JPA524459 JFE524459 IVI524459 ILM524459 IBQ524459 HRU524459 HHY524459 GYC524459 GOG524459 GEK524459 FUO524459 FKS524459 FAW524459 ERA524459 EHE524459 DXI524459 DNM524459 DDQ524459 CTU524459 CJY524459 CAC524459 BQG524459 BGK524459 AWO524459 AMS524459 ACW524459 TA524459 JE524459 I524459 WVQ458923 WLU458923 WBY458923 VSC458923 VIG458923 UYK458923 UOO458923 UES458923 TUW458923 TLA458923 TBE458923 SRI458923 SHM458923 RXQ458923 RNU458923 RDY458923 QUC458923 QKG458923 QAK458923 PQO458923 PGS458923 OWW458923 ONA458923 ODE458923 NTI458923 NJM458923 MZQ458923 MPU458923 MFY458923 LWC458923 LMG458923 LCK458923 KSO458923 KIS458923 JYW458923 JPA458923 JFE458923 IVI458923 ILM458923 IBQ458923 HRU458923 HHY458923 GYC458923 GOG458923 GEK458923 FUO458923 FKS458923 FAW458923 ERA458923 EHE458923 DXI458923 DNM458923 DDQ458923 CTU458923 CJY458923 CAC458923 BQG458923 BGK458923 AWO458923 AMS458923 ACW458923 TA458923 JE458923 I458923 WVQ393387 WLU393387 WBY393387 VSC393387 VIG393387 UYK393387 UOO393387 UES393387 TUW393387 TLA393387 TBE393387 SRI393387 SHM393387 RXQ393387 RNU393387 RDY393387 QUC393387 QKG393387 QAK393387 PQO393387 PGS393387 OWW393387 ONA393387 ODE393387 NTI393387 NJM393387 MZQ393387 MPU393387 MFY393387 LWC393387 LMG393387 LCK393387 KSO393387 KIS393387 JYW393387 JPA393387 JFE393387 IVI393387 ILM393387 IBQ393387 HRU393387 HHY393387 GYC393387 GOG393387 GEK393387 FUO393387 FKS393387 FAW393387 ERA393387 EHE393387 DXI393387 DNM393387 DDQ393387 CTU393387 CJY393387 CAC393387 BQG393387 BGK393387 AWO393387 AMS393387 ACW393387 TA393387 JE393387 I393387 WVQ327851 WLU327851 WBY327851 VSC327851 VIG327851 UYK327851 UOO327851 UES327851 TUW327851 TLA327851 TBE327851 SRI327851 SHM327851 RXQ327851 RNU327851 RDY327851 QUC327851 QKG327851 QAK327851 PQO327851 PGS327851 OWW327851 ONA327851 ODE327851 NTI327851 NJM327851 MZQ327851 MPU327851 MFY327851 LWC327851 LMG327851 LCK327851 KSO327851 KIS327851 JYW327851 JPA327851 JFE327851 IVI327851 ILM327851 IBQ327851 HRU327851 HHY327851 GYC327851 GOG327851 GEK327851 FUO327851 FKS327851 FAW327851 ERA327851 EHE327851 DXI327851 DNM327851 DDQ327851 CTU327851 CJY327851 CAC327851 BQG327851 BGK327851 AWO327851 AMS327851 ACW327851 TA327851 JE327851 I327851 WVQ262315 WLU262315 WBY262315 VSC262315 VIG262315 UYK262315 UOO262315 UES262315 TUW262315 TLA262315 TBE262315 SRI262315 SHM262315 RXQ262315 RNU262315 RDY262315 QUC262315 QKG262315 QAK262315 PQO262315 PGS262315 OWW262315 ONA262315 ODE262315 NTI262315 NJM262315 MZQ262315 MPU262315 MFY262315 LWC262315 LMG262315 LCK262315 KSO262315 KIS262315 JYW262315 JPA262315 JFE262315 IVI262315 ILM262315 IBQ262315 HRU262315 HHY262315 GYC262315 GOG262315 GEK262315 FUO262315 FKS262315 FAW262315 ERA262315 EHE262315 DXI262315 DNM262315 DDQ262315 CTU262315 CJY262315 CAC262315 BQG262315 BGK262315 AWO262315 AMS262315 ACW262315 TA262315 JE262315 I262315 WVQ196779 WLU196779 WBY196779 VSC196779 VIG196779 UYK196779 UOO196779 UES196779 TUW196779 TLA196779 TBE196779 SRI196779 SHM196779 RXQ196779 RNU196779 RDY196779 QUC196779 QKG196779 QAK196779 PQO196779 PGS196779 OWW196779 ONA196779 ODE196779 NTI196779 NJM196779 MZQ196779 MPU196779 MFY196779 LWC196779 LMG196779 LCK196779 KSO196779 KIS196779 JYW196779 JPA196779 JFE196779 IVI196779 ILM196779 IBQ196779 HRU196779 HHY196779 GYC196779 GOG196779 GEK196779 FUO196779 FKS196779 FAW196779 ERA196779 EHE196779 DXI196779 DNM196779 DDQ196779 CTU196779 CJY196779 CAC196779 BQG196779 BGK196779 AWO196779 AMS196779 ACW196779 TA196779 JE196779 I196779 WVQ131243 WLU131243 WBY131243 VSC131243 VIG131243 UYK131243 UOO131243 UES131243 TUW131243 TLA131243 TBE131243 SRI131243 SHM131243 RXQ131243 RNU131243 RDY131243 QUC131243 QKG131243 QAK131243 PQO131243 PGS131243 OWW131243 ONA131243 ODE131243 NTI131243 NJM131243 MZQ131243 MPU131243 MFY131243 LWC131243 LMG131243 LCK131243 KSO131243 KIS131243 JYW131243 JPA131243 JFE131243 IVI131243 ILM131243 IBQ131243 HRU131243 HHY131243 GYC131243 GOG131243 GEK131243 FUO131243 FKS131243 FAW131243 ERA131243 EHE131243 DXI131243 DNM131243 DDQ131243 CTU131243 CJY131243 CAC131243 BQG131243 BGK131243 AWO131243 AMS131243 ACW131243 TA131243 JE131243 I131243 WVQ65707 WLU65707 WBY65707 VSC65707 VIG65707 UYK65707 UOO65707 UES65707 TUW65707 TLA65707 TBE65707 SRI65707 SHM65707 RXQ65707 RNU65707 RDY65707 QUC65707 QKG65707 QAK65707 PQO65707 PGS65707 OWW65707 ONA65707 ODE65707 NTI65707 NJM65707 MZQ65707 MPU65707 MFY65707 LWC65707 LMG65707 LCK65707 KSO65707 KIS65707 JYW65707 JPA65707 JFE65707 IVI65707 ILM65707 IBQ65707 HRU65707 HHY65707 GYC65707 GOG65707 GEK65707 FUO65707 FKS65707 FAW65707 ERA65707 EHE65707 DXI65707 DNM65707 DDQ65707 CTU65707 CJY65707 CAC65707 BQG65707 BGK65707 AWO65707 AMS65707 ACW65707 TA65707 JE65707" xr:uid="{00000000-0002-0000-0600-000000000000}">
      <formula1>#REF!</formula1>
    </dataValidation>
    <dataValidation type="list" allowBlank="1" showInputMessage="1" showErrorMessage="1" sqref="I174 I172 I176"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197"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1533525</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92</xdr:row>
                    <xdr:rowOff>38100</xdr:rowOff>
                  </from>
                  <to>
                    <xdr:col>5</xdr:col>
                    <xdr:colOff>447675</xdr:colOff>
                    <xdr:row>92</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92</xdr:row>
                    <xdr:rowOff>38100</xdr:rowOff>
                  </from>
                  <to>
                    <xdr:col>5</xdr:col>
                    <xdr:colOff>1104900</xdr:colOff>
                    <xdr:row>92</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92</xdr:row>
                    <xdr:rowOff>276225</xdr:rowOff>
                  </from>
                  <to>
                    <xdr:col>5</xdr:col>
                    <xdr:colOff>533400</xdr:colOff>
                    <xdr:row>93</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92</xdr:row>
                    <xdr:rowOff>285750</xdr:rowOff>
                  </from>
                  <to>
                    <xdr:col>6</xdr:col>
                    <xdr:colOff>0</xdr:colOff>
                    <xdr:row>93</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92</xdr:row>
                    <xdr:rowOff>95250</xdr:rowOff>
                  </from>
                  <to>
                    <xdr:col>6</xdr:col>
                    <xdr:colOff>619125</xdr:colOff>
                    <xdr:row>93</xdr:row>
                    <xdr:rowOff>219075</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800100</xdr:colOff>
                    <xdr:row>92</xdr:row>
                    <xdr:rowOff>95250</xdr:rowOff>
                  </from>
                  <to>
                    <xdr:col>7</xdr:col>
                    <xdr:colOff>152400</xdr:colOff>
                    <xdr:row>93</xdr:row>
                    <xdr:rowOff>219075</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93</xdr:row>
                    <xdr:rowOff>247650</xdr:rowOff>
                  </from>
                  <to>
                    <xdr:col>6</xdr:col>
                    <xdr:colOff>733425</xdr:colOff>
                    <xdr:row>93</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809625</xdr:colOff>
                    <xdr:row>93</xdr:row>
                    <xdr:rowOff>247650</xdr:rowOff>
                  </from>
                  <to>
                    <xdr:col>7</xdr:col>
                    <xdr:colOff>542925</xdr:colOff>
                    <xdr:row>93</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117</xdr:row>
                    <xdr:rowOff>76200</xdr:rowOff>
                  </from>
                  <to>
                    <xdr:col>5</xdr:col>
                    <xdr:colOff>1152525</xdr:colOff>
                    <xdr:row>117</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117</xdr:row>
                    <xdr:rowOff>400050</xdr:rowOff>
                  </from>
                  <to>
                    <xdr:col>5</xdr:col>
                    <xdr:colOff>771525</xdr:colOff>
                    <xdr:row>117</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117</xdr:row>
                    <xdr:rowOff>409575</xdr:rowOff>
                  </from>
                  <to>
                    <xdr:col>6</xdr:col>
                    <xdr:colOff>0</xdr:colOff>
                    <xdr:row>118</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117</xdr:row>
                    <xdr:rowOff>171450</xdr:rowOff>
                  </from>
                  <to>
                    <xdr:col>6</xdr:col>
                    <xdr:colOff>771525</xdr:colOff>
                    <xdr:row>117</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117</xdr:row>
                    <xdr:rowOff>457200</xdr:rowOff>
                  </from>
                  <to>
                    <xdr:col>6</xdr:col>
                    <xdr:colOff>1085850</xdr:colOff>
                    <xdr:row>117</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117</xdr:row>
                    <xdr:rowOff>466725</xdr:rowOff>
                  </from>
                  <to>
                    <xdr:col>7</xdr:col>
                    <xdr:colOff>590550</xdr:colOff>
                    <xdr:row>118</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117</xdr:row>
                    <xdr:rowOff>152400</xdr:rowOff>
                  </from>
                  <to>
                    <xdr:col>8</xdr:col>
                    <xdr:colOff>1304925</xdr:colOff>
                    <xdr:row>117</xdr:row>
                    <xdr:rowOff>504825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117</xdr:row>
                    <xdr:rowOff>409575</xdr:rowOff>
                  </from>
                  <to>
                    <xdr:col>8</xdr:col>
                    <xdr:colOff>885825</xdr:colOff>
                    <xdr:row>117</xdr:row>
                    <xdr:rowOff>762000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942975</xdr:colOff>
                    <xdr:row>117</xdr:row>
                    <xdr:rowOff>419100</xdr:rowOff>
                  </from>
                  <to>
                    <xdr:col>9</xdr:col>
                    <xdr:colOff>0</xdr:colOff>
                    <xdr:row>117</xdr:row>
                    <xdr:rowOff>771525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127</xdr:row>
                    <xdr:rowOff>66675</xdr:rowOff>
                  </from>
                  <to>
                    <xdr:col>5</xdr:col>
                    <xdr:colOff>866775</xdr:colOff>
                    <xdr:row>127</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127</xdr:row>
                    <xdr:rowOff>447675</xdr:rowOff>
                  </from>
                  <to>
                    <xdr:col>5</xdr:col>
                    <xdr:colOff>752475</xdr:colOff>
                    <xdr:row>128</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127</xdr:row>
                    <xdr:rowOff>457200</xdr:rowOff>
                  </from>
                  <to>
                    <xdr:col>6</xdr:col>
                    <xdr:colOff>0</xdr:colOff>
                    <xdr:row>128</xdr:row>
                    <xdr:rowOff>304800</xdr:rowOff>
                  </to>
                </anchor>
              </controlPr>
            </control>
          </mc:Choice>
        </mc:AlternateContent>
        <mc:AlternateContent xmlns:mc="http://schemas.openxmlformats.org/markup-compatibility/2006">
          <mc:Choice Requires="x14">
            <control shapeId="141384" r:id="rId53" name="Check Box 72">
              <controlPr defaultSize="0" autoFill="0" autoLine="0" autoPict="0">
                <anchor moveWithCells="1" sizeWithCells="1">
                  <from>
                    <xdr:col>8</xdr:col>
                    <xdr:colOff>114300</xdr:colOff>
                    <xdr:row>127</xdr:row>
                    <xdr:rowOff>28575</xdr:rowOff>
                  </from>
                  <to>
                    <xdr:col>8</xdr:col>
                    <xdr:colOff>1057275</xdr:colOff>
                    <xdr:row>127</xdr:row>
                    <xdr:rowOff>400050</xdr:rowOff>
                  </to>
                </anchor>
              </controlPr>
            </control>
          </mc:Choice>
        </mc:AlternateContent>
        <mc:AlternateContent xmlns:mc="http://schemas.openxmlformats.org/markup-compatibility/2006">
          <mc:Choice Requires="x14">
            <control shapeId="141385" r:id="rId54" name="Check Box 73">
              <controlPr defaultSize="0" autoFill="0" autoLine="0" autoPict="0">
                <anchor moveWithCells="1" sizeWithCells="1">
                  <from>
                    <xdr:col>8</xdr:col>
                    <xdr:colOff>114300</xdr:colOff>
                    <xdr:row>127</xdr:row>
                    <xdr:rowOff>304800</xdr:rowOff>
                  </from>
                  <to>
                    <xdr:col>8</xdr:col>
                    <xdr:colOff>742950</xdr:colOff>
                    <xdr:row>127</xdr:row>
                    <xdr:rowOff>676275</xdr:rowOff>
                  </to>
                </anchor>
              </controlPr>
            </control>
          </mc:Choice>
        </mc:AlternateContent>
        <mc:AlternateContent xmlns:mc="http://schemas.openxmlformats.org/markup-compatibility/2006">
          <mc:Choice Requires="x14">
            <control shapeId="141386" r:id="rId55" name="Check Box 74">
              <controlPr defaultSize="0" autoFill="0" autoLine="0" autoPict="0">
                <anchor moveWithCells="1" sizeWithCells="1">
                  <from>
                    <xdr:col>8</xdr:col>
                    <xdr:colOff>790575</xdr:colOff>
                    <xdr:row>127</xdr:row>
                    <xdr:rowOff>304800</xdr:rowOff>
                  </from>
                  <to>
                    <xdr:col>8</xdr:col>
                    <xdr:colOff>1266825</xdr:colOff>
                    <xdr:row>128</xdr:row>
                    <xdr:rowOff>0</xdr:rowOff>
                  </to>
                </anchor>
              </controlPr>
            </control>
          </mc:Choice>
        </mc:AlternateContent>
        <mc:AlternateContent xmlns:mc="http://schemas.openxmlformats.org/markup-compatibility/2006">
          <mc:Choice Requires="x14">
            <control shapeId="141387" r:id="rId56" name="Check Box 75">
              <controlPr defaultSize="0" autoFill="0" autoLine="0" autoPict="0">
                <anchor moveWithCells="1" sizeWithCells="1">
                  <from>
                    <xdr:col>5</xdr:col>
                    <xdr:colOff>9525</xdr:colOff>
                    <xdr:row>159</xdr:row>
                    <xdr:rowOff>104775</xdr:rowOff>
                  </from>
                  <to>
                    <xdr:col>5</xdr:col>
                    <xdr:colOff>1200150</xdr:colOff>
                    <xdr:row>159</xdr:row>
                    <xdr:rowOff>447675</xdr:rowOff>
                  </to>
                </anchor>
              </controlPr>
            </control>
          </mc:Choice>
        </mc:AlternateContent>
        <mc:AlternateContent xmlns:mc="http://schemas.openxmlformats.org/markup-compatibility/2006">
          <mc:Choice Requires="x14">
            <control shapeId="141388" r:id="rId57" name="Check Box 76">
              <controlPr defaultSize="0" autoFill="0" autoLine="0" autoPict="0">
                <anchor moveWithCells="1" sizeWithCells="1">
                  <from>
                    <xdr:col>5</xdr:col>
                    <xdr:colOff>0</xdr:colOff>
                    <xdr:row>159</xdr:row>
                    <xdr:rowOff>352425</xdr:rowOff>
                  </from>
                  <to>
                    <xdr:col>5</xdr:col>
                    <xdr:colOff>771525</xdr:colOff>
                    <xdr:row>160</xdr:row>
                    <xdr:rowOff>76200</xdr:rowOff>
                  </to>
                </anchor>
              </controlPr>
            </control>
          </mc:Choice>
        </mc:AlternateContent>
        <mc:AlternateContent xmlns:mc="http://schemas.openxmlformats.org/markup-compatibility/2006">
          <mc:Choice Requires="x14">
            <control shapeId="141389" r:id="rId58" name="Check Box 77">
              <controlPr defaultSize="0" autoFill="0" autoLine="0" autoPict="0">
                <anchor moveWithCells="1" sizeWithCells="1">
                  <from>
                    <xdr:col>5</xdr:col>
                    <xdr:colOff>819150</xdr:colOff>
                    <xdr:row>159</xdr:row>
                    <xdr:rowOff>361950</xdr:rowOff>
                  </from>
                  <to>
                    <xdr:col>5</xdr:col>
                    <xdr:colOff>1400175</xdr:colOff>
                    <xdr:row>160</xdr:row>
                    <xdr:rowOff>85725</xdr:rowOff>
                  </to>
                </anchor>
              </controlPr>
            </control>
          </mc:Choice>
        </mc:AlternateContent>
        <mc:AlternateContent xmlns:mc="http://schemas.openxmlformats.org/markup-compatibility/2006">
          <mc:Choice Requires="x14">
            <control shapeId="141390" r:id="rId59" name="Check Box 78">
              <controlPr defaultSize="0" autoFill="0" autoLine="0" autoPict="0">
                <anchor moveWithCells="1" sizeWithCells="1">
                  <from>
                    <xdr:col>6</xdr:col>
                    <xdr:colOff>104775</xdr:colOff>
                    <xdr:row>159</xdr:row>
                    <xdr:rowOff>57150</xdr:rowOff>
                  </from>
                  <to>
                    <xdr:col>6</xdr:col>
                    <xdr:colOff>800100</xdr:colOff>
                    <xdr:row>159</xdr:row>
                    <xdr:rowOff>400050</xdr:rowOff>
                  </to>
                </anchor>
              </controlPr>
            </control>
          </mc:Choice>
        </mc:AlternateContent>
        <mc:AlternateContent xmlns:mc="http://schemas.openxmlformats.org/markup-compatibility/2006">
          <mc:Choice Requires="x14">
            <control shapeId="141391" r:id="rId60" name="Check Box 79">
              <controlPr defaultSize="0" autoFill="0" autoLine="0" autoPict="0">
                <anchor moveWithCells="1" sizeWithCells="1">
                  <from>
                    <xdr:col>6</xdr:col>
                    <xdr:colOff>95250</xdr:colOff>
                    <xdr:row>159</xdr:row>
                    <xdr:rowOff>304800</xdr:rowOff>
                  </from>
                  <to>
                    <xdr:col>6</xdr:col>
                    <xdr:colOff>1114425</xdr:colOff>
                    <xdr:row>160</xdr:row>
                    <xdr:rowOff>28575</xdr:rowOff>
                  </to>
                </anchor>
              </controlPr>
            </control>
          </mc:Choice>
        </mc:AlternateContent>
        <mc:AlternateContent xmlns:mc="http://schemas.openxmlformats.org/markup-compatibility/2006">
          <mc:Choice Requires="x14">
            <control shapeId="141392" r:id="rId61" name="Check Box 80">
              <controlPr defaultSize="0" autoFill="0" autoLine="0" autoPict="0">
                <anchor moveWithCells="1" sizeWithCells="1">
                  <from>
                    <xdr:col>6</xdr:col>
                    <xdr:colOff>1181100</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41393" r:id="rId62" name="Check Box 81">
              <controlPr defaultSize="0" autoFill="0" autoLine="0" autoPict="0">
                <anchor moveWithCells="1" sizeWithCells="1">
                  <from>
                    <xdr:col>8</xdr:col>
                    <xdr:colOff>123825</xdr:colOff>
                    <xdr:row>159</xdr:row>
                    <xdr:rowOff>104775</xdr:rowOff>
                  </from>
                  <to>
                    <xdr:col>8</xdr:col>
                    <xdr:colOff>657225</xdr:colOff>
                    <xdr:row>159</xdr:row>
                    <xdr:rowOff>447675</xdr:rowOff>
                  </to>
                </anchor>
              </controlPr>
            </control>
          </mc:Choice>
        </mc:AlternateContent>
        <mc:AlternateContent xmlns:mc="http://schemas.openxmlformats.org/markup-compatibility/2006">
          <mc:Choice Requires="x14">
            <control shapeId="141394" r:id="rId63" name="Check Box 82">
              <controlPr defaultSize="0" autoFill="0" autoLine="0" autoPict="0">
                <anchor moveWithCells="1" sizeWithCells="1">
                  <from>
                    <xdr:col>8</xdr:col>
                    <xdr:colOff>114300</xdr:colOff>
                    <xdr:row>159</xdr:row>
                    <xdr:rowOff>352425</xdr:rowOff>
                  </from>
                  <to>
                    <xdr:col>8</xdr:col>
                    <xdr:colOff>904875</xdr:colOff>
                    <xdr:row>160</xdr:row>
                    <xdr:rowOff>76200</xdr:rowOff>
                  </to>
                </anchor>
              </controlPr>
            </control>
          </mc:Choice>
        </mc:AlternateContent>
        <mc:AlternateContent xmlns:mc="http://schemas.openxmlformats.org/markup-compatibility/2006">
          <mc:Choice Requires="x14">
            <control shapeId="141395" r:id="rId64" name="Check Box 83">
              <controlPr defaultSize="0" autoFill="0" autoLine="0" autoPict="0">
                <anchor moveWithCells="1" sizeWithCells="1">
                  <from>
                    <xdr:col>8</xdr:col>
                    <xdr:colOff>952500</xdr:colOff>
                    <xdr:row>159</xdr:row>
                    <xdr:rowOff>361950</xdr:rowOff>
                  </from>
                  <to>
                    <xdr:col>9</xdr:col>
                    <xdr:colOff>9525</xdr:colOff>
                    <xdr:row>160</xdr:row>
                    <xdr:rowOff>85725</xdr:rowOff>
                  </to>
                </anchor>
              </controlPr>
            </control>
          </mc:Choice>
        </mc:AlternateContent>
        <mc:AlternateContent xmlns:mc="http://schemas.openxmlformats.org/markup-compatibility/2006">
          <mc:Choice Requires="x14">
            <control shapeId="141396" r:id="rId65" name="Check Box 84">
              <controlPr defaultSize="0" autoFill="0" autoLine="0" autoPict="0">
                <anchor moveWithCells="1" sizeWithCells="1">
                  <from>
                    <xdr:col>4</xdr:col>
                    <xdr:colOff>952500</xdr:colOff>
                    <xdr:row>168</xdr:row>
                    <xdr:rowOff>114300</xdr:rowOff>
                  </from>
                  <to>
                    <xdr:col>5</xdr:col>
                    <xdr:colOff>762000</xdr:colOff>
                    <xdr:row>168</xdr:row>
                    <xdr:rowOff>457200</xdr:rowOff>
                  </to>
                </anchor>
              </controlPr>
            </control>
          </mc:Choice>
        </mc:AlternateContent>
        <mc:AlternateContent xmlns:mc="http://schemas.openxmlformats.org/markup-compatibility/2006">
          <mc:Choice Requires="x14">
            <control shapeId="141397" r:id="rId66" name="Check Box 85">
              <controlPr defaultSize="0" autoFill="0" autoLine="0" autoPict="0">
                <anchor moveWithCells="1" sizeWithCells="1">
                  <from>
                    <xdr:col>4</xdr:col>
                    <xdr:colOff>942975</xdr:colOff>
                    <xdr:row>168</xdr:row>
                    <xdr:rowOff>371475</xdr:rowOff>
                  </from>
                  <to>
                    <xdr:col>5</xdr:col>
                    <xdr:colOff>762000</xdr:colOff>
                    <xdr:row>169</xdr:row>
                    <xdr:rowOff>104775</xdr:rowOff>
                  </to>
                </anchor>
              </controlPr>
            </control>
          </mc:Choice>
        </mc:AlternateContent>
        <mc:AlternateContent xmlns:mc="http://schemas.openxmlformats.org/markup-compatibility/2006">
          <mc:Choice Requires="x14">
            <control shapeId="141398" r:id="rId67" name="Check Box 86">
              <controlPr defaultSize="0" autoFill="0" autoLine="0" autoPict="0">
                <anchor moveWithCells="1" sizeWithCells="1">
                  <from>
                    <xdr:col>5</xdr:col>
                    <xdr:colOff>819150</xdr:colOff>
                    <xdr:row>168</xdr:row>
                    <xdr:rowOff>371475</xdr:rowOff>
                  </from>
                  <to>
                    <xdr:col>6</xdr:col>
                    <xdr:colOff>0</xdr:colOff>
                    <xdr:row>169</xdr:row>
                    <xdr:rowOff>114300</xdr:rowOff>
                  </to>
                </anchor>
              </controlPr>
            </control>
          </mc:Choice>
        </mc:AlternateContent>
        <mc:AlternateContent xmlns:mc="http://schemas.openxmlformats.org/markup-compatibility/2006">
          <mc:Choice Requires="x14">
            <control shapeId="141399" r:id="rId68" name="Check Box 87">
              <controlPr defaultSize="0" autoFill="0" autoLine="0" autoPict="0">
                <anchor moveWithCells="1" sizeWithCells="1">
                  <from>
                    <xdr:col>6</xdr:col>
                    <xdr:colOff>180975</xdr:colOff>
                    <xdr:row>168</xdr:row>
                    <xdr:rowOff>142875</xdr:rowOff>
                  </from>
                  <to>
                    <xdr:col>6</xdr:col>
                    <xdr:colOff>876300</xdr:colOff>
                    <xdr:row>168</xdr:row>
                    <xdr:rowOff>485775</xdr:rowOff>
                  </to>
                </anchor>
              </controlPr>
            </control>
          </mc:Choice>
        </mc:AlternateContent>
        <mc:AlternateContent xmlns:mc="http://schemas.openxmlformats.org/markup-compatibility/2006">
          <mc:Choice Requires="x14">
            <control shapeId="141400" r:id="rId69" name="Check Box 88">
              <controlPr defaultSize="0" autoFill="0" autoLine="0" autoPict="0">
                <anchor moveWithCells="1" sizeWithCells="1">
                  <from>
                    <xdr:col>6</xdr:col>
                    <xdr:colOff>171450</xdr:colOff>
                    <xdr:row>168</xdr:row>
                    <xdr:rowOff>400050</xdr:rowOff>
                  </from>
                  <to>
                    <xdr:col>6</xdr:col>
                    <xdr:colOff>1190625</xdr:colOff>
                    <xdr:row>169</xdr:row>
                    <xdr:rowOff>133350</xdr:rowOff>
                  </to>
                </anchor>
              </controlPr>
            </control>
          </mc:Choice>
        </mc:AlternateContent>
        <mc:AlternateContent xmlns:mc="http://schemas.openxmlformats.org/markup-compatibility/2006">
          <mc:Choice Requires="x14">
            <control shapeId="141401" r:id="rId70" name="Check Box 89">
              <controlPr defaultSize="0" autoFill="0" autoLine="0" autoPict="0">
                <anchor moveWithCells="1" sizeWithCells="1">
                  <from>
                    <xdr:col>6</xdr:col>
                    <xdr:colOff>1257300</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41402" r:id="rId71" name="Check Box 90">
              <controlPr defaultSize="0" autoFill="0" autoLine="0" autoPict="0">
                <anchor moveWithCells="1" sizeWithCells="1">
                  <from>
                    <xdr:col>8</xdr:col>
                    <xdr:colOff>161925</xdr:colOff>
                    <xdr:row>168</xdr:row>
                    <xdr:rowOff>123825</xdr:rowOff>
                  </from>
                  <to>
                    <xdr:col>8</xdr:col>
                    <xdr:colOff>990600</xdr:colOff>
                    <xdr:row>168</xdr:row>
                    <xdr:rowOff>466725</xdr:rowOff>
                  </to>
                </anchor>
              </controlPr>
            </control>
          </mc:Choice>
        </mc:AlternateContent>
        <mc:AlternateContent xmlns:mc="http://schemas.openxmlformats.org/markup-compatibility/2006">
          <mc:Choice Requires="x14">
            <control shapeId="141403" r:id="rId72" name="Check Box 91">
              <controlPr defaultSize="0" autoFill="0" autoLine="0" autoPict="0">
                <anchor moveWithCells="1" sizeWithCells="1">
                  <from>
                    <xdr:col>8</xdr:col>
                    <xdr:colOff>152400</xdr:colOff>
                    <xdr:row>168</xdr:row>
                    <xdr:rowOff>381000</xdr:rowOff>
                  </from>
                  <to>
                    <xdr:col>8</xdr:col>
                    <xdr:colOff>914400</xdr:colOff>
                    <xdr:row>169</xdr:row>
                    <xdr:rowOff>114300</xdr:rowOff>
                  </to>
                </anchor>
              </controlPr>
            </control>
          </mc:Choice>
        </mc:AlternateContent>
        <mc:AlternateContent xmlns:mc="http://schemas.openxmlformats.org/markup-compatibility/2006">
          <mc:Choice Requires="x14">
            <control shapeId="141404" r:id="rId73" name="Check Box 92">
              <controlPr defaultSize="0" autoFill="0" autoLine="0" autoPict="0">
                <anchor moveWithCells="1" sizeWithCells="1">
                  <from>
                    <xdr:col>8</xdr:col>
                    <xdr:colOff>962025</xdr:colOff>
                    <xdr:row>168</xdr:row>
                    <xdr:rowOff>381000</xdr:rowOff>
                  </from>
                  <to>
                    <xdr:col>9</xdr:col>
                    <xdr:colOff>0</xdr:colOff>
                    <xdr:row>169</xdr:row>
                    <xdr:rowOff>123825</xdr:rowOff>
                  </to>
                </anchor>
              </controlPr>
            </control>
          </mc:Choice>
        </mc:AlternateContent>
        <mc:AlternateContent xmlns:mc="http://schemas.openxmlformats.org/markup-compatibility/2006">
          <mc:Choice Requires="x14">
            <control shapeId="141405" r:id="rId74" name="Check Box 93">
              <controlPr defaultSize="0" autoFill="0" autoLine="0" autoPict="0">
                <anchor moveWithCells="1" sizeWithCells="1">
                  <from>
                    <xdr:col>8</xdr:col>
                    <xdr:colOff>66675</xdr:colOff>
                    <xdr:row>92</xdr:row>
                    <xdr:rowOff>9525</xdr:rowOff>
                  </from>
                  <to>
                    <xdr:col>8</xdr:col>
                    <xdr:colOff>552450</xdr:colOff>
                    <xdr:row>93</xdr:row>
                    <xdr:rowOff>133350</xdr:rowOff>
                  </to>
                </anchor>
              </controlPr>
            </control>
          </mc:Choice>
        </mc:AlternateContent>
        <mc:AlternateContent xmlns:mc="http://schemas.openxmlformats.org/markup-compatibility/2006">
          <mc:Choice Requires="x14">
            <control shapeId="141406" r:id="rId75" name="Check Box 94">
              <controlPr defaultSize="0" autoFill="0" autoLine="0" autoPict="0">
                <anchor moveWithCells="1" sizeWithCells="1">
                  <from>
                    <xdr:col>8</xdr:col>
                    <xdr:colOff>723900</xdr:colOff>
                    <xdr:row>92</xdr:row>
                    <xdr:rowOff>9525</xdr:rowOff>
                  </from>
                  <to>
                    <xdr:col>8</xdr:col>
                    <xdr:colOff>1400175</xdr:colOff>
                    <xdr:row>93</xdr:row>
                    <xdr:rowOff>133350</xdr:rowOff>
                  </to>
                </anchor>
              </controlPr>
            </control>
          </mc:Choice>
        </mc:AlternateContent>
        <mc:AlternateContent xmlns:mc="http://schemas.openxmlformats.org/markup-compatibility/2006">
          <mc:Choice Requires="x14">
            <control shapeId="141407" r:id="rId76" name="Check Box 95">
              <controlPr defaultSize="0" autoFill="0" autoLine="0" autoPict="0">
                <anchor moveWithCells="1" sizeWithCells="1">
                  <from>
                    <xdr:col>8</xdr:col>
                    <xdr:colOff>57150</xdr:colOff>
                    <xdr:row>93</xdr:row>
                    <xdr:rowOff>152400</xdr:rowOff>
                  </from>
                  <to>
                    <xdr:col>8</xdr:col>
                    <xdr:colOff>666750</xdr:colOff>
                    <xdr:row>93</xdr:row>
                    <xdr:rowOff>600075</xdr:rowOff>
                  </to>
                </anchor>
              </controlPr>
            </control>
          </mc:Choice>
        </mc:AlternateContent>
        <mc:AlternateContent xmlns:mc="http://schemas.openxmlformats.org/markup-compatibility/2006">
          <mc:Choice Requires="x14">
            <control shapeId="141408" r:id="rId77" name="Check Box 96">
              <controlPr defaultSize="0" autoFill="0" autoLine="0" autoPict="0">
                <anchor moveWithCells="1" sizeWithCells="1">
                  <from>
                    <xdr:col>8</xdr:col>
                    <xdr:colOff>733425</xdr:colOff>
                    <xdr:row>93</xdr:row>
                    <xdr:rowOff>161925</xdr:rowOff>
                  </from>
                  <to>
                    <xdr:col>24</xdr:col>
                    <xdr:colOff>247650</xdr:colOff>
                    <xdr:row>93</xdr:row>
                    <xdr:rowOff>619125</xdr:rowOff>
                  </to>
                </anchor>
              </controlPr>
            </control>
          </mc:Choice>
        </mc:AlternateContent>
        <mc:AlternateContent xmlns:mc="http://schemas.openxmlformats.org/markup-compatibility/2006">
          <mc:Choice Requires="x14">
            <control shapeId="141409" r:id="rId78" name="Check Box 97">
              <controlPr defaultSize="0" autoFill="0" autoLine="0" autoPict="0">
                <anchor moveWithCells="1" sizeWithCells="1">
                  <from>
                    <xdr:col>4</xdr:col>
                    <xdr:colOff>952500</xdr:colOff>
                    <xdr:row>127</xdr:row>
                    <xdr:rowOff>114300</xdr:rowOff>
                  </from>
                  <to>
                    <xdr:col>5</xdr:col>
                    <xdr:colOff>762000</xdr:colOff>
                    <xdr:row>127</xdr:row>
                    <xdr:rowOff>495300</xdr:rowOff>
                  </to>
                </anchor>
              </controlPr>
            </control>
          </mc:Choice>
        </mc:AlternateContent>
        <mc:AlternateContent xmlns:mc="http://schemas.openxmlformats.org/markup-compatibility/2006">
          <mc:Choice Requires="x14">
            <control shapeId="141410" r:id="rId79" name="Check Box 98">
              <controlPr defaultSize="0" autoFill="0" autoLine="0" autoPict="0">
                <anchor moveWithCells="1" sizeWithCells="1">
                  <from>
                    <xdr:col>4</xdr:col>
                    <xdr:colOff>942975</xdr:colOff>
                    <xdr:row>127</xdr:row>
                    <xdr:rowOff>400050</xdr:rowOff>
                  </from>
                  <to>
                    <xdr:col>5</xdr:col>
                    <xdr:colOff>762000</xdr:colOff>
                    <xdr:row>128</xdr:row>
                    <xdr:rowOff>95250</xdr:rowOff>
                  </to>
                </anchor>
              </controlPr>
            </control>
          </mc:Choice>
        </mc:AlternateContent>
        <mc:AlternateContent xmlns:mc="http://schemas.openxmlformats.org/markup-compatibility/2006">
          <mc:Choice Requires="x14">
            <control shapeId="141411" r:id="rId80" name="Check Box 99">
              <controlPr defaultSize="0" autoFill="0" autoLine="0" autoPict="0">
                <anchor moveWithCells="1" sizeWithCells="1">
                  <from>
                    <xdr:col>5</xdr:col>
                    <xdr:colOff>819150</xdr:colOff>
                    <xdr:row>127</xdr:row>
                    <xdr:rowOff>400050</xdr:rowOff>
                  </from>
                  <to>
                    <xdr:col>6</xdr:col>
                    <xdr:colOff>0</xdr:colOff>
                    <xdr:row>128</xdr:row>
                    <xdr:rowOff>114300</xdr:rowOff>
                  </to>
                </anchor>
              </controlPr>
            </control>
          </mc:Choice>
        </mc:AlternateContent>
        <mc:AlternateContent xmlns:mc="http://schemas.openxmlformats.org/markup-compatibility/2006">
          <mc:Choice Requires="x14">
            <control shapeId="141412" r:id="rId81" name="Check Box 100">
              <controlPr defaultSize="0" autoFill="0" autoLine="0" autoPict="0">
                <anchor moveWithCells="1" sizeWithCells="1">
                  <from>
                    <xdr:col>6</xdr:col>
                    <xdr:colOff>219075</xdr:colOff>
                    <xdr:row>127</xdr:row>
                    <xdr:rowOff>28575</xdr:rowOff>
                  </from>
                  <to>
                    <xdr:col>7</xdr:col>
                    <xdr:colOff>19050</xdr:colOff>
                    <xdr:row>127</xdr:row>
                    <xdr:rowOff>542925</xdr:rowOff>
                  </to>
                </anchor>
              </controlPr>
            </control>
          </mc:Choice>
        </mc:AlternateContent>
        <mc:AlternateContent xmlns:mc="http://schemas.openxmlformats.org/markup-compatibility/2006">
          <mc:Choice Requires="x14">
            <control shapeId="141413" r:id="rId82" name="Check Box 101">
              <controlPr defaultSize="0" autoFill="0" autoLine="0" autoPict="0">
                <anchor moveWithCells="1" sizeWithCells="1">
                  <from>
                    <xdr:col>6</xdr:col>
                    <xdr:colOff>209550</xdr:colOff>
                    <xdr:row>127</xdr:row>
                    <xdr:rowOff>409575</xdr:rowOff>
                  </from>
                  <to>
                    <xdr:col>6</xdr:col>
                    <xdr:colOff>1200150</xdr:colOff>
                    <xdr:row>128</xdr:row>
                    <xdr:rowOff>247650</xdr:rowOff>
                  </to>
                </anchor>
              </controlPr>
            </control>
          </mc:Choice>
        </mc:AlternateContent>
        <mc:AlternateContent xmlns:mc="http://schemas.openxmlformats.org/markup-compatibility/2006">
          <mc:Choice Requires="x14">
            <control shapeId="141414" r:id="rId83" name="Check Box 102">
              <controlPr defaultSize="0" autoFill="0" autoLine="0" autoPict="0">
                <anchor moveWithCells="1" sizeWithCells="1">
                  <from>
                    <xdr:col>6</xdr:col>
                    <xdr:colOff>1266825</xdr:colOff>
                    <xdr:row>127</xdr:row>
                    <xdr:rowOff>419100</xdr:rowOff>
                  </from>
                  <to>
                    <xdr:col>7</xdr:col>
                    <xdr:colOff>676275</xdr:colOff>
                    <xdr:row>128</xdr:row>
                    <xdr:rowOff>266700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8</xdr:col>
                    <xdr:colOff>57150</xdr:colOff>
                    <xdr:row>127</xdr:row>
                    <xdr:rowOff>57150</xdr:rowOff>
                  </from>
                  <to>
                    <xdr:col>8</xdr:col>
                    <xdr:colOff>1181100</xdr:colOff>
                    <xdr:row>127</xdr:row>
                    <xdr:rowOff>571500</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8</xdr:col>
                    <xdr:colOff>47625</xdr:colOff>
                    <xdr:row>127</xdr:row>
                    <xdr:rowOff>438150</xdr:rowOff>
                  </from>
                  <to>
                    <xdr:col>8</xdr:col>
                    <xdr:colOff>1038225</xdr:colOff>
                    <xdr:row>128</xdr:row>
                    <xdr:rowOff>276225</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8</xdr:col>
                    <xdr:colOff>914400</xdr:colOff>
                    <xdr:row>127</xdr:row>
                    <xdr:rowOff>400050</xdr:rowOff>
                  </from>
                  <to>
                    <xdr:col>8</xdr:col>
                    <xdr:colOff>1466850</xdr:colOff>
                    <xdr:row>128</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G367:G371 JC367:JC371 SY367:SY371 ACU367:ACU371 AMQ367:AMQ371 AWM367:AWM371 BGI367:BGI371 BQE367:BQE371 CAA367:CAA371 CJW367:CJW371 CTS367:CTS371 DDO367:DDO371 DNK367:DNK371 DXG367:DXG371 EHC367:EHC371 EQY367:EQY371 FAU367:FAU371 FKQ367:FKQ371 FUM367:FUM371 GEI367:GEI371 GOE367:GOE371 GYA367:GYA371 HHW367:HHW371 HRS367:HRS371 IBO367:IBO371 ILK367:ILK371 IVG367:IVG371 JFC367:JFC371 JOY367:JOY371 JYU367:JYU371 KIQ367:KIQ371 KSM367:KSM371 LCI367:LCI371 LME367:LME371 LWA367:LWA371 MFW367:MFW371 MPS367:MPS371 MZO367:MZO371 NJK367:NJK371 NTG367:NTG371 ODC367:ODC371 OMY367:OMY371 OWU367:OWU371 PGQ367:PGQ371 PQM367:PQM371 QAI367:QAI371 QKE367:QKE371 QUA367:QUA371 RDW367:RDW371 RNS367:RNS371 RXO367:RXO371 SHK367:SHK371 SRG367:SRG371 TBC367:TBC371 TKY367:TKY371 TUU367:TUU371 UEQ367:UEQ371 UOM367:UOM371 UYI367:UYI371 VIE367:VIE371 VSA367:VSA371 WBW367:WBW371 WLS367:WLS371 WVO367:WVO371 G65903:G65907 JC65903:JC65907 SY65903:SY65907 ACU65903:ACU65907 AMQ65903:AMQ65907 AWM65903:AWM65907 BGI65903:BGI65907 BQE65903:BQE65907 CAA65903:CAA65907 CJW65903:CJW65907 CTS65903:CTS65907 DDO65903:DDO65907 DNK65903:DNK65907 DXG65903:DXG65907 EHC65903:EHC65907 EQY65903:EQY65907 FAU65903:FAU65907 FKQ65903:FKQ65907 FUM65903:FUM65907 GEI65903:GEI65907 GOE65903:GOE65907 GYA65903:GYA65907 HHW65903:HHW65907 HRS65903:HRS65907 IBO65903:IBO65907 ILK65903:ILK65907 IVG65903:IVG65907 JFC65903:JFC65907 JOY65903:JOY65907 JYU65903:JYU65907 KIQ65903:KIQ65907 KSM65903:KSM65907 LCI65903:LCI65907 LME65903:LME65907 LWA65903:LWA65907 MFW65903:MFW65907 MPS65903:MPS65907 MZO65903:MZO65907 NJK65903:NJK65907 NTG65903:NTG65907 ODC65903:ODC65907 OMY65903:OMY65907 OWU65903:OWU65907 PGQ65903:PGQ65907 PQM65903:PQM65907 QAI65903:QAI65907 QKE65903:QKE65907 QUA65903:QUA65907 RDW65903:RDW65907 RNS65903:RNS65907 RXO65903:RXO65907 SHK65903:SHK65907 SRG65903:SRG65907 TBC65903:TBC65907 TKY65903:TKY65907 TUU65903:TUU65907 UEQ65903:UEQ65907 UOM65903:UOM65907 UYI65903:UYI65907 VIE65903:VIE65907 VSA65903:VSA65907 WBW65903:WBW65907 WLS65903:WLS65907 WVO65903:WVO65907 G131439:G131443 JC131439:JC131443 SY131439:SY131443 ACU131439:ACU131443 AMQ131439:AMQ131443 AWM131439:AWM131443 BGI131439:BGI131443 BQE131439:BQE131443 CAA131439:CAA131443 CJW131439:CJW131443 CTS131439:CTS131443 DDO131439:DDO131443 DNK131439:DNK131443 DXG131439:DXG131443 EHC131439:EHC131443 EQY131439:EQY131443 FAU131439:FAU131443 FKQ131439:FKQ131443 FUM131439:FUM131443 GEI131439:GEI131443 GOE131439:GOE131443 GYA131439:GYA131443 HHW131439:HHW131443 HRS131439:HRS131443 IBO131439:IBO131443 ILK131439:ILK131443 IVG131439:IVG131443 JFC131439:JFC131443 JOY131439:JOY131443 JYU131439:JYU131443 KIQ131439:KIQ131443 KSM131439:KSM131443 LCI131439:LCI131443 LME131439:LME131443 LWA131439:LWA131443 MFW131439:MFW131443 MPS131439:MPS131443 MZO131439:MZO131443 NJK131439:NJK131443 NTG131439:NTG131443 ODC131439:ODC131443 OMY131439:OMY131443 OWU131439:OWU131443 PGQ131439:PGQ131443 PQM131439:PQM131443 QAI131439:QAI131443 QKE131439:QKE131443 QUA131439:QUA131443 RDW131439:RDW131443 RNS131439:RNS131443 RXO131439:RXO131443 SHK131439:SHK131443 SRG131439:SRG131443 TBC131439:TBC131443 TKY131439:TKY131443 TUU131439:TUU131443 UEQ131439:UEQ131443 UOM131439:UOM131443 UYI131439:UYI131443 VIE131439:VIE131443 VSA131439:VSA131443 WBW131439:WBW131443 WLS131439:WLS131443 WVO131439:WVO131443 G196975:G196979 JC196975:JC196979 SY196975:SY196979 ACU196975:ACU196979 AMQ196975:AMQ196979 AWM196975:AWM196979 BGI196975:BGI196979 BQE196975:BQE196979 CAA196975:CAA196979 CJW196975:CJW196979 CTS196975:CTS196979 DDO196975:DDO196979 DNK196975:DNK196979 DXG196975:DXG196979 EHC196975:EHC196979 EQY196975:EQY196979 FAU196975:FAU196979 FKQ196975:FKQ196979 FUM196975:FUM196979 GEI196975:GEI196979 GOE196975:GOE196979 GYA196975:GYA196979 HHW196975:HHW196979 HRS196975:HRS196979 IBO196975:IBO196979 ILK196975:ILK196979 IVG196975:IVG196979 JFC196975:JFC196979 JOY196975:JOY196979 JYU196975:JYU196979 KIQ196975:KIQ196979 KSM196975:KSM196979 LCI196975:LCI196979 LME196975:LME196979 LWA196975:LWA196979 MFW196975:MFW196979 MPS196975:MPS196979 MZO196975:MZO196979 NJK196975:NJK196979 NTG196975:NTG196979 ODC196975:ODC196979 OMY196975:OMY196979 OWU196975:OWU196979 PGQ196975:PGQ196979 PQM196975:PQM196979 QAI196975:QAI196979 QKE196975:QKE196979 QUA196975:QUA196979 RDW196975:RDW196979 RNS196975:RNS196979 RXO196975:RXO196979 SHK196975:SHK196979 SRG196975:SRG196979 TBC196975:TBC196979 TKY196975:TKY196979 TUU196975:TUU196979 UEQ196975:UEQ196979 UOM196975:UOM196979 UYI196975:UYI196979 VIE196975:VIE196979 VSA196975:VSA196979 WBW196975:WBW196979 WLS196975:WLS196979 WVO196975:WVO196979 G262511:G262515 JC262511:JC262515 SY262511:SY262515 ACU262511:ACU262515 AMQ262511:AMQ262515 AWM262511:AWM262515 BGI262511:BGI262515 BQE262511:BQE262515 CAA262511:CAA262515 CJW262511:CJW262515 CTS262511:CTS262515 DDO262511:DDO262515 DNK262511:DNK262515 DXG262511:DXG262515 EHC262511:EHC262515 EQY262511:EQY262515 FAU262511:FAU262515 FKQ262511:FKQ262515 FUM262511:FUM262515 GEI262511:GEI262515 GOE262511:GOE262515 GYA262511:GYA262515 HHW262511:HHW262515 HRS262511:HRS262515 IBO262511:IBO262515 ILK262511:ILK262515 IVG262511:IVG262515 JFC262511:JFC262515 JOY262511:JOY262515 JYU262511:JYU262515 KIQ262511:KIQ262515 KSM262511:KSM262515 LCI262511:LCI262515 LME262511:LME262515 LWA262511:LWA262515 MFW262511:MFW262515 MPS262511:MPS262515 MZO262511:MZO262515 NJK262511:NJK262515 NTG262511:NTG262515 ODC262511:ODC262515 OMY262511:OMY262515 OWU262511:OWU262515 PGQ262511:PGQ262515 PQM262511:PQM262515 QAI262511:QAI262515 QKE262511:QKE262515 QUA262511:QUA262515 RDW262511:RDW262515 RNS262511:RNS262515 RXO262511:RXO262515 SHK262511:SHK262515 SRG262511:SRG262515 TBC262511:TBC262515 TKY262511:TKY262515 TUU262511:TUU262515 UEQ262511:UEQ262515 UOM262511:UOM262515 UYI262511:UYI262515 VIE262511:VIE262515 VSA262511:VSA262515 WBW262511:WBW262515 WLS262511:WLS262515 WVO262511:WVO262515 G328047:G328051 JC328047:JC328051 SY328047:SY328051 ACU328047:ACU328051 AMQ328047:AMQ328051 AWM328047:AWM328051 BGI328047:BGI328051 BQE328047:BQE328051 CAA328047:CAA328051 CJW328047:CJW328051 CTS328047:CTS328051 DDO328047:DDO328051 DNK328047:DNK328051 DXG328047:DXG328051 EHC328047:EHC328051 EQY328047:EQY328051 FAU328047:FAU328051 FKQ328047:FKQ328051 FUM328047:FUM328051 GEI328047:GEI328051 GOE328047:GOE328051 GYA328047:GYA328051 HHW328047:HHW328051 HRS328047:HRS328051 IBO328047:IBO328051 ILK328047:ILK328051 IVG328047:IVG328051 JFC328047:JFC328051 JOY328047:JOY328051 JYU328047:JYU328051 KIQ328047:KIQ328051 KSM328047:KSM328051 LCI328047:LCI328051 LME328047:LME328051 LWA328047:LWA328051 MFW328047:MFW328051 MPS328047:MPS328051 MZO328047:MZO328051 NJK328047:NJK328051 NTG328047:NTG328051 ODC328047:ODC328051 OMY328047:OMY328051 OWU328047:OWU328051 PGQ328047:PGQ328051 PQM328047:PQM328051 QAI328047:QAI328051 QKE328047:QKE328051 QUA328047:QUA328051 RDW328047:RDW328051 RNS328047:RNS328051 RXO328047:RXO328051 SHK328047:SHK328051 SRG328047:SRG328051 TBC328047:TBC328051 TKY328047:TKY328051 TUU328047:TUU328051 UEQ328047:UEQ328051 UOM328047:UOM328051 UYI328047:UYI328051 VIE328047:VIE328051 VSA328047:VSA328051 WBW328047:WBW328051 WLS328047:WLS328051 WVO328047:WVO328051 G393583:G393587 JC393583:JC393587 SY393583:SY393587 ACU393583:ACU393587 AMQ393583:AMQ393587 AWM393583:AWM393587 BGI393583:BGI393587 BQE393583:BQE393587 CAA393583:CAA393587 CJW393583:CJW393587 CTS393583:CTS393587 DDO393583:DDO393587 DNK393583:DNK393587 DXG393583:DXG393587 EHC393583:EHC393587 EQY393583:EQY393587 FAU393583:FAU393587 FKQ393583:FKQ393587 FUM393583:FUM393587 GEI393583:GEI393587 GOE393583:GOE393587 GYA393583:GYA393587 HHW393583:HHW393587 HRS393583:HRS393587 IBO393583:IBO393587 ILK393583:ILK393587 IVG393583:IVG393587 JFC393583:JFC393587 JOY393583:JOY393587 JYU393583:JYU393587 KIQ393583:KIQ393587 KSM393583:KSM393587 LCI393583:LCI393587 LME393583:LME393587 LWA393583:LWA393587 MFW393583:MFW393587 MPS393583:MPS393587 MZO393583:MZO393587 NJK393583:NJK393587 NTG393583:NTG393587 ODC393583:ODC393587 OMY393583:OMY393587 OWU393583:OWU393587 PGQ393583:PGQ393587 PQM393583:PQM393587 QAI393583:QAI393587 QKE393583:QKE393587 QUA393583:QUA393587 RDW393583:RDW393587 RNS393583:RNS393587 RXO393583:RXO393587 SHK393583:SHK393587 SRG393583:SRG393587 TBC393583:TBC393587 TKY393583:TKY393587 TUU393583:TUU393587 UEQ393583:UEQ393587 UOM393583:UOM393587 UYI393583:UYI393587 VIE393583:VIE393587 VSA393583:VSA393587 WBW393583:WBW393587 WLS393583:WLS393587 WVO393583:WVO393587 G459119:G459123 JC459119:JC459123 SY459119:SY459123 ACU459119:ACU459123 AMQ459119:AMQ459123 AWM459119:AWM459123 BGI459119:BGI459123 BQE459119:BQE459123 CAA459119:CAA459123 CJW459119:CJW459123 CTS459119:CTS459123 DDO459119:DDO459123 DNK459119:DNK459123 DXG459119:DXG459123 EHC459119:EHC459123 EQY459119:EQY459123 FAU459119:FAU459123 FKQ459119:FKQ459123 FUM459119:FUM459123 GEI459119:GEI459123 GOE459119:GOE459123 GYA459119:GYA459123 HHW459119:HHW459123 HRS459119:HRS459123 IBO459119:IBO459123 ILK459119:ILK459123 IVG459119:IVG459123 JFC459119:JFC459123 JOY459119:JOY459123 JYU459119:JYU459123 KIQ459119:KIQ459123 KSM459119:KSM459123 LCI459119:LCI459123 LME459119:LME459123 LWA459119:LWA459123 MFW459119:MFW459123 MPS459119:MPS459123 MZO459119:MZO459123 NJK459119:NJK459123 NTG459119:NTG459123 ODC459119:ODC459123 OMY459119:OMY459123 OWU459119:OWU459123 PGQ459119:PGQ459123 PQM459119:PQM459123 QAI459119:QAI459123 QKE459119:QKE459123 QUA459119:QUA459123 RDW459119:RDW459123 RNS459119:RNS459123 RXO459119:RXO459123 SHK459119:SHK459123 SRG459119:SRG459123 TBC459119:TBC459123 TKY459119:TKY459123 TUU459119:TUU459123 UEQ459119:UEQ459123 UOM459119:UOM459123 UYI459119:UYI459123 VIE459119:VIE459123 VSA459119:VSA459123 WBW459119:WBW459123 WLS459119:WLS459123 WVO459119:WVO459123 G524655:G524659 JC524655:JC524659 SY524655:SY524659 ACU524655:ACU524659 AMQ524655:AMQ524659 AWM524655:AWM524659 BGI524655:BGI524659 BQE524655:BQE524659 CAA524655:CAA524659 CJW524655:CJW524659 CTS524655:CTS524659 DDO524655:DDO524659 DNK524655:DNK524659 DXG524655:DXG524659 EHC524655:EHC524659 EQY524655:EQY524659 FAU524655:FAU524659 FKQ524655:FKQ524659 FUM524655:FUM524659 GEI524655:GEI524659 GOE524655:GOE524659 GYA524655:GYA524659 HHW524655:HHW524659 HRS524655:HRS524659 IBO524655:IBO524659 ILK524655:ILK524659 IVG524655:IVG524659 JFC524655:JFC524659 JOY524655:JOY524659 JYU524655:JYU524659 KIQ524655:KIQ524659 KSM524655:KSM524659 LCI524655:LCI524659 LME524655:LME524659 LWA524655:LWA524659 MFW524655:MFW524659 MPS524655:MPS524659 MZO524655:MZO524659 NJK524655:NJK524659 NTG524655:NTG524659 ODC524655:ODC524659 OMY524655:OMY524659 OWU524655:OWU524659 PGQ524655:PGQ524659 PQM524655:PQM524659 QAI524655:QAI524659 QKE524655:QKE524659 QUA524655:QUA524659 RDW524655:RDW524659 RNS524655:RNS524659 RXO524655:RXO524659 SHK524655:SHK524659 SRG524655:SRG524659 TBC524655:TBC524659 TKY524655:TKY524659 TUU524655:TUU524659 UEQ524655:UEQ524659 UOM524655:UOM524659 UYI524655:UYI524659 VIE524655:VIE524659 VSA524655:VSA524659 WBW524655:WBW524659 WLS524655:WLS524659 WVO524655:WVO524659 G590191:G590195 JC590191:JC590195 SY590191:SY590195 ACU590191:ACU590195 AMQ590191:AMQ590195 AWM590191:AWM590195 BGI590191:BGI590195 BQE590191:BQE590195 CAA590191:CAA590195 CJW590191:CJW590195 CTS590191:CTS590195 DDO590191:DDO590195 DNK590191:DNK590195 DXG590191:DXG590195 EHC590191:EHC590195 EQY590191:EQY590195 FAU590191:FAU590195 FKQ590191:FKQ590195 FUM590191:FUM590195 GEI590191:GEI590195 GOE590191:GOE590195 GYA590191:GYA590195 HHW590191:HHW590195 HRS590191:HRS590195 IBO590191:IBO590195 ILK590191:ILK590195 IVG590191:IVG590195 JFC590191:JFC590195 JOY590191:JOY590195 JYU590191:JYU590195 KIQ590191:KIQ590195 KSM590191:KSM590195 LCI590191:LCI590195 LME590191:LME590195 LWA590191:LWA590195 MFW590191:MFW590195 MPS590191:MPS590195 MZO590191:MZO590195 NJK590191:NJK590195 NTG590191:NTG590195 ODC590191:ODC590195 OMY590191:OMY590195 OWU590191:OWU590195 PGQ590191:PGQ590195 PQM590191:PQM590195 QAI590191:QAI590195 QKE590191:QKE590195 QUA590191:QUA590195 RDW590191:RDW590195 RNS590191:RNS590195 RXO590191:RXO590195 SHK590191:SHK590195 SRG590191:SRG590195 TBC590191:TBC590195 TKY590191:TKY590195 TUU590191:TUU590195 UEQ590191:UEQ590195 UOM590191:UOM590195 UYI590191:UYI590195 VIE590191:VIE590195 VSA590191:VSA590195 WBW590191:WBW590195 WLS590191:WLS590195 WVO590191:WVO590195 G655727:G655731 JC655727:JC655731 SY655727:SY655731 ACU655727:ACU655731 AMQ655727:AMQ655731 AWM655727:AWM655731 BGI655727:BGI655731 BQE655727:BQE655731 CAA655727:CAA655731 CJW655727:CJW655731 CTS655727:CTS655731 DDO655727:DDO655731 DNK655727:DNK655731 DXG655727:DXG655731 EHC655727:EHC655731 EQY655727:EQY655731 FAU655727:FAU655731 FKQ655727:FKQ655731 FUM655727:FUM655731 GEI655727:GEI655731 GOE655727:GOE655731 GYA655727:GYA655731 HHW655727:HHW655731 HRS655727:HRS655731 IBO655727:IBO655731 ILK655727:ILK655731 IVG655727:IVG655731 JFC655727:JFC655731 JOY655727:JOY655731 JYU655727:JYU655731 KIQ655727:KIQ655731 KSM655727:KSM655731 LCI655727:LCI655731 LME655727:LME655731 LWA655727:LWA655731 MFW655727:MFW655731 MPS655727:MPS655731 MZO655727:MZO655731 NJK655727:NJK655731 NTG655727:NTG655731 ODC655727:ODC655731 OMY655727:OMY655731 OWU655727:OWU655731 PGQ655727:PGQ655731 PQM655727:PQM655731 QAI655727:QAI655731 QKE655727:QKE655731 QUA655727:QUA655731 RDW655727:RDW655731 RNS655727:RNS655731 RXO655727:RXO655731 SHK655727:SHK655731 SRG655727:SRG655731 TBC655727:TBC655731 TKY655727:TKY655731 TUU655727:TUU655731 UEQ655727:UEQ655731 UOM655727:UOM655731 UYI655727:UYI655731 VIE655727:VIE655731 VSA655727:VSA655731 WBW655727:WBW655731 WLS655727:WLS655731 WVO655727:WVO655731 G721263:G721267 JC721263:JC721267 SY721263:SY721267 ACU721263:ACU721267 AMQ721263:AMQ721267 AWM721263:AWM721267 BGI721263:BGI721267 BQE721263:BQE721267 CAA721263:CAA721267 CJW721263:CJW721267 CTS721263:CTS721267 DDO721263:DDO721267 DNK721263:DNK721267 DXG721263:DXG721267 EHC721263:EHC721267 EQY721263:EQY721267 FAU721263:FAU721267 FKQ721263:FKQ721267 FUM721263:FUM721267 GEI721263:GEI721267 GOE721263:GOE721267 GYA721263:GYA721267 HHW721263:HHW721267 HRS721263:HRS721267 IBO721263:IBO721267 ILK721263:ILK721267 IVG721263:IVG721267 JFC721263:JFC721267 JOY721263:JOY721267 JYU721263:JYU721267 KIQ721263:KIQ721267 KSM721263:KSM721267 LCI721263:LCI721267 LME721263:LME721267 LWA721263:LWA721267 MFW721263:MFW721267 MPS721263:MPS721267 MZO721263:MZO721267 NJK721263:NJK721267 NTG721263:NTG721267 ODC721263:ODC721267 OMY721263:OMY721267 OWU721263:OWU721267 PGQ721263:PGQ721267 PQM721263:PQM721267 QAI721263:QAI721267 QKE721263:QKE721267 QUA721263:QUA721267 RDW721263:RDW721267 RNS721263:RNS721267 RXO721263:RXO721267 SHK721263:SHK721267 SRG721263:SRG721267 TBC721263:TBC721267 TKY721263:TKY721267 TUU721263:TUU721267 UEQ721263:UEQ721267 UOM721263:UOM721267 UYI721263:UYI721267 VIE721263:VIE721267 VSA721263:VSA721267 WBW721263:WBW721267 WLS721263:WLS721267 WVO721263:WVO721267 G786799:G786803 JC786799:JC786803 SY786799:SY786803 ACU786799:ACU786803 AMQ786799:AMQ786803 AWM786799:AWM786803 BGI786799:BGI786803 BQE786799:BQE786803 CAA786799:CAA786803 CJW786799:CJW786803 CTS786799:CTS786803 DDO786799:DDO786803 DNK786799:DNK786803 DXG786799:DXG786803 EHC786799:EHC786803 EQY786799:EQY786803 FAU786799:FAU786803 FKQ786799:FKQ786803 FUM786799:FUM786803 GEI786799:GEI786803 GOE786799:GOE786803 GYA786799:GYA786803 HHW786799:HHW786803 HRS786799:HRS786803 IBO786799:IBO786803 ILK786799:ILK786803 IVG786799:IVG786803 JFC786799:JFC786803 JOY786799:JOY786803 JYU786799:JYU786803 KIQ786799:KIQ786803 KSM786799:KSM786803 LCI786799:LCI786803 LME786799:LME786803 LWA786799:LWA786803 MFW786799:MFW786803 MPS786799:MPS786803 MZO786799:MZO786803 NJK786799:NJK786803 NTG786799:NTG786803 ODC786799:ODC786803 OMY786799:OMY786803 OWU786799:OWU786803 PGQ786799:PGQ786803 PQM786799:PQM786803 QAI786799:QAI786803 QKE786799:QKE786803 QUA786799:QUA786803 RDW786799:RDW786803 RNS786799:RNS786803 RXO786799:RXO786803 SHK786799:SHK786803 SRG786799:SRG786803 TBC786799:TBC786803 TKY786799:TKY786803 TUU786799:TUU786803 UEQ786799:UEQ786803 UOM786799:UOM786803 UYI786799:UYI786803 VIE786799:VIE786803 VSA786799:VSA786803 WBW786799:WBW786803 WLS786799:WLS786803 WVO786799:WVO786803 G852335:G852339 JC852335:JC852339 SY852335:SY852339 ACU852335:ACU852339 AMQ852335:AMQ852339 AWM852335:AWM852339 BGI852335:BGI852339 BQE852335:BQE852339 CAA852335:CAA852339 CJW852335:CJW852339 CTS852335:CTS852339 DDO852335:DDO852339 DNK852335:DNK852339 DXG852335:DXG852339 EHC852335:EHC852339 EQY852335:EQY852339 FAU852335:FAU852339 FKQ852335:FKQ852339 FUM852335:FUM852339 GEI852335:GEI852339 GOE852335:GOE852339 GYA852335:GYA852339 HHW852335:HHW852339 HRS852335:HRS852339 IBO852335:IBO852339 ILK852335:ILK852339 IVG852335:IVG852339 JFC852335:JFC852339 JOY852335:JOY852339 JYU852335:JYU852339 KIQ852335:KIQ852339 KSM852335:KSM852339 LCI852335:LCI852339 LME852335:LME852339 LWA852335:LWA852339 MFW852335:MFW852339 MPS852335:MPS852339 MZO852335:MZO852339 NJK852335:NJK852339 NTG852335:NTG852339 ODC852335:ODC852339 OMY852335:OMY852339 OWU852335:OWU852339 PGQ852335:PGQ852339 PQM852335:PQM852339 QAI852335:QAI852339 QKE852335:QKE852339 QUA852335:QUA852339 RDW852335:RDW852339 RNS852335:RNS852339 RXO852335:RXO852339 SHK852335:SHK852339 SRG852335:SRG852339 TBC852335:TBC852339 TKY852335:TKY852339 TUU852335:TUU852339 UEQ852335:UEQ852339 UOM852335:UOM852339 UYI852335:UYI852339 VIE852335:VIE852339 VSA852335:VSA852339 WBW852335:WBW852339 WLS852335:WLS852339 WVO852335:WVO852339 G917871:G917875 JC917871:JC917875 SY917871:SY917875 ACU917871:ACU917875 AMQ917871:AMQ917875 AWM917871:AWM917875 BGI917871:BGI917875 BQE917871:BQE917875 CAA917871:CAA917875 CJW917871:CJW917875 CTS917871:CTS917875 DDO917871:DDO917875 DNK917871:DNK917875 DXG917871:DXG917875 EHC917871:EHC917875 EQY917871:EQY917875 FAU917871:FAU917875 FKQ917871:FKQ917875 FUM917871:FUM917875 GEI917871:GEI917875 GOE917871:GOE917875 GYA917871:GYA917875 HHW917871:HHW917875 HRS917871:HRS917875 IBO917871:IBO917875 ILK917871:ILK917875 IVG917871:IVG917875 JFC917871:JFC917875 JOY917871:JOY917875 JYU917871:JYU917875 KIQ917871:KIQ917875 KSM917871:KSM917875 LCI917871:LCI917875 LME917871:LME917875 LWA917871:LWA917875 MFW917871:MFW917875 MPS917871:MPS917875 MZO917871:MZO917875 NJK917871:NJK917875 NTG917871:NTG917875 ODC917871:ODC917875 OMY917871:OMY917875 OWU917871:OWU917875 PGQ917871:PGQ917875 PQM917871:PQM917875 QAI917871:QAI917875 QKE917871:QKE917875 QUA917871:QUA917875 RDW917871:RDW917875 RNS917871:RNS917875 RXO917871:RXO917875 SHK917871:SHK917875 SRG917871:SRG917875 TBC917871:TBC917875 TKY917871:TKY917875 TUU917871:TUU917875 UEQ917871:UEQ917875 UOM917871:UOM917875 UYI917871:UYI917875 VIE917871:VIE917875 VSA917871:VSA917875 WBW917871:WBW917875 WLS917871:WLS917875 WVO917871:WVO917875 G983407:G983411 JC983407:JC983411 SY983407:SY983411 ACU983407:ACU983411 AMQ983407:AMQ983411 AWM983407:AWM983411 BGI983407:BGI983411 BQE983407:BQE983411 CAA983407:CAA983411 CJW983407:CJW983411 CTS983407:CTS983411 DDO983407:DDO983411 DNK983407:DNK983411 DXG983407:DXG983411 EHC983407:EHC983411 EQY983407:EQY983411 FAU983407:FAU983411 FKQ983407:FKQ983411 FUM983407:FUM983411 GEI983407:GEI983411 GOE983407:GOE983411 GYA983407:GYA983411 HHW983407:HHW983411 HRS983407:HRS983411 IBO983407:IBO983411 ILK983407:ILK983411 IVG983407:IVG983411 JFC983407:JFC983411 JOY983407:JOY983411 JYU983407:JYU983411 KIQ983407:KIQ983411 KSM983407:KSM983411 LCI983407:LCI983411 LME983407:LME983411 LWA983407:LWA983411 MFW983407:MFW983411 MPS983407:MPS983411 MZO983407:MZO983411 NJK983407:NJK983411 NTG983407:NTG983411 ODC983407:ODC983411 OMY983407:OMY983411 OWU983407:OWU983411 PGQ983407:PGQ983411 PQM983407:PQM983411 QAI983407:QAI983411 QKE983407:QKE983411 QUA983407:QUA983411 RDW983407:RDW983411 RNS983407:RNS983411 RXO983407:RXO983411 SHK983407:SHK983411 SRG983407:SRG983411 TBC983407:TBC983411 TKY983407:TKY983411 TUU983407:TUU983411 UEQ983407:UEQ983411 UOM983407:UOM983411 UYI983407:UYI983411 VIE983407:VIE983411 VSA983407:VSA983411 WBW983407:WBW983411 WLS983407:WLS983411 WVO983407:WVO983411 E270 JA270 SW270 ACS270 AMO270 AWK270 BGG270 BQC270 BZY270 CJU270 CTQ270 DDM270 DNI270 DXE270 EHA270 EQW270 FAS270 FKO270 FUK270 GEG270 GOC270 GXY270 HHU270 HRQ270 IBM270 ILI270 IVE270 JFA270 JOW270 JYS270 KIO270 KSK270 LCG270 LMC270 LVY270 MFU270 MPQ270 MZM270 NJI270 NTE270 ODA270 OMW270 OWS270 PGO270 PQK270 QAG270 QKC270 QTY270 RDU270 RNQ270 RXM270 SHI270 SRE270 TBA270 TKW270 TUS270 UEO270 UOK270 UYG270 VIC270 VRY270 WBU270 WLQ270 WVM270 E65806 JA65806 SW65806 ACS65806 AMO65806 AWK65806 BGG65806 BQC65806 BZY65806 CJU65806 CTQ65806 DDM65806 DNI65806 DXE65806 EHA65806 EQW65806 FAS65806 FKO65806 FUK65806 GEG65806 GOC65806 GXY65806 HHU65806 HRQ65806 IBM65806 ILI65806 IVE65806 JFA65806 JOW65806 JYS65806 KIO65806 KSK65806 LCG65806 LMC65806 LVY65806 MFU65806 MPQ65806 MZM65806 NJI65806 NTE65806 ODA65806 OMW65806 OWS65806 PGO65806 PQK65806 QAG65806 QKC65806 QTY65806 RDU65806 RNQ65806 RXM65806 SHI65806 SRE65806 TBA65806 TKW65806 TUS65806 UEO65806 UOK65806 UYG65806 VIC65806 VRY65806 WBU65806 WLQ65806 WVM65806 E131342 JA131342 SW131342 ACS131342 AMO131342 AWK131342 BGG131342 BQC131342 BZY131342 CJU131342 CTQ131342 DDM131342 DNI131342 DXE131342 EHA131342 EQW131342 FAS131342 FKO131342 FUK131342 GEG131342 GOC131342 GXY131342 HHU131342 HRQ131342 IBM131342 ILI131342 IVE131342 JFA131342 JOW131342 JYS131342 KIO131342 KSK131342 LCG131342 LMC131342 LVY131342 MFU131342 MPQ131342 MZM131342 NJI131342 NTE131342 ODA131342 OMW131342 OWS131342 PGO131342 PQK131342 QAG131342 QKC131342 QTY131342 RDU131342 RNQ131342 RXM131342 SHI131342 SRE131342 TBA131342 TKW131342 TUS131342 UEO131342 UOK131342 UYG131342 VIC131342 VRY131342 WBU131342 WLQ131342 WVM131342 E196878 JA196878 SW196878 ACS196878 AMO196878 AWK196878 BGG196878 BQC196878 BZY196878 CJU196878 CTQ196878 DDM196878 DNI196878 DXE196878 EHA196878 EQW196878 FAS196878 FKO196878 FUK196878 GEG196878 GOC196878 GXY196878 HHU196878 HRQ196878 IBM196878 ILI196878 IVE196878 JFA196878 JOW196878 JYS196878 KIO196878 KSK196878 LCG196878 LMC196878 LVY196878 MFU196878 MPQ196878 MZM196878 NJI196878 NTE196878 ODA196878 OMW196878 OWS196878 PGO196878 PQK196878 QAG196878 QKC196878 QTY196878 RDU196878 RNQ196878 RXM196878 SHI196878 SRE196878 TBA196878 TKW196878 TUS196878 UEO196878 UOK196878 UYG196878 VIC196878 VRY196878 WBU196878 WLQ196878 WVM196878 E262414 JA262414 SW262414 ACS262414 AMO262414 AWK262414 BGG262414 BQC262414 BZY262414 CJU262414 CTQ262414 DDM262414 DNI262414 DXE262414 EHA262414 EQW262414 FAS262414 FKO262414 FUK262414 GEG262414 GOC262414 GXY262414 HHU262414 HRQ262414 IBM262414 ILI262414 IVE262414 JFA262414 JOW262414 JYS262414 KIO262414 KSK262414 LCG262414 LMC262414 LVY262414 MFU262414 MPQ262414 MZM262414 NJI262414 NTE262414 ODA262414 OMW262414 OWS262414 PGO262414 PQK262414 QAG262414 QKC262414 QTY262414 RDU262414 RNQ262414 RXM262414 SHI262414 SRE262414 TBA262414 TKW262414 TUS262414 UEO262414 UOK262414 UYG262414 VIC262414 VRY262414 WBU262414 WLQ262414 WVM262414 E327950 JA327950 SW327950 ACS327950 AMO327950 AWK327950 BGG327950 BQC327950 BZY327950 CJU327950 CTQ327950 DDM327950 DNI327950 DXE327950 EHA327950 EQW327950 FAS327950 FKO327950 FUK327950 GEG327950 GOC327950 GXY327950 HHU327950 HRQ327950 IBM327950 ILI327950 IVE327950 JFA327950 JOW327950 JYS327950 KIO327950 KSK327950 LCG327950 LMC327950 LVY327950 MFU327950 MPQ327950 MZM327950 NJI327950 NTE327950 ODA327950 OMW327950 OWS327950 PGO327950 PQK327950 QAG327950 QKC327950 QTY327950 RDU327950 RNQ327950 RXM327950 SHI327950 SRE327950 TBA327950 TKW327950 TUS327950 UEO327950 UOK327950 UYG327950 VIC327950 VRY327950 WBU327950 WLQ327950 WVM327950 E393486 JA393486 SW393486 ACS393486 AMO393486 AWK393486 BGG393486 BQC393486 BZY393486 CJU393486 CTQ393486 DDM393486 DNI393486 DXE393486 EHA393486 EQW393486 FAS393486 FKO393486 FUK393486 GEG393486 GOC393486 GXY393486 HHU393486 HRQ393486 IBM393486 ILI393486 IVE393486 JFA393486 JOW393486 JYS393486 KIO393486 KSK393486 LCG393486 LMC393486 LVY393486 MFU393486 MPQ393486 MZM393486 NJI393486 NTE393486 ODA393486 OMW393486 OWS393486 PGO393486 PQK393486 QAG393486 QKC393486 QTY393486 RDU393486 RNQ393486 RXM393486 SHI393486 SRE393486 TBA393486 TKW393486 TUS393486 UEO393486 UOK393486 UYG393486 VIC393486 VRY393486 WBU393486 WLQ393486 WVM393486 E459022 JA459022 SW459022 ACS459022 AMO459022 AWK459022 BGG459022 BQC459022 BZY459022 CJU459022 CTQ459022 DDM459022 DNI459022 DXE459022 EHA459022 EQW459022 FAS459022 FKO459022 FUK459022 GEG459022 GOC459022 GXY459022 HHU459022 HRQ459022 IBM459022 ILI459022 IVE459022 JFA459022 JOW459022 JYS459022 KIO459022 KSK459022 LCG459022 LMC459022 LVY459022 MFU459022 MPQ459022 MZM459022 NJI459022 NTE459022 ODA459022 OMW459022 OWS459022 PGO459022 PQK459022 QAG459022 QKC459022 QTY459022 RDU459022 RNQ459022 RXM459022 SHI459022 SRE459022 TBA459022 TKW459022 TUS459022 UEO459022 UOK459022 UYG459022 VIC459022 VRY459022 WBU459022 WLQ459022 WVM459022 E524558 JA524558 SW524558 ACS524558 AMO524558 AWK524558 BGG524558 BQC524558 BZY524558 CJU524558 CTQ524558 DDM524558 DNI524558 DXE524558 EHA524558 EQW524558 FAS524558 FKO524558 FUK524558 GEG524558 GOC524558 GXY524558 HHU524558 HRQ524558 IBM524558 ILI524558 IVE524558 JFA524558 JOW524558 JYS524558 KIO524558 KSK524558 LCG524558 LMC524558 LVY524558 MFU524558 MPQ524558 MZM524558 NJI524558 NTE524558 ODA524558 OMW524558 OWS524558 PGO524558 PQK524558 QAG524558 QKC524558 QTY524558 RDU524558 RNQ524558 RXM524558 SHI524558 SRE524558 TBA524558 TKW524558 TUS524558 UEO524558 UOK524558 UYG524558 VIC524558 VRY524558 WBU524558 WLQ524558 WVM524558 E590094 JA590094 SW590094 ACS590094 AMO590094 AWK590094 BGG590094 BQC590094 BZY590094 CJU590094 CTQ590094 DDM590094 DNI590094 DXE590094 EHA590094 EQW590094 FAS590094 FKO590094 FUK590094 GEG590094 GOC590094 GXY590094 HHU590094 HRQ590094 IBM590094 ILI590094 IVE590094 JFA590094 JOW590094 JYS590094 KIO590094 KSK590094 LCG590094 LMC590094 LVY590094 MFU590094 MPQ590094 MZM590094 NJI590094 NTE590094 ODA590094 OMW590094 OWS590094 PGO590094 PQK590094 QAG590094 QKC590094 QTY590094 RDU590094 RNQ590094 RXM590094 SHI590094 SRE590094 TBA590094 TKW590094 TUS590094 UEO590094 UOK590094 UYG590094 VIC590094 VRY590094 WBU590094 WLQ590094 WVM590094 E655630 JA655630 SW655630 ACS655630 AMO655630 AWK655630 BGG655630 BQC655630 BZY655630 CJU655630 CTQ655630 DDM655630 DNI655630 DXE655630 EHA655630 EQW655630 FAS655630 FKO655630 FUK655630 GEG655630 GOC655630 GXY655630 HHU655630 HRQ655630 IBM655630 ILI655630 IVE655630 JFA655630 JOW655630 JYS655630 KIO655630 KSK655630 LCG655630 LMC655630 LVY655630 MFU655630 MPQ655630 MZM655630 NJI655630 NTE655630 ODA655630 OMW655630 OWS655630 PGO655630 PQK655630 QAG655630 QKC655630 QTY655630 RDU655630 RNQ655630 RXM655630 SHI655630 SRE655630 TBA655630 TKW655630 TUS655630 UEO655630 UOK655630 UYG655630 VIC655630 VRY655630 WBU655630 WLQ655630 WVM655630 E721166 JA721166 SW721166 ACS721166 AMO721166 AWK721166 BGG721166 BQC721166 BZY721166 CJU721166 CTQ721166 DDM721166 DNI721166 DXE721166 EHA721166 EQW721166 FAS721166 FKO721166 FUK721166 GEG721166 GOC721166 GXY721166 HHU721166 HRQ721166 IBM721166 ILI721166 IVE721166 JFA721166 JOW721166 JYS721166 KIO721166 KSK721166 LCG721166 LMC721166 LVY721166 MFU721166 MPQ721166 MZM721166 NJI721166 NTE721166 ODA721166 OMW721166 OWS721166 PGO721166 PQK721166 QAG721166 QKC721166 QTY721166 RDU721166 RNQ721166 RXM721166 SHI721166 SRE721166 TBA721166 TKW721166 TUS721166 UEO721166 UOK721166 UYG721166 VIC721166 VRY721166 WBU721166 WLQ721166 WVM721166 E786702 JA786702 SW786702 ACS786702 AMO786702 AWK786702 BGG786702 BQC786702 BZY786702 CJU786702 CTQ786702 DDM786702 DNI786702 DXE786702 EHA786702 EQW786702 FAS786702 FKO786702 FUK786702 GEG786702 GOC786702 GXY786702 HHU786702 HRQ786702 IBM786702 ILI786702 IVE786702 JFA786702 JOW786702 JYS786702 KIO786702 KSK786702 LCG786702 LMC786702 LVY786702 MFU786702 MPQ786702 MZM786702 NJI786702 NTE786702 ODA786702 OMW786702 OWS786702 PGO786702 PQK786702 QAG786702 QKC786702 QTY786702 RDU786702 RNQ786702 RXM786702 SHI786702 SRE786702 TBA786702 TKW786702 TUS786702 UEO786702 UOK786702 UYG786702 VIC786702 VRY786702 WBU786702 WLQ786702 WVM786702 E852238 JA852238 SW852238 ACS852238 AMO852238 AWK852238 BGG852238 BQC852238 BZY852238 CJU852238 CTQ852238 DDM852238 DNI852238 DXE852238 EHA852238 EQW852238 FAS852238 FKO852238 FUK852238 GEG852238 GOC852238 GXY852238 HHU852238 HRQ852238 IBM852238 ILI852238 IVE852238 JFA852238 JOW852238 JYS852238 KIO852238 KSK852238 LCG852238 LMC852238 LVY852238 MFU852238 MPQ852238 MZM852238 NJI852238 NTE852238 ODA852238 OMW852238 OWS852238 PGO852238 PQK852238 QAG852238 QKC852238 QTY852238 RDU852238 RNQ852238 RXM852238 SHI852238 SRE852238 TBA852238 TKW852238 TUS852238 UEO852238 UOK852238 UYG852238 VIC852238 VRY852238 WBU852238 WLQ852238 WVM852238 E917774 JA917774 SW917774 ACS917774 AMO917774 AWK917774 BGG917774 BQC917774 BZY917774 CJU917774 CTQ917774 DDM917774 DNI917774 DXE917774 EHA917774 EQW917774 FAS917774 FKO917774 FUK917774 GEG917774 GOC917774 GXY917774 HHU917774 HRQ917774 IBM917774 ILI917774 IVE917774 JFA917774 JOW917774 JYS917774 KIO917774 KSK917774 LCG917774 LMC917774 LVY917774 MFU917774 MPQ917774 MZM917774 NJI917774 NTE917774 ODA917774 OMW917774 OWS917774 PGO917774 PQK917774 QAG917774 QKC917774 QTY917774 RDU917774 RNQ917774 RXM917774 SHI917774 SRE917774 TBA917774 TKW917774 TUS917774 UEO917774 UOK917774 UYG917774 VIC917774 VRY917774 WBU917774 WLQ917774 WVM917774 E983310 JA983310 SW983310 ACS983310 AMO983310 AWK983310 BGG983310 BQC983310 BZY983310 CJU983310 CTQ983310 DDM983310 DNI983310 DXE983310 EHA983310 EQW983310 FAS983310 FKO983310 FUK983310 GEG983310 GOC983310 GXY983310 HHU983310 HRQ983310 IBM983310 ILI983310 IVE983310 JFA983310 JOW983310 JYS983310 KIO983310 KSK983310 LCG983310 LMC983310 LVY983310 MFU983310 MPQ983310 MZM983310 NJI983310 NTE983310 ODA983310 OMW983310 OWS983310 PGO983310 PQK983310 QAG983310 QKC983310 QTY983310 RDU983310 RNQ983310 RXM983310 SHI983310 SRE983310 TBA983310 TKW983310 TUS983310 UEO983310 UOK983310 UYG983310 VIC983310 VRY983310 WBU983310 WLQ983310 WVM983310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E283 JA283 SW283 ACS283 AMO283 AWK283 BGG283 BQC283 BZY283 CJU283 CTQ283 DDM283 DNI283 DXE283 EHA283 EQW283 FAS283 FKO283 FUK283 GEG283 GOC283 GXY283 HHU283 HRQ283 IBM283 ILI283 IVE283 JFA283 JOW283 JYS283 KIO283 KSK283 LCG283 LMC283 LVY283 MFU283 MPQ283 MZM283 NJI283 NTE283 ODA283 OMW283 OWS283 PGO283 PQK283 QAG283 QKC283 QTY283 RDU283 RNQ283 RXM283 SHI283 SRE283 TBA283 TKW283 TUS283 UEO283 UOK283 UYG283 VIC283 VRY283 WBU283 WLQ283 WVM283 E65819 JA65819 SW65819 ACS65819 AMO65819 AWK65819 BGG65819 BQC65819 BZY65819 CJU65819 CTQ65819 DDM65819 DNI65819 DXE65819 EHA65819 EQW65819 FAS65819 FKO65819 FUK65819 GEG65819 GOC65819 GXY65819 HHU65819 HRQ65819 IBM65819 ILI65819 IVE65819 JFA65819 JOW65819 JYS65819 KIO65819 KSK65819 LCG65819 LMC65819 LVY65819 MFU65819 MPQ65819 MZM65819 NJI65819 NTE65819 ODA65819 OMW65819 OWS65819 PGO65819 PQK65819 QAG65819 QKC65819 QTY65819 RDU65819 RNQ65819 RXM65819 SHI65819 SRE65819 TBA65819 TKW65819 TUS65819 UEO65819 UOK65819 UYG65819 VIC65819 VRY65819 WBU65819 WLQ65819 WVM65819 E131355 JA131355 SW131355 ACS131355 AMO131355 AWK131355 BGG131355 BQC131355 BZY131355 CJU131355 CTQ131355 DDM131355 DNI131355 DXE131355 EHA131355 EQW131355 FAS131355 FKO131355 FUK131355 GEG131355 GOC131355 GXY131355 HHU131355 HRQ131355 IBM131355 ILI131355 IVE131355 JFA131355 JOW131355 JYS131355 KIO131355 KSK131355 LCG131355 LMC131355 LVY131355 MFU131355 MPQ131355 MZM131355 NJI131355 NTE131355 ODA131355 OMW131355 OWS131355 PGO131355 PQK131355 QAG131355 QKC131355 QTY131355 RDU131355 RNQ131355 RXM131355 SHI131355 SRE131355 TBA131355 TKW131355 TUS131355 UEO131355 UOK131355 UYG131355 VIC131355 VRY131355 WBU131355 WLQ131355 WVM131355 E196891 JA196891 SW196891 ACS196891 AMO196891 AWK196891 BGG196891 BQC196891 BZY196891 CJU196891 CTQ196891 DDM196891 DNI196891 DXE196891 EHA196891 EQW196891 FAS196891 FKO196891 FUK196891 GEG196891 GOC196891 GXY196891 HHU196891 HRQ196891 IBM196891 ILI196891 IVE196891 JFA196891 JOW196891 JYS196891 KIO196891 KSK196891 LCG196891 LMC196891 LVY196891 MFU196891 MPQ196891 MZM196891 NJI196891 NTE196891 ODA196891 OMW196891 OWS196891 PGO196891 PQK196891 QAG196891 QKC196891 QTY196891 RDU196891 RNQ196891 RXM196891 SHI196891 SRE196891 TBA196891 TKW196891 TUS196891 UEO196891 UOK196891 UYG196891 VIC196891 VRY196891 WBU196891 WLQ196891 WVM196891 E262427 JA262427 SW262427 ACS262427 AMO262427 AWK262427 BGG262427 BQC262427 BZY262427 CJU262427 CTQ262427 DDM262427 DNI262427 DXE262427 EHA262427 EQW262427 FAS262427 FKO262427 FUK262427 GEG262427 GOC262427 GXY262427 HHU262427 HRQ262427 IBM262427 ILI262427 IVE262427 JFA262427 JOW262427 JYS262427 KIO262427 KSK262427 LCG262427 LMC262427 LVY262427 MFU262427 MPQ262427 MZM262427 NJI262427 NTE262427 ODA262427 OMW262427 OWS262427 PGO262427 PQK262427 QAG262427 QKC262427 QTY262427 RDU262427 RNQ262427 RXM262427 SHI262427 SRE262427 TBA262427 TKW262427 TUS262427 UEO262427 UOK262427 UYG262427 VIC262427 VRY262427 WBU262427 WLQ262427 WVM262427 E327963 JA327963 SW327963 ACS327963 AMO327963 AWK327963 BGG327963 BQC327963 BZY327963 CJU327963 CTQ327963 DDM327963 DNI327963 DXE327963 EHA327963 EQW327963 FAS327963 FKO327963 FUK327963 GEG327963 GOC327963 GXY327963 HHU327963 HRQ327963 IBM327963 ILI327963 IVE327963 JFA327963 JOW327963 JYS327963 KIO327963 KSK327963 LCG327963 LMC327963 LVY327963 MFU327963 MPQ327963 MZM327963 NJI327963 NTE327963 ODA327963 OMW327963 OWS327963 PGO327963 PQK327963 QAG327963 QKC327963 QTY327963 RDU327963 RNQ327963 RXM327963 SHI327963 SRE327963 TBA327963 TKW327963 TUS327963 UEO327963 UOK327963 UYG327963 VIC327963 VRY327963 WBU327963 WLQ327963 WVM327963 E393499 JA393499 SW393499 ACS393499 AMO393499 AWK393499 BGG393499 BQC393499 BZY393499 CJU393499 CTQ393499 DDM393499 DNI393499 DXE393499 EHA393499 EQW393499 FAS393499 FKO393499 FUK393499 GEG393499 GOC393499 GXY393499 HHU393499 HRQ393499 IBM393499 ILI393499 IVE393499 JFA393499 JOW393499 JYS393499 KIO393499 KSK393499 LCG393499 LMC393499 LVY393499 MFU393499 MPQ393499 MZM393499 NJI393499 NTE393499 ODA393499 OMW393499 OWS393499 PGO393499 PQK393499 QAG393499 QKC393499 QTY393499 RDU393499 RNQ393499 RXM393499 SHI393499 SRE393499 TBA393499 TKW393499 TUS393499 UEO393499 UOK393499 UYG393499 VIC393499 VRY393499 WBU393499 WLQ393499 WVM393499 E459035 JA459035 SW459035 ACS459035 AMO459035 AWK459035 BGG459035 BQC459035 BZY459035 CJU459035 CTQ459035 DDM459035 DNI459035 DXE459035 EHA459035 EQW459035 FAS459035 FKO459035 FUK459035 GEG459035 GOC459035 GXY459035 HHU459035 HRQ459035 IBM459035 ILI459035 IVE459035 JFA459035 JOW459035 JYS459035 KIO459035 KSK459035 LCG459035 LMC459035 LVY459035 MFU459035 MPQ459035 MZM459035 NJI459035 NTE459035 ODA459035 OMW459035 OWS459035 PGO459035 PQK459035 QAG459035 QKC459035 QTY459035 RDU459035 RNQ459035 RXM459035 SHI459035 SRE459035 TBA459035 TKW459035 TUS459035 UEO459035 UOK459035 UYG459035 VIC459035 VRY459035 WBU459035 WLQ459035 WVM459035 E524571 JA524571 SW524571 ACS524571 AMO524571 AWK524571 BGG524571 BQC524571 BZY524571 CJU524571 CTQ524571 DDM524571 DNI524571 DXE524571 EHA524571 EQW524571 FAS524571 FKO524571 FUK524571 GEG524571 GOC524571 GXY524571 HHU524571 HRQ524571 IBM524571 ILI524571 IVE524571 JFA524571 JOW524571 JYS524571 KIO524571 KSK524571 LCG524571 LMC524571 LVY524571 MFU524571 MPQ524571 MZM524571 NJI524571 NTE524571 ODA524571 OMW524571 OWS524571 PGO524571 PQK524571 QAG524571 QKC524571 QTY524571 RDU524571 RNQ524571 RXM524571 SHI524571 SRE524571 TBA524571 TKW524571 TUS524571 UEO524571 UOK524571 UYG524571 VIC524571 VRY524571 WBU524571 WLQ524571 WVM524571 E590107 JA590107 SW590107 ACS590107 AMO590107 AWK590107 BGG590107 BQC590107 BZY590107 CJU590107 CTQ590107 DDM590107 DNI590107 DXE590107 EHA590107 EQW590107 FAS590107 FKO590107 FUK590107 GEG590107 GOC590107 GXY590107 HHU590107 HRQ590107 IBM590107 ILI590107 IVE590107 JFA590107 JOW590107 JYS590107 KIO590107 KSK590107 LCG590107 LMC590107 LVY590107 MFU590107 MPQ590107 MZM590107 NJI590107 NTE590107 ODA590107 OMW590107 OWS590107 PGO590107 PQK590107 QAG590107 QKC590107 QTY590107 RDU590107 RNQ590107 RXM590107 SHI590107 SRE590107 TBA590107 TKW590107 TUS590107 UEO590107 UOK590107 UYG590107 VIC590107 VRY590107 WBU590107 WLQ590107 WVM590107 E655643 JA655643 SW655643 ACS655643 AMO655643 AWK655643 BGG655643 BQC655643 BZY655643 CJU655643 CTQ655643 DDM655643 DNI655643 DXE655643 EHA655643 EQW655643 FAS655643 FKO655643 FUK655643 GEG655643 GOC655643 GXY655643 HHU655643 HRQ655643 IBM655643 ILI655643 IVE655643 JFA655643 JOW655643 JYS655643 KIO655643 KSK655643 LCG655643 LMC655643 LVY655643 MFU655643 MPQ655643 MZM655643 NJI655643 NTE655643 ODA655643 OMW655643 OWS655643 PGO655643 PQK655643 QAG655643 QKC655643 QTY655643 RDU655643 RNQ655643 RXM655643 SHI655643 SRE655643 TBA655643 TKW655643 TUS655643 UEO655643 UOK655643 UYG655643 VIC655643 VRY655643 WBU655643 WLQ655643 WVM655643 E721179 JA721179 SW721179 ACS721179 AMO721179 AWK721179 BGG721179 BQC721179 BZY721179 CJU721179 CTQ721179 DDM721179 DNI721179 DXE721179 EHA721179 EQW721179 FAS721179 FKO721179 FUK721179 GEG721179 GOC721179 GXY721179 HHU721179 HRQ721179 IBM721179 ILI721179 IVE721179 JFA721179 JOW721179 JYS721179 KIO721179 KSK721179 LCG721179 LMC721179 LVY721179 MFU721179 MPQ721179 MZM721179 NJI721179 NTE721179 ODA721179 OMW721179 OWS721179 PGO721179 PQK721179 QAG721179 QKC721179 QTY721179 RDU721179 RNQ721179 RXM721179 SHI721179 SRE721179 TBA721179 TKW721179 TUS721179 UEO721179 UOK721179 UYG721179 VIC721179 VRY721179 WBU721179 WLQ721179 WVM721179 E786715 JA786715 SW786715 ACS786715 AMO786715 AWK786715 BGG786715 BQC786715 BZY786715 CJU786715 CTQ786715 DDM786715 DNI786715 DXE786715 EHA786715 EQW786715 FAS786715 FKO786715 FUK786715 GEG786715 GOC786715 GXY786715 HHU786715 HRQ786715 IBM786715 ILI786715 IVE786715 JFA786715 JOW786715 JYS786715 KIO786715 KSK786715 LCG786715 LMC786715 LVY786715 MFU786715 MPQ786715 MZM786715 NJI786715 NTE786715 ODA786715 OMW786715 OWS786715 PGO786715 PQK786715 QAG786715 QKC786715 QTY786715 RDU786715 RNQ786715 RXM786715 SHI786715 SRE786715 TBA786715 TKW786715 TUS786715 UEO786715 UOK786715 UYG786715 VIC786715 VRY786715 WBU786715 WLQ786715 WVM786715 E852251 JA852251 SW852251 ACS852251 AMO852251 AWK852251 BGG852251 BQC852251 BZY852251 CJU852251 CTQ852251 DDM852251 DNI852251 DXE852251 EHA852251 EQW852251 FAS852251 FKO852251 FUK852251 GEG852251 GOC852251 GXY852251 HHU852251 HRQ852251 IBM852251 ILI852251 IVE852251 JFA852251 JOW852251 JYS852251 KIO852251 KSK852251 LCG852251 LMC852251 LVY852251 MFU852251 MPQ852251 MZM852251 NJI852251 NTE852251 ODA852251 OMW852251 OWS852251 PGO852251 PQK852251 QAG852251 QKC852251 QTY852251 RDU852251 RNQ852251 RXM852251 SHI852251 SRE852251 TBA852251 TKW852251 TUS852251 UEO852251 UOK852251 UYG852251 VIC852251 VRY852251 WBU852251 WLQ852251 WVM852251 E917787 JA917787 SW917787 ACS917787 AMO917787 AWK917787 BGG917787 BQC917787 BZY917787 CJU917787 CTQ917787 DDM917787 DNI917787 DXE917787 EHA917787 EQW917787 FAS917787 FKO917787 FUK917787 GEG917787 GOC917787 GXY917787 HHU917787 HRQ917787 IBM917787 ILI917787 IVE917787 JFA917787 JOW917787 JYS917787 KIO917787 KSK917787 LCG917787 LMC917787 LVY917787 MFU917787 MPQ917787 MZM917787 NJI917787 NTE917787 ODA917787 OMW917787 OWS917787 PGO917787 PQK917787 QAG917787 QKC917787 QTY917787 RDU917787 RNQ917787 RXM917787 SHI917787 SRE917787 TBA917787 TKW917787 TUS917787 UEO917787 UOK917787 UYG917787 VIC917787 VRY917787 WBU917787 WLQ917787 WVM917787 E983323 JA983323 SW983323 ACS983323 AMO983323 AWK983323 BGG983323 BQC983323 BZY983323 CJU983323 CTQ983323 DDM983323 DNI983323 DXE983323 EHA983323 EQW983323 FAS983323 FKO983323 FUK983323 GEG983323 GOC983323 GXY983323 HHU983323 HRQ983323 IBM983323 ILI983323 IVE983323 JFA983323 JOW983323 JYS983323 KIO983323 KSK983323 LCG983323 LMC983323 LVY983323 MFU983323 MPQ983323 MZM983323 NJI983323 NTE983323 ODA983323 OMW983323 OWS983323 PGO983323 PQK983323 QAG983323 QKC983323 QTY983323 RDU983323 RNQ983323 RXM983323 SHI983323 SRE983323 TBA983323 TKW983323 TUS983323 UEO983323 UOK983323 UYG983323 VIC983323 VRY983323 WBU983323 WLQ983323 WVM983323 E250 JA250 SW250 ACS250 AMO250 AWK250 BGG250 BQC250 BZY250 CJU250 CTQ250 DDM250 DNI250 DXE250 EHA250 EQW250 FAS250 FKO250 FUK250 GEG250 GOC250 GXY250 HHU250 HRQ250 IBM250 ILI250 IVE250 JFA250 JOW250 JYS250 KIO250 KSK250 LCG250 LMC250 LVY250 MFU250 MPQ250 MZM250 NJI250 NTE250 ODA250 OMW250 OWS250 PGO250 PQK250 QAG250 QKC250 QTY250 RDU250 RNQ250 RXM250 SHI250 SRE250 TBA250 TKW250 TUS250 UEO250 UOK250 UYG250 VIC250 VRY250 WBU250 WLQ250 WVM250 E65786 JA65786 SW65786 ACS65786 AMO65786 AWK65786 BGG65786 BQC65786 BZY65786 CJU65786 CTQ65786 DDM65786 DNI65786 DXE65786 EHA65786 EQW65786 FAS65786 FKO65786 FUK65786 GEG65786 GOC65786 GXY65786 HHU65786 HRQ65786 IBM65786 ILI65786 IVE65786 JFA65786 JOW65786 JYS65786 KIO65786 KSK65786 LCG65786 LMC65786 LVY65786 MFU65786 MPQ65786 MZM65786 NJI65786 NTE65786 ODA65786 OMW65786 OWS65786 PGO65786 PQK65786 QAG65786 QKC65786 QTY65786 RDU65786 RNQ65786 RXM65786 SHI65786 SRE65786 TBA65786 TKW65786 TUS65786 UEO65786 UOK65786 UYG65786 VIC65786 VRY65786 WBU65786 WLQ65786 WVM65786 E131322 JA131322 SW131322 ACS131322 AMO131322 AWK131322 BGG131322 BQC131322 BZY131322 CJU131322 CTQ131322 DDM131322 DNI131322 DXE131322 EHA131322 EQW131322 FAS131322 FKO131322 FUK131322 GEG131322 GOC131322 GXY131322 HHU131322 HRQ131322 IBM131322 ILI131322 IVE131322 JFA131322 JOW131322 JYS131322 KIO131322 KSK131322 LCG131322 LMC131322 LVY131322 MFU131322 MPQ131322 MZM131322 NJI131322 NTE131322 ODA131322 OMW131322 OWS131322 PGO131322 PQK131322 QAG131322 QKC131322 QTY131322 RDU131322 RNQ131322 RXM131322 SHI131322 SRE131322 TBA131322 TKW131322 TUS131322 UEO131322 UOK131322 UYG131322 VIC131322 VRY131322 WBU131322 WLQ131322 WVM131322 E196858 JA196858 SW196858 ACS196858 AMO196858 AWK196858 BGG196858 BQC196858 BZY196858 CJU196858 CTQ196858 DDM196858 DNI196858 DXE196858 EHA196858 EQW196858 FAS196858 FKO196858 FUK196858 GEG196858 GOC196858 GXY196858 HHU196858 HRQ196858 IBM196858 ILI196858 IVE196858 JFA196858 JOW196858 JYS196858 KIO196858 KSK196858 LCG196858 LMC196858 LVY196858 MFU196858 MPQ196858 MZM196858 NJI196858 NTE196858 ODA196858 OMW196858 OWS196858 PGO196858 PQK196858 QAG196858 QKC196858 QTY196858 RDU196858 RNQ196858 RXM196858 SHI196858 SRE196858 TBA196858 TKW196858 TUS196858 UEO196858 UOK196858 UYG196858 VIC196858 VRY196858 WBU196858 WLQ196858 WVM196858 E262394 JA262394 SW262394 ACS262394 AMO262394 AWK262394 BGG262394 BQC262394 BZY262394 CJU262394 CTQ262394 DDM262394 DNI262394 DXE262394 EHA262394 EQW262394 FAS262394 FKO262394 FUK262394 GEG262394 GOC262394 GXY262394 HHU262394 HRQ262394 IBM262394 ILI262394 IVE262394 JFA262394 JOW262394 JYS262394 KIO262394 KSK262394 LCG262394 LMC262394 LVY262394 MFU262394 MPQ262394 MZM262394 NJI262394 NTE262394 ODA262394 OMW262394 OWS262394 PGO262394 PQK262394 QAG262394 QKC262394 QTY262394 RDU262394 RNQ262394 RXM262394 SHI262394 SRE262394 TBA262394 TKW262394 TUS262394 UEO262394 UOK262394 UYG262394 VIC262394 VRY262394 WBU262394 WLQ262394 WVM262394 E327930 JA327930 SW327930 ACS327930 AMO327930 AWK327930 BGG327930 BQC327930 BZY327930 CJU327930 CTQ327930 DDM327930 DNI327930 DXE327930 EHA327930 EQW327930 FAS327930 FKO327930 FUK327930 GEG327930 GOC327930 GXY327930 HHU327930 HRQ327930 IBM327930 ILI327930 IVE327930 JFA327930 JOW327930 JYS327930 KIO327930 KSK327930 LCG327930 LMC327930 LVY327930 MFU327930 MPQ327930 MZM327930 NJI327930 NTE327930 ODA327930 OMW327930 OWS327930 PGO327930 PQK327930 QAG327930 QKC327930 QTY327930 RDU327930 RNQ327930 RXM327930 SHI327930 SRE327930 TBA327930 TKW327930 TUS327930 UEO327930 UOK327930 UYG327930 VIC327930 VRY327930 WBU327930 WLQ327930 WVM327930 E393466 JA393466 SW393466 ACS393466 AMO393466 AWK393466 BGG393466 BQC393466 BZY393466 CJU393466 CTQ393466 DDM393466 DNI393466 DXE393466 EHA393466 EQW393466 FAS393466 FKO393466 FUK393466 GEG393466 GOC393466 GXY393466 HHU393466 HRQ393466 IBM393466 ILI393466 IVE393466 JFA393466 JOW393466 JYS393466 KIO393466 KSK393466 LCG393466 LMC393466 LVY393466 MFU393466 MPQ393466 MZM393466 NJI393466 NTE393466 ODA393466 OMW393466 OWS393466 PGO393466 PQK393466 QAG393466 QKC393466 QTY393466 RDU393466 RNQ393466 RXM393466 SHI393466 SRE393466 TBA393466 TKW393466 TUS393466 UEO393466 UOK393466 UYG393466 VIC393466 VRY393466 WBU393466 WLQ393466 WVM393466 E459002 JA459002 SW459002 ACS459002 AMO459002 AWK459002 BGG459002 BQC459002 BZY459002 CJU459002 CTQ459002 DDM459002 DNI459002 DXE459002 EHA459002 EQW459002 FAS459002 FKO459002 FUK459002 GEG459002 GOC459002 GXY459002 HHU459002 HRQ459002 IBM459002 ILI459002 IVE459002 JFA459002 JOW459002 JYS459002 KIO459002 KSK459002 LCG459002 LMC459002 LVY459002 MFU459002 MPQ459002 MZM459002 NJI459002 NTE459002 ODA459002 OMW459002 OWS459002 PGO459002 PQK459002 QAG459002 QKC459002 QTY459002 RDU459002 RNQ459002 RXM459002 SHI459002 SRE459002 TBA459002 TKW459002 TUS459002 UEO459002 UOK459002 UYG459002 VIC459002 VRY459002 WBU459002 WLQ459002 WVM459002 E524538 JA524538 SW524538 ACS524538 AMO524538 AWK524538 BGG524538 BQC524538 BZY524538 CJU524538 CTQ524538 DDM524538 DNI524538 DXE524538 EHA524538 EQW524538 FAS524538 FKO524538 FUK524538 GEG524538 GOC524538 GXY524538 HHU524538 HRQ524538 IBM524538 ILI524538 IVE524538 JFA524538 JOW524538 JYS524538 KIO524538 KSK524538 LCG524538 LMC524538 LVY524538 MFU524538 MPQ524538 MZM524538 NJI524538 NTE524538 ODA524538 OMW524538 OWS524538 PGO524538 PQK524538 QAG524538 QKC524538 QTY524538 RDU524538 RNQ524538 RXM524538 SHI524538 SRE524538 TBA524538 TKW524538 TUS524538 UEO524538 UOK524538 UYG524538 VIC524538 VRY524538 WBU524538 WLQ524538 WVM524538 E590074 JA590074 SW590074 ACS590074 AMO590074 AWK590074 BGG590074 BQC590074 BZY590074 CJU590074 CTQ590074 DDM590074 DNI590074 DXE590074 EHA590074 EQW590074 FAS590074 FKO590074 FUK590074 GEG590074 GOC590074 GXY590074 HHU590074 HRQ590074 IBM590074 ILI590074 IVE590074 JFA590074 JOW590074 JYS590074 KIO590074 KSK590074 LCG590074 LMC590074 LVY590074 MFU590074 MPQ590074 MZM590074 NJI590074 NTE590074 ODA590074 OMW590074 OWS590074 PGO590074 PQK590074 QAG590074 QKC590074 QTY590074 RDU590074 RNQ590074 RXM590074 SHI590074 SRE590074 TBA590074 TKW590074 TUS590074 UEO590074 UOK590074 UYG590074 VIC590074 VRY590074 WBU590074 WLQ590074 WVM590074 E655610 JA655610 SW655610 ACS655610 AMO655610 AWK655610 BGG655610 BQC655610 BZY655610 CJU655610 CTQ655610 DDM655610 DNI655610 DXE655610 EHA655610 EQW655610 FAS655610 FKO655610 FUK655610 GEG655610 GOC655610 GXY655610 HHU655610 HRQ655610 IBM655610 ILI655610 IVE655610 JFA655610 JOW655610 JYS655610 KIO655610 KSK655610 LCG655610 LMC655610 LVY655610 MFU655610 MPQ655610 MZM655610 NJI655610 NTE655610 ODA655610 OMW655610 OWS655610 PGO655610 PQK655610 QAG655610 QKC655610 QTY655610 RDU655610 RNQ655610 RXM655610 SHI655610 SRE655610 TBA655610 TKW655610 TUS655610 UEO655610 UOK655610 UYG655610 VIC655610 VRY655610 WBU655610 WLQ655610 WVM655610 E721146 JA721146 SW721146 ACS721146 AMO721146 AWK721146 BGG721146 BQC721146 BZY721146 CJU721146 CTQ721146 DDM721146 DNI721146 DXE721146 EHA721146 EQW721146 FAS721146 FKO721146 FUK721146 GEG721146 GOC721146 GXY721146 HHU721146 HRQ721146 IBM721146 ILI721146 IVE721146 JFA721146 JOW721146 JYS721146 KIO721146 KSK721146 LCG721146 LMC721146 LVY721146 MFU721146 MPQ721146 MZM721146 NJI721146 NTE721146 ODA721146 OMW721146 OWS721146 PGO721146 PQK721146 QAG721146 QKC721146 QTY721146 RDU721146 RNQ721146 RXM721146 SHI721146 SRE721146 TBA721146 TKW721146 TUS721146 UEO721146 UOK721146 UYG721146 VIC721146 VRY721146 WBU721146 WLQ721146 WVM721146 E786682 JA786682 SW786682 ACS786682 AMO786682 AWK786682 BGG786682 BQC786682 BZY786682 CJU786682 CTQ786682 DDM786682 DNI786682 DXE786682 EHA786682 EQW786682 FAS786682 FKO786682 FUK786682 GEG786682 GOC786682 GXY786682 HHU786682 HRQ786682 IBM786682 ILI786682 IVE786682 JFA786682 JOW786682 JYS786682 KIO786682 KSK786682 LCG786682 LMC786682 LVY786682 MFU786682 MPQ786682 MZM786682 NJI786682 NTE786682 ODA786682 OMW786682 OWS786682 PGO786682 PQK786682 QAG786682 QKC786682 QTY786682 RDU786682 RNQ786682 RXM786682 SHI786682 SRE786682 TBA786682 TKW786682 TUS786682 UEO786682 UOK786682 UYG786682 VIC786682 VRY786682 WBU786682 WLQ786682 WVM786682 E852218 JA852218 SW852218 ACS852218 AMO852218 AWK852218 BGG852218 BQC852218 BZY852218 CJU852218 CTQ852218 DDM852218 DNI852218 DXE852218 EHA852218 EQW852218 FAS852218 FKO852218 FUK852218 GEG852218 GOC852218 GXY852218 HHU852218 HRQ852218 IBM852218 ILI852218 IVE852218 JFA852218 JOW852218 JYS852218 KIO852218 KSK852218 LCG852218 LMC852218 LVY852218 MFU852218 MPQ852218 MZM852218 NJI852218 NTE852218 ODA852218 OMW852218 OWS852218 PGO852218 PQK852218 QAG852218 QKC852218 QTY852218 RDU852218 RNQ852218 RXM852218 SHI852218 SRE852218 TBA852218 TKW852218 TUS852218 UEO852218 UOK852218 UYG852218 VIC852218 VRY852218 WBU852218 WLQ852218 WVM852218 E917754 JA917754 SW917754 ACS917754 AMO917754 AWK917754 BGG917754 BQC917754 BZY917754 CJU917754 CTQ917754 DDM917754 DNI917754 DXE917754 EHA917754 EQW917754 FAS917754 FKO917754 FUK917754 GEG917754 GOC917754 GXY917754 HHU917754 HRQ917754 IBM917754 ILI917754 IVE917754 JFA917754 JOW917754 JYS917754 KIO917754 KSK917754 LCG917754 LMC917754 LVY917754 MFU917754 MPQ917754 MZM917754 NJI917754 NTE917754 ODA917754 OMW917754 OWS917754 PGO917754 PQK917754 QAG917754 QKC917754 QTY917754 RDU917754 RNQ917754 RXM917754 SHI917754 SRE917754 TBA917754 TKW917754 TUS917754 UEO917754 UOK917754 UYG917754 VIC917754 VRY917754 WBU917754 WLQ917754 WVM917754 E983290 JA983290 SW983290 ACS983290 AMO983290 AWK983290 BGG983290 BQC983290 BZY983290 CJU983290 CTQ983290 DDM983290 DNI983290 DXE983290 EHA983290 EQW983290 FAS983290 FKO983290 FUK983290 GEG983290 GOC983290 GXY983290 HHU983290 HRQ983290 IBM983290 ILI983290 IVE983290 JFA983290 JOW983290 JYS983290 KIO983290 KSK983290 LCG983290 LMC983290 LVY983290 MFU983290 MPQ983290 MZM983290 NJI983290 NTE983290 ODA983290 OMW983290 OWS983290 PGO983290 PQK983290 QAG983290 QKC983290 QTY983290 RDU983290 RNQ983290 RXM983290 SHI983290 SRE983290 TBA983290 TKW983290 TUS983290 UEO983290 UOK983290 UYG983290 VIC983290 VRY983290 WBU983290 WLQ983290 WVM983290 E214 JA214 SW214 ACS214 AMO214 AWK214 BGG214 BQC214 BZY214 CJU214 CTQ214 DDM214 DNI214 DXE214 EHA214 EQW214 FAS214 FKO214 FUK214 GEG214 GOC214 GXY214 HHU214 HRQ214 IBM214 ILI214 IVE214 JFA214 JOW214 JYS214 KIO214 KSK214 LCG214 LMC214 LVY214 MFU214 MPQ214 MZM214 NJI214 NTE214 ODA214 OMW214 OWS214 PGO214 PQK214 QAG214 QKC214 QTY214 RDU214 RNQ214 RXM214 SHI214 SRE214 TBA214 TKW214 TUS214 UEO214 UOK214 UYG214 VIC214 VRY214 WBU214 WLQ214 WVM214 E65750 JA65750 SW65750 ACS65750 AMO65750 AWK65750 BGG65750 BQC65750 BZY65750 CJU65750 CTQ65750 DDM65750 DNI65750 DXE65750 EHA65750 EQW65750 FAS65750 FKO65750 FUK65750 GEG65750 GOC65750 GXY65750 HHU65750 HRQ65750 IBM65750 ILI65750 IVE65750 JFA65750 JOW65750 JYS65750 KIO65750 KSK65750 LCG65750 LMC65750 LVY65750 MFU65750 MPQ65750 MZM65750 NJI65750 NTE65750 ODA65750 OMW65750 OWS65750 PGO65750 PQK65750 QAG65750 QKC65750 QTY65750 RDU65750 RNQ65750 RXM65750 SHI65750 SRE65750 TBA65750 TKW65750 TUS65750 UEO65750 UOK65750 UYG65750 VIC65750 VRY65750 WBU65750 WLQ65750 WVM65750 E131286 JA131286 SW131286 ACS131286 AMO131286 AWK131286 BGG131286 BQC131286 BZY131286 CJU131286 CTQ131286 DDM131286 DNI131286 DXE131286 EHA131286 EQW131286 FAS131286 FKO131286 FUK131286 GEG131286 GOC131286 GXY131286 HHU131286 HRQ131286 IBM131286 ILI131286 IVE131286 JFA131286 JOW131286 JYS131286 KIO131286 KSK131286 LCG131286 LMC131286 LVY131286 MFU131286 MPQ131286 MZM131286 NJI131286 NTE131286 ODA131286 OMW131286 OWS131286 PGO131286 PQK131286 QAG131286 QKC131286 QTY131286 RDU131286 RNQ131286 RXM131286 SHI131286 SRE131286 TBA131286 TKW131286 TUS131286 UEO131286 UOK131286 UYG131286 VIC131286 VRY131286 WBU131286 WLQ131286 WVM131286 E196822 JA196822 SW196822 ACS196822 AMO196822 AWK196822 BGG196822 BQC196822 BZY196822 CJU196822 CTQ196822 DDM196822 DNI196822 DXE196822 EHA196822 EQW196822 FAS196822 FKO196822 FUK196822 GEG196822 GOC196822 GXY196822 HHU196822 HRQ196822 IBM196822 ILI196822 IVE196822 JFA196822 JOW196822 JYS196822 KIO196822 KSK196822 LCG196822 LMC196822 LVY196822 MFU196822 MPQ196822 MZM196822 NJI196822 NTE196822 ODA196822 OMW196822 OWS196822 PGO196822 PQK196822 QAG196822 QKC196822 QTY196822 RDU196822 RNQ196822 RXM196822 SHI196822 SRE196822 TBA196822 TKW196822 TUS196822 UEO196822 UOK196822 UYG196822 VIC196822 VRY196822 WBU196822 WLQ196822 WVM196822 E262358 JA262358 SW262358 ACS262358 AMO262358 AWK262358 BGG262358 BQC262358 BZY262358 CJU262358 CTQ262358 DDM262358 DNI262358 DXE262358 EHA262358 EQW262358 FAS262358 FKO262358 FUK262358 GEG262358 GOC262358 GXY262358 HHU262358 HRQ262358 IBM262358 ILI262358 IVE262358 JFA262358 JOW262358 JYS262358 KIO262358 KSK262358 LCG262358 LMC262358 LVY262358 MFU262358 MPQ262358 MZM262358 NJI262358 NTE262358 ODA262358 OMW262358 OWS262358 PGO262358 PQK262358 QAG262358 QKC262358 QTY262358 RDU262358 RNQ262358 RXM262358 SHI262358 SRE262358 TBA262358 TKW262358 TUS262358 UEO262358 UOK262358 UYG262358 VIC262358 VRY262358 WBU262358 WLQ262358 WVM262358 E327894 JA327894 SW327894 ACS327894 AMO327894 AWK327894 BGG327894 BQC327894 BZY327894 CJU327894 CTQ327894 DDM327894 DNI327894 DXE327894 EHA327894 EQW327894 FAS327894 FKO327894 FUK327894 GEG327894 GOC327894 GXY327894 HHU327894 HRQ327894 IBM327894 ILI327894 IVE327894 JFA327894 JOW327894 JYS327894 KIO327894 KSK327894 LCG327894 LMC327894 LVY327894 MFU327894 MPQ327894 MZM327894 NJI327894 NTE327894 ODA327894 OMW327894 OWS327894 PGO327894 PQK327894 QAG327894 QKC327894 QTY327894 RDU327894 RNQ327894 RXM327894 SHI327894 SRE327894 TBA327894 TKW327894 TUS327894 UEO327894 UOK327894 UYG327894 VIC327894 VRY327894 WBU327894 WLQ327894 WVM327894 E393430 JA393430 SW393430 ACS393430 AMO393430 AWK393430 BGG393430 BQC393430 BZY393430 CJU393430 CTQ393430 DDM393430 DNI393430 DXE393430 EHA393430 EQW393430 FAS393430 FKO393430 FUK393430 GEG393430 GOC393430 GXY393430 HHU393430 HRQ393430 IBM393430 ILI393430 IVE393430 JFA393430 JOW393430 JYS393430 KIO393430 KSK393430 LCG393430 LMC393430 LVY393430 MFU393430 MPQ393430 MZM393430 NJI393430 NTE393430 ODA393430 OMW393430 OWS393430 PGO393430 PQK393430 QAG393430 QKC393430 QTY393430 RDU393430 RNQ393430 RXM393430 SHI393430 SRE393430 TBA393430 TKW393430 TUS393430 UEO393430 UOK393430 UYG393430 VIC393430 VRY393430 WBU393430 WLQ393430 WVM393430 E458966 JA458966 SW458966 ACS458966 AMO458966 AWK458966 BGG458966 BQC458966 BZY458966 CJU458966 CTQ458966 DDM458966 DNI458966 DXE458966 EHA458966 EQW458966 FAS458966 FKO458966 FUK458966 GEG458966 GOC458966 GXY458966 HHU458966 HRQ458966 IBM458966 ILI458966 IVE458966 JFA458966 JOW458966 JYS458966 KIO458966 KSK458966 LCG458966 LMC458966 LVY458966 MFU458966 MPQ458966 MZM458966 NJI458966 NTE458966 ODA458966 OMW458966 OWS458966 PGO458966 PQK458966 QAG458966 QKC458966 QTY458966 RDU458966 RNQ458966 RXM458966 SHI458966 SRE458966 TBA458966 TKW458966 TUS458966 UEO458966 UOK458966 UYG458966 VIC458966 VRY458966 WBU458966 WLQ458966 WVM458966 E524502 JA524502 SW524502 ACS524502 AMO524502 AWK524502 BGG524502 BQC524502 BZY524502 CJU524502 CTQ524502 DDM524502 DNI524502 DXE524502 EHA524502 EQW524502 FAS524502 FKO524502 FUK524502 GEG524502 GOC524502 GXY524502 HHU524502 HRQ524502 IBM524502 ILI524502 IVE524502 JFA524502 JOW524502 JYS524502 KIO524502 KSK524502 LCG524502 LMC524502 LVY524502 MFU524502 MPQ524502 MZM524502 NJI524502 NTE524502 ODA524502 OMW524502 OWS524502 PGO524502 PQK524502 QAG524502 QKC524502 QTY524502 RDU524502 RNQ524502 RXM524502 SHI524502 SRE524502 TBA524502 TKW524502 TUS524502 UEO524502 UOK524502 UYG524502 VIC524502 VRY524502 WBU524502 WLQ524502 WVM524502 E590038 JA590038 SW590038 ACS590038 AMO590038 AWK590038 BGG590038 BQC590038 BZY590038 CJU590038 CTQ590038 DDM590038 DNI590038 DXE590038 EHA590038 EQW590038 FAS590038 FKO590038 FUK590038 GEG590038 GOC590038 GXY590038 HHU590038 HRQ590038 IBM590038 ILI590038 IVE590038 JFA590038 JOW590038 JYS590038 KIO590038 KSK590038 LCG590038 LMC590038 LVY590038 MFU590038 MPQ590038 MZM590038 NJI590038 NTE590038 ODA590038 OMW590038 OWS590038 PGO590038 PQK590038 QAG590038 QKC590038 QTY590038 RDU590038 RNQ590038 RXM590038 SHI590038 SRE590038 TBA590038 TKW590038 TUS590038 UEO590038 UOK590038 UYG590038 VIC590038 VRY590038 WBU590038 WLQ590038 WVM590038 E655574 JA655574 SW655574 ACS655574 AMO655574 AWK655574 BGG655574 BQC655574 BZY655574 CJU655574 CTQ655574 DDM655574 DNI655574 DXE655574 EHA655574 EQW655574 FAS655574 FKO655574 FUK655574 GEG655574 GOC655574 GXY655574 HHU655574 HRQ655574 IBM655574 ILI655574 IVE655574 JFA655574 JOW655574 JYS655574 KIO655574 KSK655574 LCG655574 LMC655574 LVY655574 MFU655574 MPQ655574 MZM655574 NJI655574 NTE655574 ODA655574 OMW655574 OWS655574 PGO655574 PQK655574 QAG655574 QKC655574 QTY655574 RDU655574 RNQ655574 RXM655574 SHI655574 SRE655574 TBA655574 TKW655574 TUS655574 UEO655574 UOK655574 UYG655574 VIC655574 VRY655574 WBU655574 WLQ655574 WVM655574 E721110 JA721110 SW721110 ACS721110 AMO721110 AWK721110 BGG721110 BQC721110 BZY721110 CJU721110 CTQ721110 DDM721110 DNI721110 DXE721110 EHA721110 EQW721110 FAS721110 FKO721110 FUK721110 GEG721110 GOC721110 GXY721110 HHU721110 HRQ721110 IBM721110 ILI721110 IVE721110 JFA721110 JOW721110 JYS721110 KIO721110 KSK721110 LCG721110 LMC721110 LVY721110 MFU721110 MPQ721110 MZM721110 NJI721110 NTE721110 ODA721110 OMW721110 OWS721110 PGO721110 PQK721110 QAG721110 QKC721110 QTY721110 RDU721110 RNQ721110 RXM721110 SHI721110 SRE721110 TBA721110 TKW721110 TUS721110 UEO721110 UOK721110 UYG721110 VIC721110 VRY721110 WBU721110 WLQ721110 WVM721110 E786646 JA786646 SW786646 ACS786646 AMO786646 AWK786646 BGG786646 BQC786646 BZY786646 CJU786646 CTQ786646 DDM786646 DNI786646 DXE786646 EHA786646 EQW786646 FAS786646 FKO786646 FUK786646 GEG786646 GOC786646 GXY786646 HHU786646 HRQ786646 IBM786646 ILI786646 IVE786646 JFA786646 JOW786646 JYS786646 KIO786646 KSK786646 LCG786646 LMC786646 LVY786646 MFU786646 MPQ786646 MZM786646 NJI786646 NTE786646 ODA786646 OMW786646 OWS786646 PGO786646 PQK786646 QAG786646 QKC786646 QTY786646 RDU786646 RNQ786646 RXM786646 SHI786646 SRE786646 TBA786646 TKW786646 TUS786646 UEO786646 UOK786646 UYG786646 VIC786646 VRY786646 WBU786646 WLQ786646 WVM786646 E852182 JA852182 SW852182 ACS852182 AMO852182 AWK852182 BGG852182 BQC852182 BZY852182 CJU852182 CTQ852182 DDM852182 DNI852182 DXE852182 EHA852182 EQW852182 FAS852182 FKO852182 FUK852182 GEG852182 GOC852182 GXY852182 HHU852182 HRQ852182 IBM852182 ILI852182 IVE852182 JFA852182 JOW852182 JYS852182 KIO852182 KSK852182 LCG852182 LMC852182 LVY852182 MFU852182 MPQ852182 MZM852182 NJI852182 NTE852182 ODA852182 OMW852182 OWS852182 PGO852182 PQK852182 QAG852182 QKC852182 QTY852182 RDU852182 RNQ852182 RXM852182 SHI852182 SRE852182 TBA852182 TKW852182 TUS852182 UEO852182 UOK852182 UYG852182 VIC852182 VRY852182 WBU852182 WLQ852182 WVM852182 E917718 JA917718 SW917718 ACS917718 AMO917718 AWK917718 BGG917718 BQC917718 BZY917718 CJU917718 CTQ917718 DDM917718 DNI917718 DXE917718 EHA917718 EQW917718 FAS917718 FKO917718 FUK917718 GEG917718 GOC917718 GXY917718 HHU917718 HRQ917718 IBM917718 ILI917718 IVE917718 JFA917718 JOW917718 JYS917718 KIO917718 KSK917718 LCG917718 LMC917718 LVY917718 MFU917718 MPQ917718 MZM917718 NJI917718 NTE917718 ODA917718 OMW917718 OWS917718 PGO917718 PQK917718 QAG917718 QKC917718 QTY917718 RDU917718 RNQ917718 RXM917718 SHI917718 SRE917718 TBA917718 TKW917718 TUS917718 UEO917718 UOK917718 UYG917718 VIC917718 VRY917718 WBU917718 WLQ917718 WVM917718 E983254 JA983254 SW983254 ACS983254 AMO983254 AWK983254 BGG983254 BQC983254 BZY983254 CJU983254 CTQ983254 DDM983254 DNI983254 DXE983254 EHA983254 EQW983254 FAS983254 FKO983254 FUK983254 GEG983254 GOC983254 GXY983254 HHU983254 HRQ983254 IBM983254 ILI983254 IVE983254 JFA983254 JOW983254 JYS983254 KIO983254 KSK983254 LCG983254 LMC983254 LVY983254 MFU983254 MPQ983254 MZM983254 NJI983254 NTE983254 ODA983254 OMW983254 OWS983254 PGO983254 PQK983254 QAG983254 QKC983254 QTY983254 RDU983254 RNQ983254 RXM983254 SHI983254 SRE983254 TBA983254 TKW983254 TUS983254 UEO983254 UOK983254 UYG983254 VIC983254 VRY983254 WBU983254 WLQ983254 WVM983254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D367:E371 IZ367:JA371 SV367:SW371 ACR367:ACS371 AMN367:AMO371 AWJ367:AWK371 BGF367:BGG371 BQB367:BQC371 BZX367:BZY371 CJT367:CJU371 CTP367:CTQ371 DDL367:DDM371 DNH367:DNI371 DXD367:DXE371 EGZ367:EHA371 EQV367:EQW371 FAR367:FAS371 FKN367:FKO371 FUJ367:FUK371 GEF367:GEG371 GOB367:GOC371 GXX367:GXY371 HHT367:HHU371 HRP367:HRQ371 IBL367:IBM371 ILH367:ILI371 IVD367:IVE371 JEZ367:JFA371 JOV367:JOW371 JYR367:JYS371 KIN367:KIO371 KSJ367:KSK371 LCF367:LCG371 LMB367:LMC371 LVX367:LVY371 MFT367:MFU371 MPP367:MPQ371 MZL367:MZM371 NJH367:NJI371 NTD367:NTE371 OCZ367:ODA371 OMV367:OMW371 OWR367:OWS371 PGN367:PGO371 PQJ367:PQK371 QAF367:QAG371 QKB367:QKC371 QTX367:QTY371 RDT367:RDU371 RNP367:RNQ371 RXL367:RXM371 SHH367:SHI371 SRD367:SRE371 TAZ367:TBA371 TKV367:TKW371 TUR367:TUS371 UEN367:UEO371 UOJ367:UOK371 UYF367:UYG371 VIB367:VIC371 VRX367:VRY371 WBT367:WBU371 WLP367:WLQ371 WVL367:WVM371 D65903:E65907 IZ65903:JA65907 SV65903:SW65907 ACR65903:ACS65907 AMN65903:AMO65907 AWJ65903:AWK65907 BGF65903:BGG65907 BQB65903:BQC65907 BZX65903:BZY65907 CJT65903:CJU65907 CTP65903:CTQ65907 DDL65903:DDM65907 DNH65903:DNI65907 DXD65903:DXE65907 EGZ65903:EHA65907 EQV65903:EQW65907 FAR65903:FAS65907 FKN65903:FKO65907 FUJ65903:FUK65907 GEF65903:GEG65907 GOB65903:GOC65907 GXX65903:GXY65907 HHT65903:HHU65907 HRP65903:HRQ65907 IBL65903:IBM65907 ILH65903:ILI65907 IVD65903:IVE65907 JEZ65903:JFA65907 JOV65903:JOW65907 JYR65903:JYS65907 KIN65903:KIO65907 KSJ65903:KSK65907 LCF65903:LCG65907 LMB65903:LMC65907 LVX65903:LVY65907 MFT65903:MFU65907 MPP65903:MPQ65907 MZL65903:MZM65907 NJH65903:NJI65907 NTD65903:NTE65907 OCZ65903:ODA65907 OMV65903:OMW65907 OWR65903:OWS65907 PGN65903:PGO65907 PQJ65903:PQK65907 QAF65903:QAG65907 QKB65903:QKC65907 QTX65903:QTY65907 RDT65903:RDU65907 RNP65903:RNQ65907 RXL65903:RXM65907 SHH65903:SHI65907 SRD65903:SRE65907 TAZ65903:TBA65907 TKV65903:TKW65907 TUR65903:TUS65907 UEN65903:UEO65907 UOJ65903:UOK65907 UYF65903:UYG65907 VIB65903:VIC65907 VRX65903:VRY65907 WBT65903:WBU65907 WLP65903:WLQ65907 WVL65903:WVM65907 D131439:E131443 IZ131439:JA131443 SV131439:SW131443 ACR131439:ACS131443 AMN131439:AMO131443 AWJ131439:AWK131443 BGF131439:BGG131443 BQB131439:BQC131443 BZX131439:BZY131443 CJT131439:CJU131443 CTP131439:CTQ131443 DDL131439:DDM131443 DNH131439:DNI131443 DXD131439:DXE131443 EGZ131439:EHA131443 EQV131439:EQW131443 FAR131439:FAS131443 FKN131439:FKO131443 FUJ131439:FUK131443 GEF131439:GEG131443 GOB131439:GOC131443 GXX131439:GXY131443 HHT131439:HHU131443 HRP131439:HRQ131443 IBL131439:IBM131443 ILH131439:ILI131443 IVD131439:IVE131443 JEZ131439:JFA131443 JOV131439:JOW131443 JYR131439:JYS131443 KIN131439:KIO131443 KSJ131439:KSK131443 LCF131439:LCG131443 LMB131439:LMC131443 LVX131439:LVY131443 MFT131439:MFU131443 MPP131439:MPQ131443 MZL131439:MZM131443 NJH131439:NJI131443 NTD131439:NTE131443 OCZ131439:ODA131443 OMV131439:OMW131443 OWR131439:OWS131443 PGN131439:PGO131443 PQJ131439:PQK131443 QAF131439:QAG131443 QKB131439:QKC131443 QTX131439:QTY131443 RDT131439:RDU131443 RNP131439:RNQ131443 RXL131439:RXM131443 SHH131439:SHI131443 SRD131439:SRE131443 TAZ131439:TBA131443 TKV131439:TKW131443 TUR131439:TUS131443 UEN131439:UEO131443 UOJ131439:UOK131443 UYF131439:UYG131443 VIB131439:VIC131443 VRX131439:VRY131443 WBT131439:WBU131443 WLP131439:WLQ131443 WVL131439:WVM131443 D196975:E196979 IZ196975:JA196979 SV196975:SW196979 ACR196975:ACS196979 AMN196975:AMO196979 AWJ196975:AWK196979 BGF196975:BGG196979 BQB196975:BQC196979 BZX196975:BZY196979 CJT196975:CJU196979 CTP196975:CTQ196979 DDL196975:DDM196979 DNH196975:DNI196979 DXD196975:DXE196979 EGZ196975:EHA196979 EQV196975:EQW196979 FAR196975:FAS196979 FKN196975:FKO196979 FUJ196975:FUK196979 GEF196975:GEG196979 GOB196975:GOC196979 GXX196975:GXY196979 HHT196975:HHU196979 HRP196975:HRQ196979 IBL196975:IBM196979 ILH196975:ILI196979 IVD196975:IVE196979 JEZ196975:JFA196979 JOV196975:JOW196979 JYR196975:JYS196979 KIN196975:KIO196979 KSJ196975:KSK196979 LCF196975:LCG196979 LMB196975:LMC196979 LVX196975:LVY196979 MFT196975:MFU196979 MPP196975:MPQ196979 MZL196975:MZM196979 NJH196975:NJI196979 NTD196975:NTE196979 OCZ196975:ODA196979 OMV196975:OMW196979 OWR196975:OWS196979 PGN196975:PGO196979 PQJ196975:PQK196979 QAF196975:QAG196979 QKB196975:QKC196979 QTX196975:QTY196979 RDT196975:RDU196979 RNP196975:RNQ196979 RXL196975:RXM196979 SHH196975:SHI196979 SRD196975:SRE196979 TAZ196975:TBA196979 TKV196975:TKW196979 TUR196975:TUS196979 UEN196975:UEO196979 UOJ196975:UOK196979 UYF196975:UYG196979 VIB196975:VIC196979 VRX196975:VRY196979 WBT196975:WBU196979 WLP196975:WLQ196979 WVL196975:WVM196979 D262511:E262515 IZ262511:JA262515 SV262511:SW262515 ACR262511:ACS262515 AMN262511:AMO262515 AWJ262511:AWK262515 BGF262511:BGG262515 BQB262511:BQC262515 BZX262511:BZY262515 CJT262511:CJU262515 CTP262511:CTQ262515 DDL262511:DDM262515 DNH262511:DNI262515 DXD262511:DXE262515 EGZ262511:EHA262515 EQV262511:EQW262515 FAR262511:FAS262515 FKN262511:FKO262515 FUJ262511:FUK262515 GEF262511:GEG262515 GOB262511:GOC262515 GXX262511:GXY262515 HHT262511:HHU262515 HRP262511:HRQ262515 IBL262511:IBM262515 ILH262511:ILI262515 IVD262511:IVE262515 JEZ262511:JFA262515 JOV262511:JOW262515 JYR262511:JYS262515 KIN262511:KIO262515 KSJ262511:KSK262515 LCF262511:LCG262515 LMB262511:LMC262515 LVX262511:LVY262515 MFT262511:MFU262515 MPP262511:MPQ262515 MZL262511:MZM262515 NJH262511:NJI262515 NTD262511:NTE262515 OCZ262511:ODA262515 OMV262511:OMW262515 OWR262511:OWS262515 PGN262511:PGO262515 PQJ262511:PQK262515 QAF262511:QAG262515 QKB262511:QKC262515 QTX262511:QTY262515 RDT262511:RDU262515 RNP262511:RNQ262515 RXL262511:RXM262515 SHH262511:SHI262515 SRD262511:SRE262515 TAZ262511:TBA262515 TKV262511:TKW262515 TUR262511:TUS262515 UEN262511:UEO262515 UOJ262511:UOK262515 UYF262511:UYG262515 VIB262511:VIC262515 VRX262511:VRY262515 WBT262511:WBU262515 WLP262511:WLQ262515 WVL262511:WVM262515 D328047:E328051 IZ328047:JA328051 SV328047:SW328051 ACR328047:ACS328051 AMN328047:AMO328051 AWJ328047:AWK328051 BGF328047:BGG328051 BQB328047:BQC328051 BZX328047:BZY328051 CJT328047:CJU328051 CTP328047:CTQ328051 DDL328047:DDM328051 DNH328047:DNI328051 DXD328047:DXE328051 EGZ328047:EHA328051 EQV328047:EQW328051 FAR328047:FAS328051 FKN328047:FKO328051 FUJ328047:FUK328051 GEF328047:GEG328051 GOB328047:GOC328051 GXX328047:GXY328051 HHT328047:HHU328051 HRP328047:HRQ328051 IBL328047:IBM328051 ILH328047:ILI328051 IVD328047:IVE328051 JEZ328047:JFA328051 JOV328047:JOW328051 JYR328047:JYS328051 KIN328047:KIO328051 KSJ328047:KSK328051 LCF328047:LCG328051 LMB328047:LMC328051 LVX328047:LVY328051 MFT328047:MFU328051 MPP328047:MPQ328051 MZL328047:MZM328051 NJH328047:NJI328051 NTD328047:NTE328051 OCZ328047:ODA328051 OMV328047:OMW328051 OWR328047:OWS328051 PGN328047:PGO328051 PQJ328047:PQK328051 QAF328047:QAG328051 QKB328047:QKC328051 QTX328047:QTY328051 RDT328047:RDU328051 RNP328047:RNQ328051 RXL328047:RXM328051 SHH328047:SHI328051 SRD328047:SRE328051 TAZ328047:TBA328051 TKV328047:TKW328051 TUR328047:TUS328051 UEN328047:UEO328051 UOJ328047:UOK328051 UYF328047:UYG328051 VIB328047:VIC328051 VRX328047:VRY328051 WBT328047:WBU328051 WLP328047:WLQ328051 WVL328047:WVM328051 D393583:E393587 IZ393583:JA393587 SV393583:SW393587 ACR393583:ACS393587 AMN393583:AMO393587 AWJ393583:AWK393587 BGF393583:BGG393587 BQB393583:BQC393587 BZX393583:BZY393587 CJT393583:CJU393587 CTP393583:CTQ393587 DDL393583:DDM393587 DNH393583:DNI393587 DXD393583:DXE393587 EGZ393583:EHA393587 EQV393583:EQW393587 FAR393583:FAS393587 FKN393583:FKO393587 FUJ393583:FUK393587 GEF393583:GEG393587 GOB393583:GOC393587 GXX393583:GXY393587 HHT393583:HHU393587 HRP393583:HRQ393587 IBL393583:IBM393587 ILH393583:ILI393587 IVD393583:IVE393587 JEZ393583:JFA393587 JOV393583:JOW393587 JYR393583:JYS393587 KIN393583:KIO393587 KSJ393583:KSK393587 LCF393583:LCG393587 LMB393583:LMC393587 LVX393583:LVY393587 MFT393583:MFU393587 MPP393583:MPQ393587 MZL393583:MZM393587 NJH393583:NJI393587 NTD393583:NTE393587 OCZ393583:ODA393587 OMV393583:OMW393587 OWR393583:OWS393587 PGN393583:PGO393587 PQJ393583:PQK393587 QAF393583:QAG393587 QKB393583:QKC393587 QTX393583:QTY393587 RDT393583:RDU393587 RNP393583:RNQ393587 RXL393583:RXM393587 SHH393583:SHI393587 SRD393583:SRE393587 TAZ393583:TBA393587 TKV393583:TKW393587 TUR393583:TUS393587 UEN393583:UEO393587 UOJ393583:UOK393587 UYF393583:UYG393587 VIB393583:VIC393587 VRX393583:VRY393587 WBT393583:WBU393587 WLP393583:WLQ393587 WVL393583:WVM393587 D459119:E459123 IZ459119:JA459123 SV459119:SW459123 ACR459119:ACS459123 AMN459119:AMO459123 AWJ459119:AWK459123 BGF459119:BGG459123 BQB459119:BQC459123 BZX459119:BZY459123 CJT459119:CJU459123 CTP459119:CTQ459123 DDL459119:DDM459123 DNH459119:DNI459123 DXD459119:DXE459123 EGZ459119:EHA459123 EQV459119:EQW459123 FAR459119:FAS459123 FKN459119:FKO459123 FUJ459119:FUK459123 GEF459119:GEG459123 GOB459119:GOC459123 GXX459119:GXY459123 HHT459119:HHU459123 HRP459119:HRQ459123 IBL459119:IBM459123 ILH459119:ILI459123 IVD459119:IVE459123 JEZ459119:JFA459123 JOV459119:JOW459123 JYR459119:JYS459123 KIN459119:KIO459123 KSJ459119:KSK459123 LCF459119:LCG459123 LMB459119:LMC459123 LVX459119:LVY459123 MFT459119:MFU459123 MPP459119:MPQ459123 MZL459119:MZM459123 NJH459119:NJI459123 NTD459119:NTE459123 OCZ459119:ODA459123 OMV459119:OMW459123 OWR459119:OWS459123 PGN459119:PGO459123 PQJ459119:PQK459123 QAF459119:QAG459123 QKB459119:QKC459123 QTX459119:QTY459123 RDT459119:RDU459123 RNP459119:RNQ459123 RXL459119:RXM459123 SHH459119:SHI459123 SRD459119:SRE459123 TAZ459119:TBA459123 TKV459119:TKW459123 TUR459119:TUS459123 UEN459119:UEO459123 UOJ459119:UOK459123 UYF459119:UYG459123 VIB459119:VIC459123 VRX459119:VRY459123 WBT459119:WBU459123 WLP459119:WLQ459123 WVL459119:WVM459123 D524655:E524659 IZ524655:JA524659 SV524655:SW524659 ACR524655:ACS524659 AMN524655:AMO524659 AWJ524655:AWK524659 BGF524655:BGG524659 BQB524655:BQC524659 BZX524655:BZY524659 CJT524655:CJU524659 CTP524655:CTQ524659 DDL524655:DDM524659 DNH524655:DNI524659 DXD524655:DXE524659 EGZ524655:EHA524659 EQV524655:EQW524659 FAR524655:FAS524659 FKN524655:FKO524659 FUJ524655:FUK524659 GEF524655:GEG524659 GOB524655:GOC524659 GXX524655:GXY524659 HHT524655:HHU524659 HRP524655:HRQ524659 IBL524655:IBM524659 ILH524655:ILI524659 IVD524655:IVE524659 JEZ524655:JFA524659 JOV524655:JOW524659 JYR524655:JYS524659 KIN524655:KIO524659 KSJ524655:KSK524659 LCF524655:LCG524659 LMB524655:LMC524659 LVX524655:LVY524659 MFT524655:MFU524659 MPP524655:MPQ524659 MZL524655:MZM524659 NJH524655:NJI524659 NTD524655:NTE524659 OCZ524655:ODA524659 OMV524655:OMW524659 OWR524655:OWS524659 PGN524655:PGO524659 PQJ524655:PQK524659 QAF524655:QAG524659 QKB524655:QKC524659 QTX524655:QTY524659 RDT524655:RDU524659 RNP524655:RNQ524659 RXL524655:RXM524659 SHH524655:SHI524659 SRD524655:SRE524659 TAZ524655:TBA524659 TKV524655:TKW524659 TUR524655:TUS524659 UEN524655:UEO524659 UOJ524655:UOK524659 UYF524655:UYG524659 VIB524655:VIC524659 VRX524655:VRY524659 WBT524655:WBU524659 WLP524655:WLQ524659 WVL524655:WVM524659 D590191:E590195 IZ590191:JA590195 SV590191:SW590195 ACR590191:ACS590195 AMN590191:AMO590195 AWJ590191:AWK590195 BGF590191:BGG590195 BQB590191:BQC590195 BZX590191:BZY590195 CJT590191:CJU590195 CTP590191:CTQ590195 DDL590191:DDM590195 DNH590191:DNI590195 DXD590191:DXE590195 EGZ590191:EHA590195 EQV590191:EQW590195 FAR590191:FAS590195 FKN590191:FKO590195 FUJ590191:FUK590195 GEF590191:GEG590195 GOB590191:GOC590195 GXX590191:GXY590195 HHT590191:HHU590195 HRP590191:HRQ590195 IBL590191:IBM590195 ILH590191:ILI590195 IVD590191:IVE590195 JEZ590191:JFA590195 JOV590191:JOW590195 JYR590191:JYS590195 KIN590191:KIO590195 KSJ590191:KSK590195 LCF590191:LCG590195 LMB590191:LMC590195 LVX590191:LVY590195 MFT590191:MFU590195 MPP590191:MPQ590195 MZL590191:MZM590195 NJH590191:NJI590195 NTD590191:NTE590195 OCZ590191:ODA590195 OMV590191:OMW590195 OWR590191:OWS590195 PGN590191:PGO590195 PQJ590191:PQK590195 QAF590191:QAG590195 QKB590191:QKC590195 QTX590191:QTY590195 RDT590191:RDU590195 RNP590191:RNQ590195 RXL590191:RXM590195 SHH590191:SHI590195 SRD590191:SRE590195 TAZ590191:TBA590195 TKV590191:TKW590195 TUR590191:TUS590195 UEN590191:UEO590195 UOJ590191:UOK590195 UYF590191:UYG590195 VIB590191:VIC590195 VRX590191:VRY590195 WBT590191:WBU590195 WLP590191:WLQ590195 WVL590191:WVM590195 D655727:E655731 IZ655727:JA655731 SV655727:SW655731 ACR655727:ACS655731 AMN655727:AMO655731 AWJ655727:AWK655731 BGF655727:BGG655731 BQB655727:BQC655731 BZX655727:BZY655731 CJT655727:CJU655731 CTP655727:CTQ655731 DDL655727:DDM655731 DNH655727:DNI655731 DXD655727:DXE655731 EGZ655727:EHA655731 EQV655727:EQW655731 FAR655727:FAS655731 FKN655727:FKO655731 FUJ655727:FUK655731 GEF655727:GEG655731 GOB655727:GOC655731 GXX655727:GXY655731 HHT655727:HHU655731 HRP655727:HRQ655731 IBL655727:IBM655731 ILH655727:ILI655731 IVD655727:IVE655731 JEZ655727:JFA655731 JOV655727:JOW655731 JYR655727:JYS655731 KIN655727:KIO655731 KSJ655727:KSK655731 LCF655727:LCG655731 LMB655727:LMC655731 LVX655727:LVY655731 MFT655727:MFU655731 MPP655727:MPQ655731 MZL655727:MZM655731 NJH655727:NJI655731 NTD655727:NTE655731 OCZ655727:ODA655731 OMV655727:OMW655731 OWR655727:OWS655731 PGN655727:PGO655731 PQJ655727:PQK655731 QAF655727:QAG655731 QKB655727:QKC655731 QTX655727:QTY655731 RDT655727:RDU655731 RNP655727:RNQ655731 RXL655727:RXM655731 SHH655727:SHI655731 SRD655727:SRE655731 TAZ655727:TBA655731 TKV655727:TKW655731 TUR655727:TUS655731 UEN655727:UEO655731 UOJ655727:UOK655731 UYF655727:UYG655731 VIB655727:VIC655731 VRX655727:VRY655731 WBT655727:WBU655731 WLP655727:WLQ655731 WVL655727:WVM655731 D721263:E721267 IZ721263:JA721267 SV721263:SW721267 ACR721263:ACS721267 AMN721263:AMO721267 AWJ721263:AWK721267 BGF721263:BGG721267 BQB721263:BQC721267 BZX721263:BZY721267 CJT721263:CJU721267 CTP721263:CTQ721267 DDL721263:DDM721267 DNH721263:DNI721267 DXD721263:DXE721267 EGZ721263:EHA721267 EQV721263:EQW721267 FAR721263:FAS721267 FKN721263:FKO721267 FUJ721263:FUK721267 GEF721263:GEG721267 GOB721263:GOC721267 GXX721263:GXY721267 HHT721263:HHU721267 HRP721263:HRQ721267 IBL721263:IBM721267 ILH721263:ILI721267 IVD721263:IVE721267 JEZ721263:JFA721267 JOV721263:JOW721267 JYR721263:JYS721267 KIN721263:KIO721267 KSJ721263:KSK721267 LCF721263:LCG721267 LMB721263:LMC721267 LVX721263:LVY721267 MFT721263:MFU721267 MPP721263:MPQ721267 MZL721263:MZM721267 NJH721263:NJI721267 NTD721263:NTE721267 OCZ721263:ODA721267 OMV721263:OMW721267 OWR721263:OWS721267 PGN721263:PGO721267 PQJ721263:PQK721267 QAF721263:QAG721267 QKB721263:QKC721267 QTX721263:QTY721267 RDT721263:RDU721267 RNP721263:RNQ721267 RXL721263:RXM721267 SHH721263:SHI721267 SRD721263:SRE721267 TAZ721263:TBA721267 TKV721263:TKW721267 TUR721263:TUS721267 UEN721263:UEO721267 UOJ721263:UOK721267 UYF721263:UYG721267 VIB721263:VIC721267 VRX721263:VRY721267 WBT721263:WBU721267 WLP721263:WLQ721267 WVL721263:WVM721267 D786799:E786803 IZ786799:JA786803 SV786799:SW786803 ACR786799:ACS786803 AMN786799:AMO786803 AWJ786799:AWK786803 BGF786799:BGG786803 BQB786799:BQC786803 BZX786799:BZY786803 CJT786799:CJU786803 CTP786799:CTQ786803 DDL786799:DDM786803 DNH786799:DNI786803 DXD786799:DXE786803 EGZ786799:EHA786803 EQV786799:EQW786803 FAR786799:FAS786803 FKN786799:FKO786803 FUJ786799:FUK786803 GEF786799:GEG786803 GOB786799:GOC786803 GXX786799:GXY786803 HHT786799:HHU786803 HRP786799:HRQ786803 IBL786799:IBM786803 ILH786799:ILI786803 IVD786799:IVE786803 JEZ786799:JFA786803 JOV786799:JOW786803 JYR786799:JYS786803 KIN786799:KIO786803 KSJ786799:KSK786803 LCF786799:LCG786803 LMB786799:LMC786803 LVX786799:LVY786803 MFT786799:MFU786803 MPP786799:MPQ786803 MZL786799:MZM786803 NJH786799:NJI786803 NTD786799:NTE786803 OCZ786799:ODA786803 OMV786799:OMW786803 OWR786799:OWS786803 PGN786799:PGO786803 PQJ786799:PQK786803 QAF786799:QAG786803 QKB786799:QKC786803 QTX786799:QTY786803 RDT786799:RDU786803 RNP786799:RNQ786803 RXL786799:RXM786803 SHH786799:SHI786803 SRD786799:SRE786803 TAZ786799:TBA786803 TKV786799:TKW786803 TUR786799:TUS786803 UEN786799:UEO786803 UOJ786799:UOK786803 UYF786799:UYG786803 VIB786799:VIC786803 VRX786799:VRY786803 WBT786799:WBU786803 WLP786799:WLQ786803 WVL786799:WVM786803 D852335:E852339 IZ852335:JA852339 SV852335:SW852339 ACR852335:ACS852339 AMN852335:AMO852339 AWJ852335:AWK852339 BGF852335:BGG852339 BQB852335:BQC852339 BZX852335:BZY852339 CJT852335:CJU852339 CTP852335:CTQ852339 DDL852335:DDM852339 DNH852335:DNI852339 DXD852335:DXE852339 EGZ852335:EHA852339 EQV852335:EQW852339 FAR852335:FAS852339 FKN852335:FKO852339 FUJ852335:FUK852339 GEF852335:GEG852339 GOB852335:GOC852339 GXX852335:GXY852339 HHT852335:HHU852339 HRP852335:HRQ852339 IBL852335:IBM852339 ILH852335:ILI852339 IVD852335:IVE852339 JEZ852335:JFA852339 JOV852335:JOW852339 JYR852335:JYS852339 KIN852335:KIO852339 KSJ852335:KSK852339 LCF852335:LCG852339 LMB852335:LMC852339 LVX852335:LVY852339 MFT852335:MFU852339 MPP852335:MPQ852339 MZL852335:MZM852339 NJH852335:NJI852339 NTD852335:NTE852339 OCZ852335:ODA852339 OMV852335:OMW852339 OWR852335:OWS852339 PGN852335:PGO852339 PQJ852335:PQK852339 QAF852335:QAG852339 QKB852335:QKC852339 QTX852335:QTY852339 RDT852335:RDU852339 RNP852335:RNQ852339 RXL852335:RXM852339 SHH852335:SHI852339 SRD852335:SRE852339 TAZ852335:TBA852339 TKV852335:TKW852339 TUR852335:TUS852339 UEN852335:UEO852339 UOJ852335:UOK852339 UYF852335:UYG852339 VIB852335:VIC852339 VRX852335:VRY852339 WBT852335:WBU852339 WLP852335:WLQ852339 WVL852335:WVM852339 D917871:E917875 IZ917871:JA917875 SV917871:SW917875 ACR917871:ACS917875 AMN917871:AMO917875 AWJ917871:AWK917875 BGF917871:BGG917875 BQB917871:BQC917875 BZX917871:BZY917875 CJT917871:CJU917875 CTP917871:CTQ917875 DDL917871:DDM917875 DNH917871:DNI917875 DXD917871:DXE917875 EGZ917871:EHA917875 EQV917871:EQW917875 FAR917871:FAS917875 FKN917871:FKO917875 FUJ917871:FUK917875 GEF917871:GEG917875 GOB917871:GOC917875 GXX917871:GXY917875 HHT917871:HHU917875 HRP917871:HRQ917875 IBL917871:IBM917875 ILH917871:ILI917875 IVD917871:IVE917875 JEZ917871:JFA917875 JOV917871:JOW917875 JYR917871:JYS917875 KIN917871:KIO917875 KSJ917871:KSK917875 LCF917871:LCG917875 LMB917871:LMC917875 LVX917871:LVY917875 MFT917871:MFU917875 MPP917871:MPQ917875 MZL917871:MZM917875 NJH917871:NJI917875 NTD917871:NTE917875 OCZ917871:ODA917875 OMV917871:OMW917875 OWR917871:OWS917875 PGN917871:PGO917875 PQJ917871:PQK917875 QAF917871:QAG917875 QKB917871:QKC917875 QTX917871:QTY917875 RDT917871:RDU917875 RNP917871:RNQ917875 RXL917871:RXM917875 SHH917871:SHI917875 SRD917871:SRE917875 TAZ917871:TBA917875 TKV917871:TKW917875 TUR917871:TUS917875 UEN917871:UEO917875 UOJ917871:UOK917875 UYF917871:UYG917875 VIB917871:VIC917875 VRX917871:VRY917875 WBT917871:WBU917875 WLP917871:WLQ917875 WVL917871:WVM917875 D983407:E983411 IZ983407:JA983411 SV983407:SW983411 ACR983407:ACS983411 AMN983407:AMO983411 AWJ983407:AWK983411 BGF983407:BGG983411 BQB983407:BQC983411 BZX983407:BZY983411 CJT983407:CJU983411 CTP983407:CTQ983411 DDL983407:DDM983411 DNH983407:DNI983411 DXD983407:DXE983411 EGZ983407:EHA983411 EQV983407:EQW983411 FAR983407:FAS983411 FKN983407:FKO983411 FUJ983407:FUK983411 GEF983407:GEG983411 GOB983407:GOC983411 GXX983407:GXY983411 HHT983407:HHU983411 HRP983407:HRQ983411 IBL983407:IBM983411 ILH983407:ILI983411 IVD983407:IVE983411 JEZ983407:JFA983411 JOV983407:JOW983411 JYR983407:JYS983411 KIN983407:KIO983411 KSJ983407:KSK983411 LCF983407:LCG983411 LMB983407:LMC983411 LVX983407:LVY983411 MFT983407:MFU983411 MPP983407:MPQ983411 MZL983407:MZM983411 NJH983407:NJI983411 NTD983407:NTE983411 OCZ983407:ODA983411 OMV983407:OMW983411 OWR983407:OWS983411 PGN983407:PGO983411 PQJ983407:PQK983411 QAF983407:QAG983411 QKB983407:QKC983411 QTX983407:QTY983411 RDT983407:RDU983411 RNP983407:RNQ983411 RXL983407:RXM983411 SHH983407:SHI983411 SRD983407:SRE983411 TAZ983407:TBA983411 TKV983407:TKW983411 TUR983407:TUS983411 UEN983407:UEO983411 UOJ983407:UOK983411 UYF983407:UYG983411 VIB983407:VIC983411 VRX983407:VRY983411 WBT983407:WBU983411 WLP983407:WLQ983411 WVL983407:WVM983411 I135 F100:I100 F142:I142 I131 I133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5" zoomScale="80" zoomScaleSheetLayoutView="80" workbookViewId="0">
      <selection activeCell="F23" sqref="F23"/>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10" customWidth="1"/>
    <col min="8" max="9" width="0" style="104" hidden="1" customWidth="1"/>
    <col min="10" max="15" width="0" style="12" hidden="1" customWidth="1"/>
    <col min="16" max="16384" width="9.140625" style="12"/>
  </cols>
  <sheetData>
    <row r="1" spans="1:9" s="65" customFormat="1" ht="22.5" customHeight="1">
      <c r="A1" s="1275" t="str">
        <f>'Attach 3(JV)'!A1</f>
        <v>Specification No. :CC/NT/W-RT/DOM/A00/23/09260</v>
      </c>
      <c r="B1" s="1275"/>
      <c r="C1" s="1275"/>
      <c r="D1" s="1275"/>
      <c r="E1" s="540"/>
      <c r="F1" s="541"/>
      <c r="G1" s="525" t="str">
        <f>"Attachment-4 " &amp; 'Attach 3(JV)'!AV1</f>
        <v xml:space="preserve">Attachment-4 </v>
      </c>
      <c r="H1" s="104"/>
      <c r="I1" s="104"/>
    </row>
    <row r="3" spans="1:9" ht="81" customHeight="1">
      <c r="A3" s="858" t="str">
        <f>'Attach 3(JV)'!A3</f>
        <v>Reactor Package RT-21 for (i) 1X125MVAR, 400kV, 3-Ph Bus Reactor at Jamshedpur S/s under ‘Eastern region Expansion Scheme-XXXI (ERSS-XXXI)’ and (ii) 1x80 MVAR , 400kV, 3-Phase Fixed Line Reactor at Bhiwadi S/s and 1x80 MVAR , 400kV, 3-Phase Switchable Line Reactor at  Allahabad S/s under ‘Reactive Power Compensation on 400kV Transmission lines in NR’</v>
      </c>
      <c r="B3" s="859"/>
      <c r="C3" s="859"/>
      <c r="D3" s="859"/>
      <c r="E3" s="859"/>
      <c r="F3" s="859"/>
      <c r="G3" s="859"/>
    </row>
    <row r="4" spans="1:9" ht="20.100000000000001" customHeight="1">
      <c r="A4" s="15"/>
      <c r="H4" s="113"/>
    </row>
    <row r="5" spans="1:9" ht="20.100000000000001" customHeight="1">
      <c r="A5" s="1074" t="s">
        <v>351</v>
      </c>
      <c r="B5" s="1074"/>
      <c r="C5" s="1074"/>
      <c r="D5" s="1074"/>
      <c r="E5" s="1074"/>
      <c r="F5" s="1074"/>
      <c r="G5" s="1074"/>
      <c r="H5" s="113"/>
    </row>
    <row r="6" spans="1:9" ht="20.100000000000001" customHeight="1">
      <c r="A6" s="19"/>
      <c r="H6" s="113"/>
    </row>
    <row r="7" spans="1:9" ht="20.100000000000001" customHeight="1">
      <c r="A7" s="20" t="str">
        <f>'Attach 3(JV)'!A7</f>
        <v>Bidder’s Name and Address  :</v>
      </c>
      <c r="F7" s="5" t="str">
        <f>'Attach 3(JV)'!E7</f>
        <v>To:</v>
      </c>
      <c r="H7" s="113"/>
    </row>
    <row r="8" spans="1:9" ht="36" customHeight="1">
      <c r="A8" s="1079" t="str">
        <f>'Attach 3(JV)'!A8</f>
        <v/>
      </c>
      <c r="B8" s="1079"/>
      <c r="C8" s="1079"/>
      <c r="D8" s="1079"/>
      <c r="F8" s="95" t="str">
        <f>'Attach 3(JV)'!E8</f>
        <v>Contract Services</v>
      </c>
      <c r="H8" s="113"/>
    </row>
    <row r="9" spans="1:9" ht="20.100000000000001" customHeight="1">
      <c r="A9" s="4" t="s">
        <v>344</v>
      </c>
      <c r="B9" s="1076">
        <f>'Attach 3(JV)'!B9</f>
        <v>0</v>
      </c>
      <c r="C9" s="1076"/>
      <c r="D9" s="1076"/>
      <c r="F9" s="95" t="str">
        <f>'Attach 3(JV)'!E9</f>
        <v>Power Grid Corporation of India Ltd.,</v>
      </c>
      <c r="H9" s="113"/>
    </row>
    <row r="10" spans="1:9" ht="20.100000000000001" customHeight="1">
      <c r="A10" s="4" t="s">
        <v>346</v>
      </c>
      <c r="B10" s="1076">
        <f>'Attach 3(JV)'!B10</f>
        <v>0</v>
      </c>
      <c r="C10" s="1076"/>
      <c r="D10" s="1076"/>
      <c r="F10" s="95" t="str">
        <f>'Attach 3(JV)'!E10</f>
        <v>"Saudamini", Plot No. 2, Sector 29</v>
      </c>
      <c r="H10" s="113"/>
    </row>
    <row r="11" spans="1:9" ht="20.100000000000001" customHeight="1">
      <c r="B11" s="1076">
        <f>'Attach 3(JV)'!B11</f>
        <v>0</v>
      </c>
      <c r="C11" s="1076"/>
      <c r="D11" s="1076"/>
      <c r="F11" s="95" t="str">
        <f>'Attach 3(JV)'!E11</f>
        <v>Gurgaon (Haryana) - 122001</v>
      </c>
    </row>
    <row r="12" spans="1:9" ht="20.100000000000001" customHeight="1">
      <c r="A12" s="19"/>
      <c r="B12" s="1076">
        <f>'Attach 3(JV)'!B12</f>
        <v>0</v>
      </c>
      <c r="C12" s="1076"/>
      <c r="D12" s="1076"/>
      <c r="E12" s="5"/>
    </row>
    <row r="13" spans="1:9" ht="20.100000000000001" customHeight="1">
      <c r="A13" s="19"/>
      <c r="B13" s="90"/>
      <c r="C13" s="90"/>
      <c r="D13" s="90"/>
      <c r="E13" s="12"/>
      <c r="F13" s="111"/>
      <c r="G13" s="111"/>
    </row>
    <row r="14" spans="1:9" ht="20.100000000000001" customHeight="1">
      <c r="A14" s="19"/>
      <c r="B14" s="90"/>
      <c r="C14" s="90"/>
      <c r="D14" s="90"/>
    </row>
    <row r="15" spans="1:9" ht="20.100000000000001" customHeight="1">
      <c r="A15" s="16" t="s">
        <v>339</v>
      </c>
    </row>
    <row r="16" spans="1:9" ht="20.100000000000001" customHeight="1">
      <c r="A16" s="19"/>
    </row>
    <row r="17" spans="1:9" ht="50.1" customHeight="1">
      <c r="A17" s="1277" t="str">
        <f>"We hereby certify that equipment and materials to be supplied are produced in " &amp;H26 &amp; " eligible source " &amp; F26</f>
        <v>We hereby certify that equipment and materials to be supplied are produced in [Name of Countries],  eligible source country.</v>
      </c>
      <c r="B17" s="1277"/>
      <c r="C17" s="1277"/>
      <c r="D17" s="1277"/>
      <c r="E17" s="1277"/>
      <c r="F17" s="112" t="s">
        <v>178</v>
      </c>
      <c r="G17" s="112" t="s">
        <v>179</v>
      </c>
    </row>
    <row r="18" spans="1:9" ht="45" customHeight="1">
      <c r="A18" s="1276" t="str">
        <f>"We hereby certify that our company is incorporated and registered in " &amp;I26 &amp; " eligible source " &amp;G26</f>
        <v>We hereby certify that our company is incorporated and registered in [Name of Countries],  eligible source country.</v>
      </c>
      <c r="B18" s="1276"/>
      <c r="C18" s="1276"/>
      <c r="D18" s="1276"/>
      <c r="E18" s="1276"/>
      <c r="F18" s="117" t="s">
        <v>152</v>
      </c>
      <c r="G18" s="117" t="s">
        <v>152</v>
      </c>
      <c r="H18" s="102" t="str">
        <f t="shared" ref="H18:I25" si="0">IF(F18 = "", "", F18&amp; ", ")</f>
        <v xml:space="preserve">[Name of Countries], </v>
      </c>
      <c r="I18" s="102" t="str">
        <f t="shared" si="0"/>
        <v xml:space="preserve">[Name of Countries], </v>
      </c>
    </row>
    <row r="19" spans="1:9" ht="33" customHeight="1">
      <c r="A19" s="115"/>
      <c r="B19" s="115"/>
      <c r="C19" s="115"/>
      <c r="D19" s="115"/>
      <c r="E19" s="115"/>
      <c r="F19" s="117"/>
      <c r="G19" s="117"/>
      <c r="H19" s="102" t="str">
        <f t="shared" si="0"/>
        <v/>
      </c>
      <c r="I19" s="102" t="str">
        <f t="shared" si="0"/>
        <v/>
      </c>
    </row>
    <row r="20" spans="1:9" ht="33" customHeight="1">
      <c r="A20" s="115"/>
      <c r="B20" s="115"/>
      <c r="C20" s="115"/>
      <c r="D20" s="24"/>
      <c r="E20" s="115"/>
      <c r="F20" s="117"/>
      <c r="G20" s="117"/>
      <c r="H20" s="102" t="str">
        <f t="shared" si="0"/>
        <v/>
      </c>
      <c r="I20" s="102" t="str">
        <f t="shared" si="0"/>
        <v/>
      </c>
    </row>
    <row r="21" spans="1:9" ht="33" customHeight="1">
      <c r="A21" s="23" t="s">
        <v>6</v>
      </c>
      <c r="B21" s="50" t="str">
        <f>'Attach 3(JV)'!B24</f>
        <v>--</v>
      </c>
      <c r="D21" s="24" t="s">
        <v>4</v>
      </c>
      <c r="E21" s="201" t="str">
        <f>'Attach 3(JV)'!E24</f>
        <v/>
      </c>
      <c r="F21" s="117"/>
      <c r="G21" s="117"/>
      <c r="H21" s="102" t="str">
        <f t="shared" si="0"/>
        <v/>
      </c>
      <c r="I21" s="102" t="str">
        <f t="shared" si="0"/>
        <v/>
      </c>
    </row>
    <row r="22" spans="1:9" ht="33" customHeight="1">
      <c r="A22" s="23" t="s">
        <v>7</v>
      </c>
      <c r="B22" s="201" t="str">
        <f>'Attach 3(JV)'!B25</f>
        <v/>
      </c>
      <c r="D22" s="24" t="s">
        <v>5</v>
      </c>
      <c r="E22" s="201" t="str">
        <f>'Attach 3(JV)'!E25</f>
        <v/>
      </c>
      <c r="F22" s="117"/>
      <c r="G22" s="117"/>
      <c r="H22" s="102" t="str">
        <f t="shared" si="0"/>
        <v/>
      </c>
      <c r="I22" s="102" t="str">
        <f t="shared" si="0"/>
        <v/>
      </c>
    </row>
    <row r="23" spans="1:9" ht="33" customHeight="1">
      <c r="D23" s="24"/>
      <c r="F23" s="117"/>
      <c r="G23" s="117"/>
      <c r="H23" s="102" t="str">
        <f t="shared" si="0"/>
        <v/>
      </c>
      <c r="I23" s="102" t="str">
        <f t="shared" si="0"/>
        <v/>
      </c>
    </row>
    <row r="24" spans="1:9" ht="33" customHeight="1">
      <c r="D24" s="24"/>
      <c r="F24" s="117"/>
      <c r="G24" s="117"/>
      <c r="H24" s="102" t="str">
        <f t="shared" si="0"/>
        <v/>
      </c>
      <c r="I24" s="102" t="str">
        <f t="shared" si="0"/>
        <v/>
      </c>
    </row>
    <row r="25" spans="1:9" ht="33" customHeight="1">
      <c r="A25" s="12"/>
      <c r="B25" s="12"/>
      <c r="C25" s="12"/>
      <c r="D25" s="12"/>
      <c r="E25" s="12"/>
      <c r="F25" s="117"/>
      <c r="G25" s="117"/>
      <c r="H25" s="102" t="str">
        <f t="shared" si="0"/>
        <v/>
      </c>
      <c r="I25" s="102" t="str">
        <f t="shared" si="0"/>
        <v/>
      </c>
    </row>
    <row r="26" spans="1:9" ht="33" customHeight="1">
      <c r="A26" s="12"/>
      <c r="B26" s="12"/>
      <c r="C26" s="12"/>
      <c r="D26" s="12"/>
      <c r="E26" s="12"/>
      <c r="F26" s="114" t="str">
        <f>IF((8-COUNTBLANK(F18:F25)) &lt;2, "country.", "countries.")</f>
        <v>country.</v>
      </c>
      <c r="G26" s="114" t="str">
        <f>IF((8-COUNTBLANK(G18:G25)) &lt;2, "country.", "countries.")</f>
        <v>country.</v>
      </c>
      <c r="H26" s="102" t="str">
        <f>IF(COUNTBLANK(F18:F25) =8, "[Enter the name of country where from equipments &amp; material shall be supplied]",CONCATENATE(H18,H19,H20,H21,H22,H23,H24,H25))</f>
        <v xml:space="preserve">[Name of Countries], </v>
      </c>
      <c r="I26" s="102"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E6182FFC-6E06-43C3-947C-9DE51F5E5E19}"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3"/>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07FE71BF-EC61-4A26-9671-4F02FF98E5A5}" scale="80" showPageBreaks="1" showGridLines="0" zeroValues="0" printArea="1" hiddenColumns="1" view="pageBreakPreview">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89</vt:i4>
      </vt:variant>
    </vt:vector>
  </HeadingPairs>
  <TitlesOfParts>
    <vt:vector size="120" baseType="lpstr">
      <vt:lpstr>Basic</vt:lpstr>
      <vt:lpstr>Cover</vt:lpstr>
      <vt:lpstr>Names of Bidder</vt:lpstr>
      <vt:lpstr>Attach-3 (QR)</vt:lpstr>
      <vt:lpstr>Attach 3(JV)</vt:lpstr>
      <vt:lpstr>Attach-3 (QR)_old</vt:lpstr>
      <vt:lpstr>Attach 3(QR)_old1</vt:lpstr>
      <vt:lpstr>Attach-3 (QR)_old2</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(QR)_old2'!BL2A</vt:lpstr>
      <vt:lpstr>'Attach-3 (QR)'!BL2AA</vt:lpstr>
      <vt:lpstr>'Attach-3 (QR)_old'!BL2AA</vt:lpstr>
      <vt:lpstr>'Attach-3 (QR)_old2'!BL2AA</vt:lpstr>
      <vt:lpstr>'Attach-3 (QR)'!BL2B</vt:lpstr>
      <vt:lpstr>'Attach-3 (QR)_old'!BL2B</vt:lpstr>
      <vt:lpstr>'Attach-3 (QR)_old2'!BL2B</vt:lpstr>
      <vt:lpstr>'Attach-3 (QR)'!BL2C</vt:lpstr>
      <vt:lpstr>'Attach-3 (QR)_old'!BL2C</vt:lpstr>
      <vt:lpstr>'Attach-3 (QR)_old2'!BL2C</vt:lpstr>
      <vt:lpstr>'Attach-3 (QR)'!BL3A</vt:lpstr>
      <vt:lpstr>'Attach-3 (QR)_old'!BL3A</vt:lpstr>
      <vt:lpstr>'Attach-3 (QR)_old2'!BL3A</vt:lpstr>
      <vt:lpstr>'Attach-3 (QR)'!BL3B</vt:lpstr>
      <vt:lpstr>'Attach-3 (QR)_old'!BL3B</vt:lpstr>
      <vt:lpstr>'Attach-3 (QR)_old2'!BL3B</vt:lpstr>
      <vt:lpstr>'Attach-3 (QR)'!BL3C</vt:lpstr>
      <vt:lpstr>'Attach-3 (QR)_old'!BL3C</vt:lpstr>
      <vt:lpstr>'Attach-3 (QR)_old2'!BL3C</vt:lpstr>
      <vt:lpstr>'Attach-3 (QR)'!BL4A</vt:lpstr>
      <vt:lpstr>'Attach-3 (QR)_old'!BL4A</vt:lpstr>
      <vt:lpstr>'Attach-3 (QR)_old2'!BL4A</vt:lpstr>
      <vt:lpstr>'Attach-3 (QR)'!BL4B</vt:lpstr>
      <vt:lpstr>'Attach-3 (QR)_old'!BL4B</vt:lpstr>
      <vt:lpstr>'Attach-3 (QR)_old2'!BL4B</vt:lpstr>
      <vt:lpstr>'Attach-3 (QR)'!BL4C</vt:lpstr>
      <vt:lpstr>'Attach-3 (QR)_old'!BL4C</vt:lpstr>
      <vt:lpstr>'Attach-3 (QR)_old2'!BL4C</vt:lpstr>
      <vt:lpstr>'Attach-3 (QR)'!BL5A</vt:lpstr>
      <vt:lpstr>'Attach-3 (QR)_old'!BL5A</vt:lpstr>
      <vt:lpstr>'Attach-3 (QR)_old2'!BL5A</vt:lpstr>
      <vt:lpstr>'Attach-3 (QR)'!BL5B</vt:lpstr>
      <vt:lpstr>'Attach-3 (QR)_old'!BL5B</vt:lpstr>
      <vt:lpstr>'Attach-3 (QR)_old2'!BL5B</vt:lpstr>
      <vt:lpstr>'Attach-3 (QR)'!BL5C</vt:lpstr>
      <vt:lpstr>'Attach-3 (QR)_old'!BL5C</vt:lpstr>
      <vt:lpstr>'Attach-3 (QR)_old2'!BL5C</vt:lpstr>
      <vt:lpstr>'Attach-3 (QR)'!PATHAR1</vt:lpstr>
      <vt:lpstr>'Attach-3 (QR)_old'!PATHAR1</vt:lpstr>
      <vt:lpstr>'Attach-3 (QR)_old2'!PATHAR1</vt:lpstr>
      <vt:lpstr>'Attach-3 (QR)'!PATHAR2</vt:lpstr>
      <vt:lpstr>'Attach-3 (QR)_old'!PATHAR2</vt:lpstr>
      <vt:lpstr>'Attach-3 (QR)_old2'!PATHAR2</vt:lpstr>
      <vt:lpstr>'Attach-3 (QR)'!PATHAR3</vt:lpstr>
      <vt:lpstr>'Attach-3 (QR)_old'!PATHAR3</vt:lpstr>
      <vt:lpstr>'Attach-3 (QR)_old2'!PATHAR3</vt:lpstr>
      <vt:lpstr>'Attach-3 (QR)'!PATHJVPR1</vt:lpstr>
      <vt:lpstr>'Attach-3 (QR)_old'!PATHJVPR1</vt:lpstr>
      <vt:lpstr>'Attach-3 (QR)_old2'!PATHJVPR1</vt:lpstr>
      <vt:lpstr>'Attach-3 (QR)'!PATHJVPR2</vt:lpstr>
      <vt:lpstr>'Attach-3 (QR)_old'!PATHJVPR2</vt:lpstr>
      <vt:lpstr>'Attach-3 (QR)_old2'!PATHJVPR2</vt:lpstr>
      <vt:lpstr>'Attach-3 (QR)'!PATHLP1</vt:lpstr>
      <vt:lpstr>'Attach-3 (QR)_old'!PATHLP1</vt:lpstr>
      <vt:lpstr>'Attach-3 (QR)_old2'!PATHLP1</vt:lpstr>
      <vt:lpstr>'Attach-3 (QR)'!PATHPR1</vt:lpstr>
      <vt:lpstr>'Attach-3 (QR)_old'!PATHPR1</vt:lpstr>
      <vt:lpstr>'Attach-3 (QR)_old2'!PATHPR1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3(QR)_old1'!Print_Area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'Attach-3 (QR)_old2'!Print_Area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2022-07-07T06:43:32Z</cp:lastPrinted>
  <dcterms:created xsi:type="dcterms:W3CDTF">2010-09-27T08:09:01Z</dcterms:created>
  <dcterms:modified xsi:type="dcterms:W3CDTF">2023-09-21T10:19:29Z</dcterms:modified>
  <cp:contentStatus/>
</cp:coreProperties>
</file>