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5.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61.xml" ContentType="application/vnd.ms-excel.controlproperties+xml"/>
  <Override PartName="/xl/drawings/drawing10.xml" ContentType="application/vnd.openxmlformats-officedocument.drawing+xml"/>
  <Override PartName="/xl/ctrlProps/ctrlProp62.xml" ContentType="application/vnd.ms-excel.controlproperties+xml"/>
  <Override PartName="/xl/drawings/drawing11.xml" ContentType="application/vnd.openxmlformats-officedocument.drawing+xml"/>
  <Override PartName="/xl/ctrlProps/ctrlProp63.xml" ContentType="application/vnd.ms-excel.controlproperties+xml"/>
  <Override PartName="/xl/drawings/drawing12.xml" ContentType="application/vnd.openxmlformats-officedocument.drawing+xml"/>
  <Override PartName="/xl/ctrlProps/ctrlProp64.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E:\C&amp;M\AFSS\Bid doc\"/>
    </mc:Choice>
  </mc:AlternateContent>
  <bookViews>
    <workbookView xWindow="480" yWindow="210" windowWidth="11355" windowHeight="8265" tabRatio="890" firstSheet="23" activeTab="28"/>
  </bookViews>
  <sheets>
    <sheet name="Basic" sheetId="1" state="hidden" r:id="rId1"/>
    <sheet name="Cover" sheetId="2" r:id="rId2"/>
    <sheet name="Names of Bidder" sheetId="3" r:id="rId3"/>
    <sheet name="Attach 3(JV)" sheetId="4" state="hidden" r:id="rId4"/>
    <sheet name="Attach-3QR" sheetId="5" r:id="rId5"/>
    <sheet name="Attach 3(QR details)" sheetId="6" state="hidden" r:id="rId6"/>
    <sheet name="Attach 4" sheetId="7" r:id="rId7"/>
    <sheet name="Attach 4 (A)" sheetId="8" r:id="rId8"/>
    <sheet name="Attach 4 (B)" sheetId="9" state="hidden" r:id="rId9"/>
    <sheet name="Attach 5" sheetId="10" r:id="rId10"/>
    <sheet name="Attach 5 (A)" sheetId="11" r:id="rId11"/>
    <sheet name="Attach 6 (C)" sheetId="12" r:id="rId12"/>
    <sheet name="Attach 6 (T)" sheetId="13" r:id="rId13"/>
    <sheet name="Attach 7" sheetId="14" r:id="rId14"/>
    <sheet name="Attach 8" sheetId="15" r:id="rId15"/>
    <sheet name="Attach 9" sheetId="16" r:id="rId16"/>
    <sheet name="Attach 10" sheetId="17" r:id="rId17"/>
    <sheet name="Attach 11" sheetId="18" r:id="rId18"/>
    <sheet name="Attach 12" sheetId="19" r:id="rId19"/>
    <sheet name="Attach 13" sheetId="20" r:id="rId20"/>
    <sheet name="Attach 14" sheetId="21" state="hidden" r:id="rId21"/>
    <sheet name="Attach 14-IP" sheetId="22" r:id="rId22"/>
    <sheet name="Attach 15" sheetId="23" r:id="rId23"/>
    <sheet name="Attach 16" sheetId="24" r:id="rId24"/>
    <sheet name="Attach 17" sheetId="25" r:id="rId25"/>
    <sheet name="Attach 18" sheetId="26" r:id="rId26"/>
    <sheet name="Attach 19" sheetId="27" r:id="rId27"/>
    <sheet name="Attach 20" sheetId="36" r:id="rId28"/>
    <sheet name="Attach 21" sheetId="37" r:id="rId29"/>
    <sheet name="Attach 22" sheetId="30" r:id="rId30"/>
    <sheet name="Bid Form 1st Envelope" sheetId="31" r:id="rId31"/>
    <sheet name="e-Form" sheetId="32" state="hidden" r:id="rId32"/>
    <sheet name="N to W" sheetId="33" state="hidden" r:id="rId33"/>
    <sheet name="Sheet1" sheetId="34" state="hidden" r:id="rId34"/>
  </sheets>
  <externalReferences>
    <externalReference r:id="rId35"/>
    <externalReference r:id="rId36"/>
    <externalReference r:id="rId37"/>
    <externalReference r:id="rId38"/>
    <externalReference r:id="rId39"/>
    <externalReference r:id="rId40"/>
  </externalReference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ab">#REF!</definedName>
    <definedName name="BL2A">#REF!</definedName>
    <definedName name="BL2A2">#REF!</definedName>
    <definedName name="BL2AA">#REF!</definedName>
    <definedName name="BL2AAA">#REF!</definedName>
    <definedName name="BL2B">#REF!</definedName>
    <definedName name="BL2BB">#REF!</definedName>
    <definedName name="BL2BBB">#REF!</definedName>
    <definedName name="BL2C">#REF!</definedName>
    <definedName name="BL2CC">#REF!</definedName>
    <definedName name="BL2CCC">#REF!</definedName>
    <definedName name="BL3A">#REF!</definedName>
    <definedName name="BL3AA">#REF!</definedName>
    <definedName name="BL3AAA">#REF!</definedName>
    <definedName name="BL3B">#REF!</definedName>
    <definedName name="BL3BB">#REF!</definedName>
    <definedName name="BL3BBB">#REF!</definedName>
    <definedName name="BL3C">#REF!</definedName>
    <definedName name="BL3CC">#REF!</definedName>
    <definedName name="BL3CCC">#REF!</definedName>
    <definedName name="BL4A">#REF!</definedName>
    <definedName name="BL4AA">#REF!</definedName>
    <definedName name="BL4AAA">#REF!</definedName>
    <definedName name="BL4B">#REF!</definedName>
    <definedName name="BL4BB">#REF!</definedName>
    <definedName name="BL4BBB">#REF!</definedName>
    <definedName name="BL4C">#REF!</definedName>
    <definedName name="BL4CC">#REF!</definedName>
    <definedName name="BL4CCC">#REF!</definedName>
    <definedName name="BL5A">#REF!</definedName>
    <definedName name="BL5AA">#REF!</definedName>
    <definedName name="BL5AAA">#REF!</definedName>
    <definedName name="BL5B">#REF!</definedName>
    <definedName name="BL5BB">#REF!</definedName>
    <definedName name="BL5BBB">#REF!</definedName>
    <definedName name="BL5C">#REF!</definedName>
    <definedName name="BL5CC">#REF!</definedName>
    <definedName name="BL5CCC">#REF!</definedName>
    <definedName name="CAPA1">#REF!</definedName>
    <definedName name="CAPA11">#REF!</definedName>
    <definedName name="CAPA111">#REF!</definedName>
    <definedName name="CAPA2">#REF!</definedName>
    <definedName name="CAPA22">#REF!</definedName>
    <definedName name="CAPA222">#REF!</definedName>
    <definedName name="CAPA3">#REF!</definedName>
    <definedName name="CAPA33">#REF!</definedName>
    <definedName name="CAPA333">#REF!</definedName>
    <definedName name="CAPA4">#REF!</definedName>
    <definedName name="CAPA44">#REF!</definedName>
    <definedName name="CAPA444">#REF!</definedName>
    <definedName name="CAPA7">#REF!</definedName>
    <definedName name="CAPA77">#REF!</definedName>
    <definedName name="CAPA777">#REF!</definedName>
    <definedName name="LA">'[1]Attach 12 '!#REF!</definedName>
    <definedName name="logo1">"Picture 7"</definedName>
    <definedName name="MANU1">#REF!</definedName>
    <definedName name="MANU11">#REF!</definedName>
    <definedName name="MANU111">#REF!</definedName>
    <definedName name="MANU2">#REF!</definedName>
    <definedName name="MANU22">#REF!</definedName>
    <definedName name="MANU222">#REF!</definedName>
    <definedName name="MANU3">#REF!</definedName>
    <definedName name="MANU33">#REF!</definedName>
    <definedName name="MANU333">#REF!</definedName>
    <definedName name="MANU4">#REF!</definedName>
    <definedName name="MANU44">#REF!</definedName>
    <definedName name="MANU444">#REF!</definedName>
    <definedName name="MANU5">#REF!</definedName>
    <definedName name="MANU55">#REF!</definedName>
    <definedName name="MANU555">#REF!</definedName>
    <definedName name="PATH1">#REF!</definedName>
    <definedName name="PATH11">#REF!</definedName>
    <definedName name="PATH111">#REF!</definedName>
    <definedName name="PATH2">#REF!</definedName>
    <definedName name="PATH22">#REF!</definedName>
    <definedName name="PATH222">#REF!</definedName>
    <definedName name="PATH3">#REF!</definedName>
    <definedName name="PATH33">#REF!</definedName>
    <definedName name="PATH333">#REF!</definedName>
    <definedName name="PATH4">#REF!</definedName>
    <definedName name="PATH44">#REF!</definedName>
    <definedName name="PATH444">#REF!</definedName>
    <definedName name="PATH5">#REF!</definedName>
    <definedName name="PATH55">#REF!</definedName>
    <definedName name="PATH555">#REF!</definedName>
    <definedName name="PATHAR1">#REF!</definedName>
    <definedName name="PATHAR2">#REF!</definedName>
    <definedName name="PATHAR3">#REF!</definedName>
    <definedName name="PATHJV1">#REF!</definedName>
    <definedName name="PATHJV11">#REF!</definedName>
    <definedName name="PATHJV111">#REF!</definedName>
    <definedName name="PATHJV2">#REF!</definedName>
    <definedName name="PATHJV22">#REF!</definedName>
    <definedName name="PATHJV222">#REF!</definedName>
    <definedName name="PATHJV3">#REF!</definedName>
    <definedName name="PATHJV33">#REF!</definedName>
    <definedName name="PATHJV333">#REF!</definedName>
    <definedName name="PATHJVPR1">#REF!</definedName>
    <definedName name="PATHJVPR11">#REF!</definedName>
    <definedName name="PATHJVPR111">#REF!</definedName>
    <definedName name="PATHJVPR2">#REF!</definedName>
    <definedName name="PATHJVPR22">#REF!</definedName>
    <definedName name="PATHJVPR222">#REF!</definedName>
    <definedName name="PATHLA1">#REF!</definedName>
    <definedName name="PATHLA2">#REF!</definedName>
    <definedName name="PATHLA3">#REF!</definedName>
    <definedName name="PATHLP1">#REF!</definedName>
    <definedName name="PATHLP2">#REF!</definedName>
    <definedName name="PATHLP3">#REF!</definedName>
    <definedName name="PATHPR1">#REF!</definedName>
    <definedName name="PATHPR2">#REF!</definedName>
    <definedName name="_xlnm.Print_Area" localSheetId="16">'Attach 10'!$A$1:$E$28</definedName>
    <definedName name="_xlnm.Print_Area" localSheetId="17">'Attach 11'!$A$1:$E$56</definedName>
    <definedName name="_xlnm.Print_Area" localSheetId="18">'Attach 12'!$A$1:$E$43</definedName>
    <definedName name="_xlnm.Print_Area" localSheetId="19">'Attach 13'!$A$1:$E$29</definedName>
    <definedName name="_xlnm.Print_Area" localSheetId="20">'Attach 14'!$A$1:$E$29</definedName>
    <definedName name="_xlnm.Print_Area" localSheetId="21">'Attach 14-IP'!$A$9:$D$145</definedName>
    <definedName name="_xlnm.Print_Area" localSheetId="22">'Attach 15'!$A$1:$E$85</definedName>
    <definedName name="_xlnm.Print_Area" localSheetId="23">'Attach 16'!$A$1:$L$82</definedName>
    <definedName name="_xlnm.Print_Area" localSheetId="24">'Attach 17'!$A$1:$E$31</definedName>
    <definedName name="_xlnm.Print_Area" localSheetId="25">'Attach 18'!$A$8:$C$153</definedName>
    <definedName name="_xlnm.Print_Area" localSheetId="3">'Attach 3(JV)'!$A$1:$E$28</definedName>
    <definedName name="_xlnm.Print_Area" localSheetId="6">'Attach 4'!$A$1:$E$25</definedName>
    <definedName name="_xlnm.Print_Area" localSheetId="7">'Attach 4 (A)'!$A$1:$E$31</definedName>
    <definedName name="_xlnm.Print_Area" localSheetId="8">'Attach 4 (B)'!$A$1:$E$26</definedName>
    <definedName name="_xlnm.Print_Area" localSheetId="9">'Attach 5'!$A$1:$F$74</definedName>
    <definedName name="_xlnm.Print_Area" localSheetId="10">'Attach 5 (A)'!$A$1:$E$75</definedName>
    <definedName name="_xlnm.Print_Area" localSheetId="11">'Attach 6 (C)'!$A$1:$E$34</definedName>
    <definedName name="_xlnm.Print_Area" localSheetId="12">'Attach 6 (T)'!$A$1:$E$28</definedName>
    <definedName name="_xlnm.Print_Area" localSheetId="13">'Attach 7'!$A$1:$E$28</definedName>
    <definedName name="_xlnm.Print_Area" localSheetId="14">'Attach 8'!$A$1:$E$35</definedName>
    <definedName name="_xlnm.Print_Area" localSheetId="15">'Attach 9'!$A$1:$E$24</definedName>
    <definedName name="_xlnm.Print_Area" localSheetId="4">'Attach-3QR'!$A$1:$G$790</definedName>
    <definedName name="_xlnm.Print_Area" localSheetId="31">'e-Form'!$A$1:$N$51</definedName>
    <definedName name="_xlnm.Print_Area" localSheetId="2">'Names of Bidder'!$B$1:$D$25</definedName>
    <definedName name="_xlnm.Print_Titles" localSheetId="18">'Attach 12'!$18:$18</definedName>
    <definedName name="_xlnm.Print_Titles" localSheetId="14">'Attach 8'!#REF!</definedName>
    <definedName name="_xlnm.Print_Titles" localSheetId="15">'Attach 9'!$18:$18</definedName>
    <definedName name="_xlnm.Recorder">#REF!</definedName>
    <definedName name="rr">#REF!</definedName>
    <definedName name="rrii">#REF!</definedName>
    <definedName name="rrr">#REF!</definedName>
    <definedName name="TEST">#REF!</definedName>
    <definedName name="TO">'[1]Attach 12 '!#REF!</definedName>
    <definedName name="Z_237D8718_39ED_4FFE_B3B2_D1192F8D2E87_.wvu.Cols" localSheetId="18" hidden="1">'Attach 12'!$G:$H</definedName>
    <definedName name="Z_237D8718_39ED_4FFE_B3B2_D1192F8D2E87_.wvu.Cols" localSheetId="22" hidden="1">'Attach 15'!$H:$H</definedName>
    <definedName name="Z_237D8718_39ED_4FFE_B3B2_D1192F8D2E87_.wvu.Cols" localSheetId="9" hidden="1">'Attach 5'!$H:$H</definedName>
    <definedName name="Z_237D8718_39ED_4FFE_B3B2_D1192F8D2E87_.wvu.Cols" localSheetId="10" hidden="1">'Attach 5 (A)'!$H:$H</definedName>
    <definedName name="Z_237D8718_39ED_4FFE_B3B2_D1192F8D2E87_.wvu.Cols" localSheetId="11" hidden="1">'Attach 6 (C)'!$H:$H</definedName>
    <definedName name="Z_237D8718_39ED_4FFE_B3B2_D1192F8D2E87_.wvu.Cols" localSheetId="12" hidden="1">'Attach 6 (T)'!$H:$H</definedName>
    <definedName name="Z_237D8718_39ED_4FFE_B3B2_D1192F8D2E87_.wvu.Cols" localSheetId="14" hidden="1">'Attach 8'!$I:$U</definedName>
    <definedName name="Z_237D8718_39ED_4FFE_B3B2_D1192F8D2E87_.wvu.Cols" localSheetId="2" hidden="1">'Names of Bidder'!$A:$A</definedName>
    <definedName name="Z_237D8718_39ED_4FFE_B3B2_D1192F8D2E87_.wvu.PrintArea" localSheetId="16" hidden="1">'Attach 10'!$A$1:$E$28</definedName>
    <definedName name="Z_237D8718_39ED_4FFE_B3B2_D1192F8D2E87_.wvu.PrintArea" localSheetId="17" hidden="1">'Attach 11'!$A$1:$E$69</definedName>
    <definedName name="Z_237D8718_39ED_4FFE_B3B2_D1192F8D2E87_.wvu.PrintArea" localSheetId="18" hidden="1">'Attach 12'!$A$1:$E$43</definedName>
    <definedName name="Z_237D8718_39ED_4FFE_B3B2_D1192F8D2E87_.wvu.PrintArea" localSheetId="19" hidden="1">'Attach 13'!$A$1:$E$29</definedName>
    <definedName name="Z_237D8718_39ED_4FFE_B3B2_D1192F8D2E87_.wvu.PrintArea" localSheetId="20" hidden="1">'Attach 14'!$A$1:$E$29</definedName>
    <definedName name="Z_237D8718_39ED_4FFE_B3B2_D1192F8D2E87_.wvu.PrintArea" localSheetId="21" hidden="1">'Attach 14-IP'!$A$29:$D$43</definedName>
    <definedName name="Z_237D8718_39ED_4FFE_B3B2_D1192F8D2E87_.wvu.PrintArea" localSheetId="22" hidden="1">'Attach 15'!$A$1:$E$85</definedName>
    <definedName name="Z_237D8718_39ED_4FFE_B3B2_D1192F8D2E87_.wvu.PrintArea" localSheetId="23" hidden="1">'Attach 16'!$A$1:$L$82</definedName>
    <definedName name="Z_237D8718_39ED_4FFE_B3B2_D1192F8D2E87_.wvu.PrintArea" localSheetId="24" hidden="1">'Attach 17'!$A$1:$E$34</definedName>
    <definedName name="Z_237D8718_39ED_4FFE_B3B2_D1192F8D2E87_.wvu.PrintArea" localSheetId="3" hidden="1">'Attach 3(JV)'!$A$1:$E$28</definedName>
    <definedName name="Z_237D8718_39ED_4FFE_B3B2_D1192F8D2E87_.wvu.PrintArea" localSheetId="6" hidden="1">'Attach 4'!$A$1:$E$25</definedName>
    <definedName name="Z_237D8718_39ED_4FFE_B3B2_D1192F8D2E87_.wvu.PrintArea" localSheetId="7" hidden="1">'Attach 4 (A)'!$A$1:$E$31</definedName>
    <definedName name="Z_237D8718_39ED_4FFE_B3B2_D1192F8D2E87_.wvu.PrintArea" localSheetId="8" hidden="1">'Attach 4 (B)'!$A$1:$E$26</definedName>
    <definedName name="Z_237D8718_39ED_4FFE_B3B2_D1192F8D2E87_.wvu.PrintArea" localSheetId="9" hidden="1">'Attach 5'!$A$1:$E$74</definedName>
    <definedName name="Z_237D8718_39ED_4FFE_B3B2_D1192F8D2E87_.wvu.PrintArea" localSheetId="10" hidden="1">'Attach 5 (A)'!$A$1:$E$75</definedName>
    <definedName name="Z_237D8718_39ED_4FFE_B3B2_D1192F8D2E87_.wvu.PrintArea" localSheetId="11" hidden="1">'Attach 6 (C)'!$A$1:$E$50</definedName>
    <definedName name="Z_237D8718_39ED_4FFE_B3B2_D1192F8D2E87_.wvu.PrintArea" localSheetId="12" hidden="1">'Attach 6 (T)'!$A$1:$E$50</definedName>
    <definedName name="Z_237D8718_39ED_4FFE_B3B2_D1192F8D2E87_.wvu.PrintArea" localSheetId="13" hidden="1">'Attach 7'!$A$1:$E$28</definedName>
    <definedName name="Z_237D8718_39ED_4FFE_B3B2_D1192F8D2E87_.wvu.PrintArea" localSheetId="14" hidden="1">'Attach 8'!$A$1:$E$35</definedName>
    <definedName name="Z_237D8718_39ED_4FFE_B3B2_D1192F8D2E87_.wvu.PrintArea" localSheetId="15" hidden="1">'Attach 9'!$A$1:$E$24</definedName>
    <definedName name="Z_237D8718_39ED_4FFE_B3B2_D1192F8D2E87_.wvu.PrintArea" localSheetId="31" hidden="1">'e-Form'!$A$1:$N$51</definedName>
    <definedName name="Z_237D8718_39ED_4FFE_B3B2_D1192F8D2E87_.wvu.PrintArea" localSheetId="2" hidden="1">'Names of Bidder'!$B$1:$E$25</definedName>
    <definedName name="Z_237D8718_39ED_4FFE_B3B2_D1192F8D2E87_.wvu.PrintTitles" localSheetId="18" hidden="1">'Attach 12'!$18:$18</definedName>
    <definedName name="Z_237D8718_39ED_4FFE_B3B2_D1192F8D2E87_.wvu.PrintTitles" localSheetId="15" hidden="1">'Attach 9'!$18:$18</definedName>
    <definedName name="Z_237D8718_39ED_4FFE_B3B2_D1192F8D2E87_.wvu.Rows" localSheetId="21" hidden="1">'Attach 14-IP'!#REF!</definedName>
    <definedName name="Z_237D8718_39ED_4FFE_B3B2_D1192F8D2E87_.wvu.Rows" localSheetId="9" hidden="1">'Attach 5'!$26:$31</definedName>
    <definedName name="Z_237D8718_39ED_4FFE_B3B2_D1192F8D2E87_.wvu.Rows" localSheetId="10" hidden="1">'Attach 5 (A)'!$26:$31</definedName>
    <definedName name="Z_237D8718_39ED_4FFE_B3B2_D1192F8D2E87_.wvu.Rows" localSheetId="14" hidden="1">'Attach 8'!$30:$35</definedName>
    <definedName name="Z_2FDEDC7A_220A_4BDB_8FCD_0C556B60E1DF_.wvu.Cols" localSheetId="18" hidden="1">'Attach 12'!$G:$H</definedName>
    <definedName name="Z_2FDEDC7A_220A_4BDB_8FCD_0C556B60E1DF_.wvu.Cols" localSheetId="22" hidden="1">'Attach 15'!$H:$H</definedName>
    <definedName name="Z_2FDEDC7A_220A_4BDB_8FCD_0C556B60E1DF_.wvu.Cols" localSheetId="9" hidden="1">'Attach 5'!$H:$H</definedName>
    <definedName name="Z_2FDEDC7A_220A_4BDB_8FCD_0C556B60E1DF_.wvu.Cols" localSheetId="10" hidden="1">'Attach 5 (A)'!$H:$H</definedName>
    <definedName name="Z_2FDEDC7A_220A_4BDB_8FCD_0C556B60E1DF_.wvu.Cols" localSheetId="11" hidden="1">'Attach 6 (C)'!$H:$H</definedName>
    <definedName name="Z_2FDEDC7A_220A_4BDB_8FCD_0C556B60E1DF_.wvu.Cols" localSheetId="12" hidden="1">'Attach 6 (T)'!$H:$H</definedName>
    <definedName name="Z_2FDEDC7A_220A_4BDB_8FCD_0C556B60E1DF_.wvu.Cols" localSheetId="14" hidden="1">'Attach 8'!$I:$U</definedName>
    <definedName name="Z_2FDEDC7A_220A_4BDB_8FCD_0C556B60E1DF_.wvu.Cols" localSheetId="2" hidden="1">'Names of Bidder'!$A:$A</definedName>
    <definedName name="Z_2FDEDC7A_220A_4BDB_8FCD_0C556B60E1DF_.wvu.PrintArea" localSheetId="16" hidden="1">'Attach 10'!$A$1:$E$28</definedName>
    <definedName name="Z_2FDEDC7A_220A_4BDB_8FCD_0C556B60E1DF_.wvu.PrintArea" localSheetId="17" hidden="1">'Attach 11'!$A$1:$E$69</definedName>
    <definedName name="Z_2FDEDC7A_220A_4BDB_8FCD_0C556B60E1DF_.wvu.PrintArea" localSheetId="18" hidden="1">'Attach 12'!$A$1:$E$43</definedName>
    <definedName name="Z_2FDEDC7A_220A_4BDB_8FCD_0C556B60E1DF_.wvu.PrintArea" localSheetId="19" hidden="1">'Attach 13'!$A$1:$E$29</definedName>
    <definedName name="Z_2FDEDC7A_220A_4BDB_8FCD_0C556B60E1DF_.wvu.PrintArea" localSheetId="20" hidden="1">'Attach 14'!$A$1:$E$29</definedName>
    <definedName name="Z_2FDEDC7A_220A_4BDB_8FCD_0C556B60E1DF_.wvu.PrintArea" localSheetId="21" hidden="1">'Attach 14-IP'!$A$29:$D$43</definedName>
    <definedName name="Z_2FDEDC7A_220A_4BDB_8FCD_0C556B60E1DF_.wvu.PrintArea" localSheetId="22" hidden="1">'Attach 15'!$A$1:$E$85</definedName>
    <definedName name="Z_2FDEDC7A_220A_4BDB_8FCD_0C556B60E1DF_.wvu.PrintArea" localSheetId="23" hidden="1">'Attach 16'!$A$1:$L$82</definedName>
    <definedName name="Z_2FDEDC7A_220A_4BDB_8FCD_0C556B60E1DF_.wvu.PrintArea" localSheetId="24" hidden="1">'Attach 17'!$A$1:$E$34</definedName>
    <definedName name="Z_2FDEDC7A_220A_4BDB_8FCD_0C556B60E1DF_.wvu.PrintArea" localSheetId="3" hidden="1">'Attach 3(JV)'!$A$1:$E$28</definedName>
    <definedName name="Z_2FDEDC7A_220A_4BDB_8FCD_0C556B60E1DF_.wvu.PrintArea" localSheetId="6" hidden="1">'Attach 4'!$A$1:$E$25</definedName>
    <definedName name="Z_2FDEDC7A_220A_4BDB_8FCD_0C556B60E1DF_.wvu.PrintArea" localSheetId="7" hidden="1">'Attach 4 (A)'!$A$1:$E$31</definedName>
    <definedName name="Z_2FDEDC7A_220A_4BDB_8FCD_0C556B60E1DF_.wvu.PrintArea" localSheetId="8" hidden="1">'Attach 4 (B)'!$A$1:$E$26</definedName>
    <definedName name="Z_2FDEDC7A_220A_4BDB_8FCD_0C556B60E1DF_.wvu.PrintArea" localSheetId="9" hidden="1">'Attach 5'!$A$1:$E$74</definedName>
    <definedName name="Z_2FDEDC7A_220A_4BDB_8FCD_0C556B60E1DF_.wvu.PrintArea" localSheetId="10" hidden="1">'Attach 5 (A)'!$A$1:$E$75</definedName>
    <definedName name="Z_2FDEDC7A_220A_4BDB_8FCD_0C556B60E1DF_.wvu.PrintArea" localSheetId="11" hidden="1">'Attach 6 (C)'!$A$1:$E$50</definedName>
    <definedName name="Z_2FDEDC7A_220A_4BDB_8FCD_0C556B60E1DF_.wvu.PrintArea" localSheetId="12" hidden="1">'Attach 6 (T)'!$A$1:$E$50</definedName>
    <definedName name="Z_2FDEDC7A_220A_4BDB_8FCD_0C556B60E1DF_.wvu.PrintArea" localSheetId="13" hidden="1">'Attach 7'!$A$1:$E$28</definedName>
    <definedName name="Z_2FDEDC7A_220A_4BDB_8FCD_0C556B60E1DF_.wvu.PrintArea" localSheetId="14" hidden="1">'Attach 8'!$A$1:$E$35</definedName>
    <definedName name="Z_2FDEDC7A_220A_4BDB_8FCD_0C556B60E1DF_.wvu.PrintArea" localSheetId="15" hidden="1">'Attach 9'!$A$1:$E$24</definedName>
    <definedName name="Z_2FDEDC7A_220A_4BDB_8FCD_0C556B60E1DF_.wvu.PrintArea" localSheetId="31" hidden="1">'e-Form'!$A$1:$N$51</definedName>
    <definedName name="Z_2FDEDC7A_220A_4BDB_8FCD_0C556B60E1DF_.wvu.PrintArea" localSheetId="2" hidden="1">'Names of Bidder'!$B$1:$D$25</definedName>
    <definedName name="Z_2FDEDC7A_220A_4BDB_8FCD_0C556B60E1DF_.wvu.PrintTitles" localSheetId="18" hidden="1">'Attach 12'!$18:$18</definedName>
    <definedName name="Z_2FDEDC7A_220A_4BDB_8FCD_0C556B60E1DF_.wvu.PrintTitles" localSheetId="15" hidden="1">'Attach 9'!$18:$18</definedName>
    <definedName name="Z_2FDEDC7A_220A_4BDB_8FCD_0C556B60E1DF_.wvu.Rows" localSheetId="21" hidden="1">'Attach 14-IP'!#REF!</definedName>
    <definedName name="Z_2FDEDC7A_220A_4BDB_8FCD_0C556B60E1DF_.wvu.Rows" localSheetId="9" hidden="1">'Attach 5'!$26:$31</definedName>
    <definedName name="Z_2FDEDC7A_220A_4BDB_8FCD_0C556B60E1DF_.wvu.Rows" localSheetId="10" hidden="1">'Attach 5 (A)'!$26:$31</definedName>
    <definedName name="Z_2FDEDC7A_220A_4BDB_8FCD_0C556B60E1DF_.wvu.Rows" localSheetId="14" hidden="1">'Attach 8'!$30:$35</definedName>
    <definedName name="Z_4D13F2D0_9E40_44C6_9D3A_A33B263F802B_.wvu.Cols" localSheetId="18" hidden="1">'Attach 12'!$G:$H</definedName>
    <definedName name="Z_4D13F2D0_9E40_44C6_9D3A_A33B263F802B_.wvu.Cols" localSheetId="22" hidden="1">'Attach 15'!$H:$H</definedName>
    <definedName name="Z_4D13F2D0_9E40_44C6_9D3A_A33B263F802B_.wvu.Cols" localSheetId="9" hidden="1">'Attach 5'!$H:$H</definedName>
    <definedName name="Z_4D13F2D0_9E40_44C6_9D3A_A33B263F802B_.wvu.Cols" localSheetId="10" hidden="1">'Attach 5 (A)'!$H:$H</definedName>
    <definedName name="Z_4D13F2D0_9E40_44C6_9D3A_A33B263F802B_.wvu.Cols" localSheetId="11" hidden="1">'Attach 6 (C)'!$H:$H</definedName>
    <definedName name="Z_4D13F2D0_9E40_44C6_9D3A_A33B263F802B_.wvu.Cols" localSheetId="12" hidden="1">'Attach 6 (T)'!$H:$H</definedName>
    <definedName name="Z_4D13F2D0_9E40_44C6_9D3A_A33B263F802B_.wvu.Cols" localSheetId="14" hidden="1">'Attach 8'!$I:$U</definedName>
    <definedName name="Z_4D13F2D0_9E40_44C6_9D3A_A33B263F802B_.wvu.Cols" localSheetId="2" hidden="1">'Names of Bidder'!$A:$A</definedName>
    <definedName name="Z_4D13F2D0_9E40_44C6_9D3A_A33B263F802B_.wvu.PrintArea" localSheetId="16" hidden="1">'Attach 10'!$A$1:$E$28</definedName>
    <definedName name="Z_4D13F2D0_9E40_44C6_9D3A_A33B263F802B_.wvu.PrintArea" localSheetId="17" hidden="1">'Attach 11'!$A$1:$E$56</definedName>
    <definedName name="Z_4D13F2D0_9E40_44C6_9D3A_A33B263F802B_.wvu.PrintArea" localSheetId="18" hidden="1">'Attach 12'!$A$1:$E$43</definedName>
    <definedName name="Z_4D13F2D0_9E40_44C6_9D3A_A33B263F802B_.wvu.PrintArea" localSheetId="19" hidden="1">'Attach 13'!$A$1:$E$29</definedName>
    <definedName name="Z_4D13F2D0_9E40_44C6_9D3A_A33B263F802B_.wvu.PrintArea" localSheetId="20" hidden="1">'Attach 14'!$A$1:$E$29</definedName>
    <definedName name="Z_4D13F2D0_9E40_44C6_9D3A_A33B263F802B_.wvu.PrintArea" localSheetId="21" hidden="1">'Attach 14-IP'!$A$1:$D$145</definedName>
    <definedName name="Z_4D13F2D0_9E40_44C6_9D3A_A33B263F802B_.wvu.PrintArea" localSheetId="22" hidden="1">'Attach 15'!$A$1:$E$85</definedName>
    <definedName name="Z_4D13F2D0_9E40_44C6_9D3A_A33B263F802B_.wvu.PrintArea" localSheetId="23" hidden="1">'Attach 16'!$A$1:$L$82</definedName>
    <definedName name="Z_4D13F2D0_9E40_44C6_9D3A_A33B263F802B_.wvu.PrintArea" localSheetId="24" hidden="1">'Attach 17'!$A$1:$E$31</definedName>
    <definedName name="Z_4D13F2D0_9E40_44C6_9D3A_A33B263F802B_.wvu.PrintArea" localSheetId="3" hidden="1">'Attach 3(JV)'!$A$1:$E$28</definedName>
    <definedName name="Z_4D13F2D0_9E40_44C6_9D3A_A33B263F802B_.wvu.PrintArea" localSheetId="6" hidden="1">'Attach 4'!$A$1:$E$25</definedName>
    <definedName name="Z_4D13F2D0_9E40_44C6_9D3A_A33B263F802B_.wvu.PrintArea" localSheetId="7" hidden="1">'Attach 4 (A)'!$A$1:$E$31</definedName>
    <definedName name="Z_4D13F2D0_9E40_44C6_9D3A_A33B263F802B_.wvu.PrintArea" localSheetId="8" hidden="1">'Attach 4 (B)'!$A$1:$E$26</definedName>
    <definedName name="Z_4D13F2D0_9E40_44C6_9D3A_A33B263F802B_.wvu.PrintArea" localSheetId="9" hidden="1">'Attach 5'!$A$1:$F$74</definedName>
    <definedName name="Z_4D13F2D0_9E40_44C6_9D3A_A33B263F802B_.wvu.PrintArea" localSheetId="10" hidden="1">'Attach 5 (A)'!$A$1:$E$75</definedName>
    <definedName name="Z_4D13F2D0_9E40_44C6_9D3A_A33B263F802B_.wvu.PrintArea" localSheetId="11" hidden="1">'Attach 6 (C)'!$A$1:$E$50</definedName>
    <definedName name="Z_4D13F2D0_9E40_44C6_9D3A_A33B263F802B_.wvu.PrintArea" localSheetId="12" hidden="1">'Attach 6 (T)'!$A$1:$E$28</definedName>
    <definedName name="Z_4D13F2D0_9E40_44C6_9D3A_A33B263F802B_.wvu.PrintArea" localSheetId="13" hidden="1">'Attach 7'!$A$1:$E$28</definedName>
    <definedName name="Z_4D13F2D0_9E40_44C6_9D3A_A33B263F802B_.wvu.PrintArea" localSheetId="14" hidden="1">'Attach 8'!$A$1:$E$35</definedName>
    <definedName name="Z_4D13F2D0_9E40_44C6_9D3A_A33B263F802B_.wvu.PrintArea" localSheetId="15" hidden="1">'Attach 9'!$A$1:$E$24</definedName>
    <definedName name="Z_4D13F2D0_9E40_44C6_9D3A_A33B263F802B_.wvu.PrintArea" localSheetId="31" hidden="1">'e-Form'!$A$1:$N$51</definedName>
    <definedName name="Z_4D13F2D0_9E40_44C6_9D3A_A33B263F802B_.wvu.PrintArea" localSheetId="2" hidden="1">'Names of Bidder'!$B$1:$D$25</definedName>
    <definedName name="Z_4D13F2D0_9E40_44C6_9D3A_A33B263F802B_.wvu.PrintTitles" localSheetId="18" hidden="1">'Attach 12'!$18:$18</definedName>
    <definedName name="Z_4D13F2D0_9E40_44C6_9D3A_A33B263F802B_.wvu.PrintTitles" localSheetId="15" hidden="1">'Attach 9'!$18:$18</definedName>
    <definedName name="Z_4D13F2D0_9E40_44C6_9D3A_A33B263F802B_.wvu.Rows" localSheetId="17" hidden="1">'Attach 11'!$39:$67</definedName>
    <definedName name="Z_4D13F2D0_9E40_44C6_9D3A_A33B263F802B_.wvu.Rows" localSheetId="18" hidden="1">'Attach 12'!$14:$38</definedName>
    <definedName name="Z_4D13F2D0_9E40_44C6_9D3A_A33B263F802B_.wvu.Rows" localSheetId="20" hidden="1">'Attach 14'!$14:$16</definedName>
    <definedName name="Z_4D13F2D0_9E40_44C6_9D3A_A33B263F802B_.wvu.Rows" localSheetId="23" hidden="1">'Attach 16'!$17:$41</definedName>
    <definedName name="Z_4D13F2D0_9E40_44C6_9D3A_A33B263F802B_.wvu.Rows" localSheetId="5" hidden="1">'Attach 3(QR details)'!$18:$21,'Attach 3(QR details)'!$26:$26,'Attach 3(QR details)'!$36:$36,'Attach 3(QR details)'!$61:$62,'Attach 3(QR details)'!$67:$72,'Attach 3(QR details)'!$79:$86,'Attach 3(QR details)'!$93:$94,'Attach 3(QR details)'!$109:$129,'Attach 3(QR details)'!$133:$133,'Attach 3(QR details)'!$135:$135,'Attach 3(QR details)'!$140:$193,'Attach 3(QR details)'!$199:$201,'Attach 3(QR details)'!$205:$207,'Attach 3(QR details)'!$219:$220,'Attach 3(QR details)'!$226:$226,'Attach 3(QR details)'!$228:$228,'Attach 3(QR details)'!$233:$233,'Attach 3(QR details)'!$237:$240,'Attach 3(QR details)'!$248:$477</definedName>
    <definedName name="Z_4D13F2D0_9E40_44C6_9D3A_A33B263F802B_.wvu.Rows" localSheetId="9" hidden="1">'Attach 5'!$26:$31</definedName>
    <definedName name="Z_4D13F2D0_9E40_44C6_9D3A_A33B263F802B_.wvu.Rows" localSheetId="10" hidden="1">'Attach 5 (A)'!$26:$31</definedName>
    <definedName name="Z_4D13F2D0_9E40_44C6_9D3A_A33B263F802B_.wvu.Rows" localSheetId="14" hidden="1">'Attach 8'!$30:$35</definedName>
    <definedName name="Z_4D13F2D0_9E40_44C6_9D3A_A33B263F802B_.wvu.Rows" localSheetId="15" hidden="1">'Attach 9'!$18:$19</definedName>
    <definedName name="Z_57F6F03E_328F_41C2_A59F_EF89E62201CD_.wvu.Cols" localSheetId="18" hidden="1">'Attach 12'!$G:$H</definedName>
    <definedName name="Z_57F6F03E_328F_41C2_A59F_EF89E62201CD_.wvu.Cols" localSheetId="22" hidden="1">'Attach 15'!$H:$H</definedName>
    <definedName name="Z_57F6F03E_328F_41C2_A59F_EF89E62201CD_.wvu.Cols" localSheetId="9" hidden="1">'Attach 5'!$H:$H</definedName>
    <definedName name="Z_57F6F03E_328F_41C2_A59F_EF89E62201CD_.wvu.Cols" localSheetId="10" hidden="1">'Attach 5 (A)'!$H:$H</definedName>
    <definedName name="Z_57F6F03E_328F_41C2_A59F_EF89E62201CD_.wvu.Cols" localSheetId="11" hidden="1">'Attach 6 (C)'!$H:$H</definedName>
    <definedName name="Z_57F6F03E_328F_41C2_A59F_EF89E62201CD_.wvu.Cols" localSheetId="12" hidden="1">'Attach 6 (T)'!$H:$H</definedName>
    <definedName name="Z_57F6F03E_328F_41C2_A59F_EF89E62201CD_.wvu.Cols" localSheetId="14" hidden="1">'Attach 8'!$I:$U</definedName>
    <definedName name="Z_57F6F03E_328F_41C2_A59F_EF89E62201CD_.wvu.Cols" localSheetId="2" hidden="1">'Names of Bidder'!$A:$A</definedName>
    <definedName name="Z_57F6F03E_328F_41C2_A59F_EF89E62201CD_.wvu.PrintArea" localSheetId="16" hidden="1">'Attach 10'!$A$1:$E$28</definedName>
    <definedName name="Z_57F6F03E_328F_41C2_A59F_EF89E62201CD_.wvu.PrintArea" localSheetId="17" hidden="1">'Attach 11'!$A$1:$E$56</definedName>
    <definedName name="Z_57F6F03E_328F_41C2_A59F_EF89E62201CD_.wvu.PrintArea" localSheetId="18" hidden="1">'Attach 12'!$A$1:$E$43</definedName>
    <definedName name="Z_57F6F03E_328F_41C2_A59F_EF89E62201CD_.wvu.PrintArea" localSheetId="19" hidden="1">'Attach 13'!$A$1:$E$29</definedName>
    <definedName name="Z_57F6F03E_328F_41C2_A59F_EF89E62201CD_.wvu.PrintArea" localSheetId="20" hidden="1">'Attach 14'!$A$1:$E$29</definedName>
    <definedName name="Z_57F6F03E_328F_41C2_A59F_EF89E62201CD_.wvu.PrintArea" localSheetId="21" hidden="1">'Attach 14-IP'!$A$9:$D$145</definedName>
    <definedName name="Z_57F6F03E_328F_41C2_A59F_EF89E62201CD_.wvu.PrintArea" localSheetId="22" hidden="1">'Attach 15'!$A$1:$E$85</definedName>
    <definedName name="Z_57F6F03E_328F_41C2_A59F_EF89E62201CD_.wvu.PrintArea" localSheetId="23" hidden="1">'Attach 16'!$A$1:$L$82</definedName>
    <definedName name="Z_57F6F03E_328F_41C2_A59F_EF89E62201CD_.wvu.PrintArea" localSheetId="24" hidden="1">'Attach 17'!$A$1:$E$31</definedName>
    <definedName name="Z_57F6F03E_328F_41C2_A59F_EF89E62201CD_.wvu.PrintArea" localSheetId="25" hidden="1">'Attach 18'!$A$8:$C$153</definedName>
    <definedName name="Z_57F6F03E_328F_41C2_A59F_EF89E62201CD_.wvu.PrintArea" localSheetId="3" hidden="1">'Attach 3(JV)'!$A$1:$E$28</definedName>
    <definedName name="Z_57F6F03E_328F_41C2_A59F_EF89E62201CD_.wvu.PrintArea" localSheetId="6" hidden="1">'Attach 4'!$A$1:$E$25</definedName>
    <definedName name="Z_57F6F03E_328F_41C2_A59F_EF89E62201CD_.wvu.PrintArea" localSheetId="7" hidden="1">'Attach 4 (A)'!$A$1:$E$31</definedName>
    <definedName name="Z_57F6F03E_328F_41C2_A59F_EF89E62201CD_.wvu.PrintArea" localSheetId="8" hidden="1">'Attach 4 (B)'!$A$1:$E$26</definedName>
    <definedName name="Z_57F6F03E_328F_41C2_A59F_EF89E62201CD_.wvu.PrintArea" localSheetId="9" hidden="1">'Attach 5'!$A$1:$F$74</definedName>
    <definedName name="Z_57F6F03E_328F_41C2_A59F_EF89E62201CD_.wvu.PrintArea" localSheetId="10" hidden="1">'Attach 5 (A)'!$A$1:$E$75</definedName>
    <definedName name="Z_57F6F03E_328F_41C2_A59F_EF89E62201CD_.wvu.PrintArea" localSheetId="11" hidden="1">'Attach 6 (C)'!$A$1:$E$34</definedName>
    <definedName name="Z_57F6F03E_328F_41C2_A59F_EF89E62201CD_.wvu.PrintArea" localSheetId="12" hidden="1">'Attach 6 (T)'!$A$1:$E$28</definedName>
    <definedName name="Z_57F6F03E_328F_41C2_A59F_EF89E62201CD_.wvu.PrintArea" localSheetId="13" hidden="1">'Attach 7'!$A$1:$E$28</definedName>
    <definedName name="Z_57F6F03E_328F_41C2_A59F_EF89E62201CD_.wvu.PrintArea" localSheetId="14" hidden="1">'Attach 8'!$A$1:$E$35</definedName>
    <definedName name="Z_57F6F03E_328F_41C2_A59F_EF89E62201CD_.wvu.PrintArea" localSheetId="15" hidden="1">'Attach 9'!$A$1:$E$24</definedName>
    <definedName name="Z_57F6F03E_328F_41C2_A59F_EF89E62201CD_.wvu.PrintArea" localSheetId="4" hidden="1">'Attach-3QR'!$A$1:$G$790</definedName>
    <definedName name="Z_57F6F03E_328F_41C2_A59F_EF89E62201CD_.wvu.PrintArea" localSheetId="31" hidden="1">'e-Form'!$A$1:$N$51</definedName>
    <definedName name="Z_57F6F03E_328F_41C2_A59F_EF89E62201CD_.wvu.PrintArea" localSheetId="2" hidden="1">'Names of Bidder'!$B$1:$D$25</definedName>
    <definedName name="Z_57F6F03E_328F_41C2_A59F_EF89E62201CD_.wvu.PrintTitles" localSheetId="18" hidden="1">'Attach 12'!$18:$18</definedName>
    <definedName name="Z_57F6F03E_328F_41C2_A59F_EF89E62201CD_.wvu.PrintTitles" localSheetId="15" hidden="1">'Attach 9'!$18:$18</definedName>
    <definedName name="Z_57F6F03E_328F_41C2_A59F_EF89E62201CD_.wvu.Rows" localSheetId="17" hidden="1">'Attach 11'!$39:$67</definedName>
    <definedName name="Z_57F6F03E_328F_41C2_A59F_EF89E62201CD_.wvu.Rows" localSheetId="18" hidden="1">'Attach 12'!$14:$38</definedName>
    <definedName name="Z_57F6F03E_328F_41C2_A59F_EF89E62201CD_.wvu.Rows" localSheetId="20" hidden="1">'Attach 14'!$14:$16</definedName>
    <definedName name="Z_57F6F03E_328F_41C2_A59F_EF89E62201CD_.wvu.Rows" localSheetId="22" hidden="1">'Attach 15'!$82:$82</definedName>
    <definedName name="Z_57F6F03E_328F_41C2_A59F_EF89E62201CD_.wvu.Rows" localSheetId="23" hidden="1">'Attach 16'!$17:$41</definedName>
    <definedName name="Z_57F6F03E_328F_41C2_A59F_EF89E62201CD_.wvu.Rows" localSheetId="29" hidden="1">'Attach 22'!$16:$16</definedName>
    <definedName name="Z_57F6F03E_328F_41C2_A59F_EF89E62201CD_.wvu.Rows" localSheetId="5" hidden="1">'Attach 3(QR details)'!$18:$21,'Attach 3(QR details)'!$26:$26,'Attach 3(QR details)'!$36:$36,'Attach 3(QR details)'!$61:$62,'Attach 3(QR details)'!$67:$72,'Attach 3(QR details)'!$79:$86,'Attach 3(QR details)'!$93:$94,'Attach 3(QR details)'!$109:$129,'Attach 3(QR details)'!$133:$133,'Attach 3(QR details)'!$135:$135,'Attach 3(QR details)'!$140:$193,'Attach 3(QR details)'!$199:$201,'Attach 3(QR details)'!$205:$207,'Attach 3(QR details)'!$219:$220,'Attach 3(QR details)'!$226:$226,'Attach 3(QR details)'!$228:$228,'Attach 3(QR details)'!$233:$233,'Attach 3(QR details)'!$237:$240,'Attach 3(QR details)'!$248:$477</definedName>
    <definedName name="Z_57F6F03E_328F_41C2_A59F_EF89E62201CD_.wvu.Rows" localSheetId="9" hidden="1">'Attach 5'!$26:$31</definedName>
    <definedName name="Z_57F6F03E_328F_41C2_A59F_EF89E62201CD_.wvu.Rows" localSheetId="10" hidden="1">'Attach 5 (A)'!$26:$31</definedName>
    <definedName name="Z_57F6F03E_328F_41C2_A59F_EF89E62201CD_.wvu.Rows" localSheetId="14" hidden="1">'Attach 8'!$30:$35</definedName>
    <definedName name="Z_57F6F03E_328F_41C2_A59F_EF89E62201CD_.wvu.Rows" localSheetId="15" hidden="1">'Attach 9'!$18:$19</definedName>
    <definedName name="Z_57F6F03E_328F_41C2_A59F_EF89E62201CD_.wvu.Rows" localSheetId="4" hidden="1">'Attach-3QR'!$18:$21,'Attach-3QR'!$24:$27,'Attach-3QR'!$36:$36,'Attach-3QR'!$40:$40,'Attach-3QR'!$60:$61,'Attach-3QR'!$69:$76,'Attach-3QR'!$83:$84,'Attach-3QR'!$99:$119,'Attach-3QR'!$125:$125,'Attach-3QR'!$130:$183,'Attach-3QR'!$189:$191,'Attach-3QR'!$194:$196,'Attach-3QR'!$198:$200,'Attach-3QR'!$207:$208,'Attach-3QR'!$214:$214,'Attach-3QR'!$216:$216,'Attach-3QR'!$218:$234,'Attach-3QR'!$236:$465,'Attach-3QR'!$467:$486,'Attach-3QR'!$488:$772</definedName>
    <definedName name="Z_57F6F03E_328F_41C2_A59F_EF89E62201CD_.wvu.Rows" localSheetId="30" hidden="1">'Bid Form 1st Envelope'!$24:$24</definedName>
    <definedName name="Z_6A6F11F6_4979_4331_B451_38654332CB39_.wvu.Cols" localSheetId="18" hidden="1">'Attach 12'!$G:$H</definedName>
    <definedName name="Z_6A6F11F6_4979_4331_B451_38654332CB39_.wvu.Cols" localSheetId="22" hidden="1">'Attach 15'!$H:$H</definedName>
    <definedName name="Z_6A6F11F6_4979_4331_B451_38654332CB39_.wvu.Cols" localSheetId="9" hidden="1">'Attach 5'!$H:$H</definedName>
    <definedName name="Z_6A6F11F6_4979_4331_B451_38654332CB39_.wvu.Cols" localSheetId="10" hidden="1">'Attach 5 (A)'!$H:$H</definedName>
    <definedName name="Z_6A6F11F6_4979_4331_B451_38654332CB39_.wvu.Cols" localSheetId="11" hidden="1">'Attach 6 (C)'!$H:$H</definedName>
    <definedName name="Z_6A6F11F6_4979_4331_B451_38654332CB39_.wvu.Cols" localSheetId="12" hidden="1">'Attach 6 (T)'!$H:$H</definedName>
    <definedName name="Z_6A6F11F6_4979_4331_B451_38654332CB39_.wvu.Cols" localSheetId="14" hidden="1">'Attach 8'!$I:$U</definedName>
    <definedName name="Z_6A6F11F6_4979_4331_B451_38654332CB39_.wvu.Cols" localSheetId="2" hidden="1">'Names of Bidder'!$A:$A</definedName>
    <definedName name="Z_6A6F11F6_4979_4331_B451_38654332CB39_.wvu.PrintArea" localSheetId="16" hidden="1">'Attach 10'!$A$1:$E$28</definedName>
    <definedName name="Z_6A6F11F6_4979_4331_B451_38654332CB39_.wvu.PrintArea" localSheetId="17" hidden="1">'Attach 11'!$A$1:$E$69</definedName>
    <definedName name="Z_6A6F11F6_4979_4331_B451_38654332CB39_.wvu.PrintArea" localSheetId="18" hidden="1">'Attach 12'!$A$1:$E$43</definedName>
    <definedName name="Z_6A6F11F6_4979_4331_B451_38654332CB39_.wvu.PrintArea" localSheetId="19" hidden="1">'Attach 13'!$A$1:$E$29</definedName>
    <definedName name="Z_6A6F11F6_4979_4331_B451_38654332CB39_.wvu.PrintArea" localSheetId="20" hidden="1">'Attach 14'!$A$1:$E$29</definedName>
    <definedName name="Z_6A6F11F6_4979_4331_B451_38654332CB39_.wvu.PrintArea" localSheetId="21" hidden="1">'Attach 14-IP'!$A$29:$D$43</definedName>
    <definedName name="Z_6A6F11F6_4979_4331_B451_38654332CB39_.wvu.PrintArea" localSheetId="22" hidden="1">'Attach 15'!$A$1:$E$85</definedName>
    <definedName name="Z_6A6F11F6_4979_4331_B451_38654332CB39_.wvu.PrintArea" localSheetId="23" hidden="1">'Attach 16'!$A$1:$L$82</definedName>
    <definedName name="Z_6A6F11F6_4979_4331_B451_38654332CB39_.wvu.PrintArea" localSheetId="24" hidden="1">'Attach 17'!$A$1:$E$31</definedName>
    <definedName name="Z_6A6F11F6_4979_4331_B451_38654332CB39_.wvu.PrintArea" localSheetId="3" hidden="1">'Attach 3(JV)'!$A$1:$E$28</definedName>
    <definedName name="Z_6A6F11F6_4979_4331_B451_38654332CB39_.wvu.PrintArea" localSheetId="6" hidden="1">'Attach 4'!$A$1:$E$25</definedName>
    <definedName name="Z_6A6F11F6_4979_4331_B451_38654332CB39_.wvu.PrintArea" localSheetId="7" hidden="1">'Attach 4 (A)'!$A$1:$E$31</definedName>
    <definedName name="Z_6A6F11F6_4979_4331_B451_38654332CB39_.wvu.PrintArea" localSheetId="8" hidden="1">'Attach 4 (B)'!$A$1:$E$26</definedName>
    <definedName name="Z_6A6F11F6_4979_4331_B451_38654332CB39_.wvu.PrintArea" localSheetId="9" hidden="1">'Attach 5'!$A$1:$E$74</definedName>
    <definedName name="Z_6A6F11F6_4979_4331_B451_38654332CB39_.wvu.PrintArea" localSheetId="10" hidden="1">'Attach 5 (A)'!$A$1:$E$75</definedName>
    <definedName name="Z_6A6F11F6_4979_4331_B451_38654332CB39_.wvu.PrintArea" localSheetId="11" hidden="1">'Attach 6 (C)'!$A$1:$E$50</definedName>
    <definedName name="Z_6A6F11F6_4979_4331_B451_38654332CB39_.wvu.PrintArea" localSheetId="12" hidden="1">'Attach 6 (T)'!$A$1:$E$50</definedName>
    <definedName name="Z_6A6F11F6_4979_4331_B451_38654332CB39_.wvu.PrintArea" localSheetId="13" hidden="1">'Attach 7'!$A$1:$E$28</definedName>
    <definedName name="Z_6A6F11F6_4979_4331_B451_38654332CB39_.wvu.PrintArea" localSheetId="14" hidden="1">'Attach 8'!$A$1:$E$35</definedName>
    <definedName name="Z_6A6F11F6_4979_4331_B451_38654332CB39_.wvu.PrintArea" localSheetId="15" hidden="1">'Attach 9'!$A$1:$E$24</definedName>
    <definedName name="Z_6A6F11F6_4979_4331_B451_38654332CB39_.wvu.PrintArea" localSheetId="31" hidden="1">'e-Form'!$A$1:$N$51</definedName>
    <definedName name="Z_6A6F11F6_4979_4331_B451_38654332CB39_.wvu.PrintArea" localSheetId="2" hidden="1">'Names of Bidder'!$B$1:$D$25</definedName>
    <definedName name="Z_6A6F11F6_4979_4331_B451_38654332CB39_.wvu.PrintTitles" localSheetId="18" hidden="1">'Attach 12'!$18:$18</definedName>
    <definedName name="Z_6A6F11F6_4979_4331_B451_38654332CB39_.wvu.PrintTitles" localSheetId="15" hidden="1">'Attach 9'!$18:$18</definedName>
    <definedName name="Z_6A6F11F6_4979_4331_B451_38654332CB39_.wvu.Rows" localSheetId="21" hidden="1">'Attach 14-IP'!#REF!</definedName>
    <definedName name="Z_6A6F11F6_4979_4331_B451_38654332CB39_.wvu.Rows" localSheetId="9" hidden="1">'Attach 5'!$26:$31</definedName>
    <definedName name="Z_6A6F11F6_4979_4331_B451_38654332CB39_.wvu.Rows" localSheetId="10" hidden="1">'Attach 5 (A)'!$26:$31</definedName>
    <definedName name="Z_6A6F11F6_4979_4331_B451_38654332CB39_.wvu.Rows" localSheetId="14" hidden="1">'Attach 8'!$30:$35</definedName>
    <definedName name="Z_79608B77_B487_4385_B348_43478B82E768_.wvu.PrintArea" localSheetId="16" hidden="1">'Attach 10'!$A$1:$E$28</definedName>
    <definedName name="Z_79608B77_B487_4385_B348_43478B82E768_.wvu.PrintArea" localSheetId="17" hidden="1">'Attach 11'!$A$1:$E$56</definedName>
    <definedName name="Z_79608B77_B487_4385_B348_43478B82E768_.wvu.PrintArea" localSheetId="18" hidden="1">'Attach 12'!$A$1:$E$43</definedName>
    <definedName name="Z_79608B77_B487_4385_B348_43478B82E768_.wvu.PrintArea" localSheetId="19" hidden="1">'Attach 13'!$A$1:$E$29</definedName>
    <definedName name="Z_79608B77_B487_4385_B348_43478B82E768_.wvu.PrintArea" localSheetId="20" hidden="1">'Attach 14'!$A$1:$E$29</definedName>
    <definedName name="Z_79608B77_B487_4385_B348_43478B82E768_.wvu.PrintArea" localSheetId="21" hidden="1">'Attach 14-IP'!$A$9:$D$145</definedName>
    <definedName name="Z_79608B77_B487_4385_B348_43478B82E768_.wvu.PrintArea" localSheetId="22" hidden="1">'Attach 15'!$A$1:$E$85</definedName>
    <definedName name="Z_79608B77_B487_4385_B348_43478B82E768_.wvu.PrintArea" localSheetId="23" hidden="1">'Attach 16'!$A$1:$L$82</definedName>
    <definedName name="Z_79608B77_B487_4385_B348_43478B82E768_.wvu.PrintArea" localSheetId="24" hidden="1">'Attach 17'!$A$1:$E$31</definedName>
    <definedName name="Z_79608B77_B487_4385_B348_43478B82E768_.wvu.PrintArea" localSheetId="25" hidden="1">'Attach 18'!$A$8:$C$153</definedName>
    <definedName name="Z_79608B77_B487_4385_B348_43478B82E768_.wvu.PrintArea" localSheetId="3" hidden="1">'Attach 3(JV)'!$A$1:$E$28</definedName>
    <definedName name="Z_79608B77_B487_4385_B348_43478B82E768_.wvu.PrintArea" localSheetId="6" hidden="1">'Attach 4'!$A$1:$E$25</definedName>
    <definedName name="Z_79608B77_B487_4385_B348_43478B82E768_.wvu.PrintArea" localSheetId="7" hidden="1">'Attach 4 (A)'!$A$1:$E$31</definedName>
    <definedName name="Z_79608B77_B487_4385_B348_43478B82E768_.wvu.PrintArea" localSheetId="8" hidden="1">'Attach 4 (B)'!$A$1:$E$26</definedName>
    <definedName name="Z_79608B77_B487_4385_B348_43478B82E768_.wvu.PrintArea" localSheetId="9" hidden="1">'Attach 5'!$A$1:$F$74</definedName>
    <definedName name="Z_79608B77_B487_4385_B348_43478B82E768_.wvu.PrintArea" localSheetId="10" hidden="1">'Attach 5 (A)'!$A$1:$E$75</definedName>
    <definedName name="Z_79608B77_B487_4385_B348_43478B82E768_.wvu.PrintArea" localSheetId="11" hidden="1">'Attach 6 (C)'!$A$1:$E$34</definedName>
    <definedName name="Z_79608B77_B487_4385_B348_43478B82E768_.wvu.PrintArea" localSheetId="12" hidden="1">'Attach 6 (T)'!$A$1:$E$28</definedName>
    <definedName name="Z_79608B77_B487_4385_B348_43478B82E768_.wvu.PrintArea" localSheetId="13" hidden="1">'Attach 7'!$A$1:$E$28</definedName>
    <definedName name="Z_79608B77_B487_4385_B348_43478B82E768_.wvu.PrintArea" localSheetId="14" hidden="1">'Attach 8'!$A$1:$E$35</definedName>
    <definedName name="Z_79608B77_B487_4385_B348_43478B82E768_.wvu.PrintArea" localSheetId="15" hidden="1">'Attach 9'!$A$1:$E$24</definedName>
    <definedName name="Z_79608B77_B487_4385_B348_43478B82E768_.wvu.PrintArea" localSheetId="4" hidden="1">'Attach-3QR'!$A$1:$G$790</definedName>
    <definedName name="Z_79608B77_B487_4385_B348_43478B82E768_.wvu.PrintArea" localSheetId="31" hidden="1">'e-Form'!$A$1:$N$51</definedName>
    <definedName name="Z_79608B77_B487_4385_B348_43478B82E768_.wvu.PrintArea" localSheetId="2" hidden="1">'Names of Bidder'!$B$1:$D$25</definedName>
    <definedName name="Z_79608B77_B487_4385_B348_43478B82E768_.wvu.PrintTitles" localSheetId="18" hidden="1">'Attach 12'!$18:$18</definedName>
    <definedName name="Z_79608B77_B487_4385_B348_43478B82E768_.wvu.PrintTitles" localSheetId="15" hidden="1">'Attach 9'!$18:$18</definedName>
    <definedName name="Z_827228A5_964E_465A_A946_EF2238A19E11_.wvu.Cols" localSheetId="18" hidden="1">'Attach 12'!$G:$H</definedName>
    <definedName name="Z_827228A5_964E_465A_A946_EF2238A19E11_.wvu.Cols" localSheetId="22" hidden="1">'Attach 15'!$H:$H</definedName>
    <definedName name="Z_827228A5_964E_465A_A946_EF2238A19E11_.wvu.Cols" localSheetId="9" hidden="1">'Attach 5'!$H:$H</definedName>
    <definedName name="Z_827228A5_964E_465A_A946_EF2238A19E11_.wvu.Cols" localSheetId="10" hidden="1">'Attach 5 (A)'!$H:$H</definedName>
    <definedName name="Z_827228A5_964E_465A_A946_EF2238A19E11_.wvu.Cols" localSheetId="11" hidden="1">'Attach 6 (C)'!$H:$H</definedName>
    <definedName name="Z_827228A5_964E_465A_A946_EF2238A19E11_.wvu.Cols" localSheetId="12" hidden="1">'Attach 6 (T)'!$H:$H</definedName>
    <definedName name="Z_827228A5_964E_465A_A946_EF2238A19E11_.wvu.Cols" localSheetId="14" hidden="1">'Attach 8'!$I:$U</definedName>
    <definedName name="Z_827228A5_964E_465A_A946_EF2238A19E11_.wvu.Cols" localSheetId="2" hidden="1">'Names of Bidder'!$A:$A</definedName>
    <definedName name="Z_827228A5_964E_465A_A946_EF2238A19E11_.wvu.PrintArea" localSheetId="16" hidden="1">'Attach 10'!$A$1:$E$28</definedName>
    <definedName name="Z_827228A5_964E_465A_A946_EF2238A19E11_.wvu.PrintArea" localSheetId="17" hidden="1">'Attach 11'!$A$1:$E$69</definedName>
    <definedName name="Z_827228A5_964E_465A_A946_EF2238A19E11_.wvu.PrintArea" localSheetId="18" hidden="1">'Attach 12'!$A$1:$E$43</definedName>
    <definedName name="Z_827228A5_964E_465A_A946_EF2238A19E11_.wvu.PrintArea" localSheetId="19" hidden="1">'Attach 13'!$A$1:$E$29</definedName>
    <definedName name="Z_827228A5_964E_465A_A946_EF2238A19E11_.wvu.PrintArea" localSheetId="20" hidden="1">'Attach 14'!$A$1:$E$29</definedName>
    <definedName name="Z_827228A5_964E_465A_A946_EF2238A19E11_.wvu.PrintArea" localSheetId="21" hidden="1">'Attach 14-IP'!$A$29:$D$43</definedName>
    <definedName name="Z_827228A5_964E_465A_A946_EF2238A19E11_.wvu.PrintArea" localSheetId="22" hidden="1">'Attach 15'!$A$1:$E$85</definedName>
    <definedName name="Z_827228A5_964E_465A_A946_EF2238A19E11_.wvu.PrintArea" localSheetId="23" hidden="1">'Attach 16'!$A$1:$L$82</definedName>
    <definedName name="Z_827228A5_964E_465A_A946_EF2238A19E11_.wvu.PrintArea" localSheetId="24" hidden="1">'Attach 17'!$A$1:$E$31</definedName>
    <definedName name="Z_827228A5_964E_465A_A946_EF2238A19E11_.wvu.PrintArea" localSheetId="3" hidden="1">'Attach 3(JV)'!$A$1:$E$28</definedName>
    <definedName name="Z_827228A5_964E_465A_A946_EF2238A19E11_.wvu.PrintArea" localSheetId="6" hidden="1">'Attach 4'!$A$1:$E$25</definedName>
    <definedName name="Z_827228A5_964E_465A_A946_EF2238A19E11_.wvu.PrintArea" localSheetId="7" hidden="1">'Attach 4 (A)'!$A$1:$E$31</definedName>
    <definedName name="Z_827228A5_964E_465A_A946_EF2238A19E11_.wvu.PrintArea" localSheetId="8" hidden="1">'Attach 4 (B)'!$A$1:$E$26</definedName>
    <definedName name="Z_827228A5_964E_465A_A946_EF2238A19E11_.wvu.PrintArea" localSheetId="9" hidden="1">'Attach 5'!$A$1:$E$74</definedName>
    <definedName name="Z_827228A5_964E_465A_A946_EF2238A19E11_.wvu.PrintArea" localSheetId="10" hidden="1">'Attach 5 (A)'!$A$1:$E$75</definedName>
    <definedName name="Z_827228A5_964E_465A_A946_EF2238A19E11_.wvu.PrintArea" localSheetId="11" hidden="1">'Attach 6 (C)'!$A$1:$E$50</definedName>
    <definedName name="Z_827228A5_964E_465A_A946_EF2238A19E11_.wvu.PrintArea" localSheetId="12" hidden="1">'Attach 6 (T)'!$A$1:$E$50</definedName>
    <definedName name="Z_827228A5_964E_465A_A946_EF2238A19E11_.wvu.PrintArea" localSheetId="13" hidden="1">'Attach 7'!$A$1:$E$28</definedName>
    <definedName name="Z_827228A5_964E_465A_A946_EF2238A19E11_.wvu.PrintArea" localSheetId="14" hidden="1">'Attach 8'!$A$1:$E$35</definedName>
    <definedName name="Z_827228A5_964E_465A_A946_EF2238A19E11_.wvu.PrintArea" localSheetId="15" hidden="1">'Attach 9'!$A$1:$E$24</definedName>
    <definedName name="Z_827228A5_964E_465A_A946_EF2238A19E11_.wvu.PrintArea" localSheetId="31" hidden="1">'e-Form'!$A$1:$N$51</definedName>
    <definedName name="Z_827228A5_964E_465A_A946_EF2238A19E11_.wvu.PrintArea" localSheetId="2" hidden="1">'Names of Bidder'!$B$1:$D$25</definedName>
    <definedName name="Z_827228A5_964E_465A_A946_EF2238A19E11_.wvu.PrintTitles" localSheetId="18" hidden="1">'Attach 12'!$18:$18</definedName>
    <definedName name="Z_827228A5_964E_465A_A946_EF2238A19E11_.wvu.PrintTitles" localSheetId="15" hidden="1">'Attach 9'!$18:$18</definedName>
    <definedName name="Z_827228A5_964E_465A_A946_EF2238A19E11_.wvu.Rows" localSheetId="18" hidden="1">'Attach 12'!$14:$38</definedName>
    <definedName name="Z_827228A5_964E_465A_A946_EF2238A19E11_.wvu.Rows" localSheetId="20" hidden="1">'Attach 14'!$14:$16</definedName>
    <definedName name="Z_827228A5_964E_465A_A946_EF2238A19E11_.wvu.Rows" localSheetId="21" hidden="1">'Attach 14-IP'!#REF!</definedName>
    <definedName name="Z_827228A5_964E_465A_A946_EF2238A19E11_.wvu.Rows" localSheetId="9" hidden="1">'Attach 5'!$26:$31</definedName>
    <definedName name="Z_827228A5_964E_465A_A946_EF2238A19E11_.wvu.Rows" localSheetId="10" hidden="1">'Attach 5 (A)'!$26:$31</definedName>
    <definedName name="Z_827228A5_964E_465A_A946_EF2238A19E11_.wvu.Rows" localSheetId="14" hidden="1">'Attach 8'!$30:$35</definedName>
    <definedName name="Z_8E7B022F_1113_4BA2_B2BA_8EDBE02A2557_.wvu.PrintArea" localSheetId="16" hidden="1">'Attach 10'!$A$1:$E$28</definedName>
    <definedName name="Z_8E7B022F_1113_4BA2_B2BA_8EDBE02A2557_.wvu.PrintArea" localSheetId="17" hidden="1">'Attach 11'!$A$1:$E$69</definedName>
    <definedName name="Z_8E7B022F_1113_4BA2_B2BA_8EDBE02A2557_.wvu.PrintArea" localSheetId="18" hidden="1">'Attach 12'!$A$1:$E$43</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15'!$A$1:$E$85</definedName>
    <definedName name="Z_8E7B022F_1113_4BA2_B2BA_8EDBE02A2557_.wvu.PrintArea" localSheetId="23" hidden="1">'Attach 16'!$A$1:$L$82</definedName>
    <definedName name="Z_8E7B022F_1113_4BA2_B2BA_8EDBE02A2557_.wvu.PrintArea" localSheetId="24" hidden="1">'Attach 17'!$A$1:$E$34</definedName>
    <definedName name="Z_8E7B022F_1113_4BA2_B2BA_8EDBE02A2557_.wvu.PrintArea" localSheetId="3" hidden="1">'Attach 3(JV)'!$A$1:$E$28</definedName>
    <definedName name="Z_8E7B022F_1113_4BA2_B2BA_8EDBE02A2557_.wvu.PrintArea" localSheetId="6" hidden="1">'Attach 4'!$A$1:$E$25</definedName>
    <definedName name="Z_8E7B022F_1113_4BA2_B2BA_8EDBE02A2557_.wvu.PrintArea" localSheetId="7" hidden="1">'Attach 4 (A)'!$A$1:$E$31</definedName>
    <definedName name="Z_8E7B022F_1113_4BA2_B2BA_8EDBE02A2557_.wvu.PrintArea" localSheetId="8" hidden="1">'Attach 4 (B)'!$A$1:$E$26</definedName>
    <definedName name="Z_8E7B022F_1113_4BA2_B2BA_8EDBE02A2557_.wvu.PrintArea" localSheetId="9" hidden="1">'Attach 5'!$A$1:$E$74</definedName>
    <definedName name="Z_8E7B022F_1113_4BA2_B2BA_8EDBE02A2557_.wvu.PrintArea" localSheetId="10" hidden="1">'Attach 5 (A)'!$A$1:$E$75</definedName>
    <definedName name="Z_8E7B022F_1113_4BA2_B2BA_8EDBE02A2557_.wvu.PrintArea" localSheetId="11" hidden="1">'Attach 6 (C)'!$A$1:$E$50</definedName>
    <definedName name="Z_8E7B022F_1113_4BA2_B2BA_8EDBE02A2557_.wvu.PrintArea" localSheetId="12" hidden="1">'Attach 6 (T)'!$A$1:$E$50</definedName>
    <definedName name="Z_8E7B022F_1113_4BA2_B2BA_8EDBE02A2557_.wvu.PrintArea" localSheetId="13" hidden="1">'Attach 7'!$A$1:$E$28</definedName>
    <definedName name="Z_8E7B022F_1113_4BA2_B2BA_8EDBE02A2557_.wvu.PrintArea" localSheetId="14" hidden="1">'Attach 8'!$A$1:$E$35</definedName>
    <definedName name="Z_8E7B022F_1113_4BA2_B2BA_8EDBE02A2557_.wvu.PrintArea" localSheetId="15" hidden="1">'Attach 9'!$A$1:$E$32</definedName>
    <definedName name="Z_8E7B022F_1113_4BA2_B2BA_8EDBE02A2557_.wvu.PrintArea" localSheetId="31" hidden="1">'e-Form'!$A$1:$N$51</definedName>
    <definedName name="Z_8E7B022F_1113_4BA2_B2BA_8EDBE02A2557_.wvu.PrintTitles" localSheetId="18" hidden="1">'Attach 12'!$18:$18</definedName>
    <definedName name="Z_8E7B022F_1113_4BA2_B2BA_8EDBE02A2557_.wvu.PrintTitles" localSheetId="14" hidden="1">'Attach 8'!#REF!</definedName>
    <definedName name="Z_8E7B022F_1113_4BA2_B2BA_8EDBE02A2557_.wvu.PrintTitles" localSheetId="15" hidden="1">'Attach 9'!$18:$18</definedName>
    <definedName name="Z_A3F641DF_CF1D_48E3_AFDC_E52726A449CB_.wvu.PrintArea" localSheetId="16" hidden="1">'Attach 10'!$A$1:$E$29</definedName>
    <definedName name="Z_A3F641DF_CF1D_48E3_AFDC_E52726A449CB_.wvu.PrintArea" localSheetId="17" hidden="1">'Attach 11'!$A$1:$E$69</definedName>
    <definedName name="Z_A3F641DF_CF1D_48E3_AFDC_E52726A449CB_.wvu.PrintArea" localSheetId="18" hidden="1">'Attach 12'!$A$1:$E$43</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15'!$A$1:$E$86</definedName>
    <definedName name="Z_A3F641DF_CF1D_48E3_AFDC_E52726A449CB_.wvu.PrintArea" localSheetId="23" hidden="1">'Attach 16'!$A$1:$L$82</definedName>
    <definedName name="Z_A3F641DF_CF1D_48E3_AFDC_E52726A449CB_.wvu.PrintArea" localSheetId="24" hidden="1">'Attach 17'!$A$1:$E$34</definedName>
    <definedName name="Z_A3F641DF_CF1D_48E3_AFDC_E52726A449CB_.wvu.PrintArea" localSheetId="3" hidden="1">'Attach 3(JV)'!$A$1:$E$28</definedName>
    <definedName name="Z_A3F641DF_CF1D_48E3_AFDC_E52726A449CB_.wvu.PrintArea" localSheetId="6" hidden="1">'Attach 4'!$A$1:$E$24</definedName>
    <definedName name="Z_A3F641DF_CF1D_48E3_AFDC_E52726A449CB_.wvu.PrintArea" localSheetId="7" hidden="1">'Attach 4 (A)'!$A$1:$E$31</definedName>
    <definedName name="Z_A3F641DF_CF1D_48E3_AFDC_E52726A449CB_.wvu.PrintArea" localSheetId="8" hidden="1">'Attach 4 (B)'!$A$1:$E$26</definedName>
    <definedName name="Z_A3F641DF_CF1D_48E3_AFDC_E52726A449CB_.wvu.PrintArea" localSheetId="9" hidden="1">'Attach 5'!$A$1:$E$35</definedName>
    <definedName name="Z_A3F641DF_CF1D_48E3_AFDC_E52726A449CB_.wvu.PrintArea" localSheetId="10" hidden="1">'Attach 5 (A)'!$A$1:$E$36</definedName>
    <definedName name="Z_A3F641DF_CF1D_48E3_AFDC_E52726A449CB_.wvu.PrintArea" localSheetId="11" hidden="1">'Attach 6 (C)'!$A$1:$E$51</definedName>
    <definedName name="Z_A3F641DF_CF1D_48E3_AFDC_E52726A449CB_.wvu.PrintArea" localSheetId="12" hidden="1">'Attach 6 (T)'!$A$1:$E$51</definedName>
    <definedName name="Z_A3F641DF_CF1D_48E3_AFDC_E52726A449CB_.wvu.PrintArea" localSheetId="13" hidden="1">'Attach 7'!$A$1:$E$28</definedName>
    <definedName name="Z_A3F641DF_CF1D_48E3_AFDC_E52726A449CB_.wvu.PrintArea" localSheetId="14" hidden="1">'Attach 8'!$A$1:$E$35</definedName>
    <definedName name="Z_A3F641DF_CF1D_48E3_AFDC_E52726A449CB_.wvu.PrintArea" localSheetId="15" hidden="1">'Attach 9'!$A$1:$E$32</definedName>
    <definedName name="Z_A3F641DF_CF1D_48E3_AFDC_E52726A449CB_.wvu.PrintTitles" localSheetId="18" hidden="1">'Attach 12'!$18:$18</definedName>
    <definedName name="Z_A3F641DF_CF1D_48E3_AFDC_E52726A449CB_.wvu.PrintTitles" localSheetId="14" hidden="1">'Attach 8'!#REF!</definedName>
    <definedName name="Z_A3F641DF_CF1D_48E3_AFDC_E52726A449CB_.wvu.PrintTitles" localSheetId="15" hidden="1">'Attach 9'!$18:$18</definedName>
    <definedName name="Z_A8479356_B4AD_4F5B_8D54_8D0AD34911D9_.wvu.Cols" localSheetId="18" hidden="1">'Attach 12'!$G:$H</definedName>
    <definedName name="Z_A8479356_B4AD_4F5B_8D54_8D0AD34911D9_.wvu.Cols" localSheetId="22" hidden="1">'Attach 15'!$H:$H</definedName>
    <definedName name="Z_A8479356_B4AD_4F5B_8D54_8D0AD34911D9_.wvu.Cols" localSheetId="9" hidden="1">'Attach 5'!$H:$H</definedName>
    <definedName name="Z_A8479356_B4AD_4F5B_8D54_8D0AD34911D9_.wvu.Cols" localSheetId="10" hidden="1">'Attach 5 (A)'!$H:$H</definedName>
    <definedName name="Z_A8479356_B4AD_4F5B_8D54_8D0AD34911D9_.wvu.Cols" localSheetId="11" hidden="1">'Attach 6 (C)'!$H:$H</definedName>
    <definedName name="Z_A8479356_B4AD_4F5B_8D54_8D0AD34911D9_.wvu.Cols" localSheetId="12" hidden="1">'Attach 6 (T)'!$H:$H</definedName>
    <definedName name="Z_A8479356_B4AD_4F5B_8D54_8D0AD34911D9_.wvu.Cols" localSheetId="14" hidden="1">'Attach 8'!$I:$U</definedName>
    <definedName name="Z_A8479356_B4AD_4F5B_8D54_8D0AD34911D9_.wvu.Cols" localSheetId="2" hidden="1">'Names of Bidder'!$A:$A</definedName>
    <definedName name="Z_A8479356_B4AD_4F5B_8D54_8D0AD34911D9_.wvu.PrintArea" localSheetId="16" hidden="1">'Attach 10'!$A$1:$E$28</definedName>
    <definedName name="Z_A8479356_B4AD_4F5B_8D54_8D0AD34911D9_.wvu.PrintArea" localSheetId="17" hidden="1">'Attach 11'!$A$1:$E$56</definedName>
    <definedName name="Z_A8479356_B4AD_4F5B_8D54_8D0AD34911D9_.wvu.PrintArea" localSheetId="18" hidden="1">'Attach 12'!$A$1:$E$43</definedName>
    <definedName name="Z_A8479356_B4AD_4F5B_8D54_8D0AD34911D9_.wvu.PrintArea" localSheetId="19" hidden="1">'Attach 13'!$A$1:$E$29</definedName>
    <definedName name="Z_A8479356_B4AD_4F5B_8D54_8D0AD34911D9_.wvu.PrintArea" localSheetId="20" hidden="1">'Attach 14'!$A$1:$E$29</definedName>
    <definedName name="Z_A8479356_B4AD_4F5B_8D54_8D0AD34911D9_.wvu.PrintArea" localSheetId="21" hidden="1">'Attach 14-IP'!$A$9:$D$145</definedName>
    <definedName name="Z_A8479356_B4AD_4F5B_8D54_8D0AD34911D9_.wvu.PrintArea" localSheetId="22" hidden="1">'Attach 15'!$A$1:$E$85</definedName>
    <definedName name="Z_A8479356_B4AD_4F5B_8D54_8D0AD34911D9_.wvu.PrintArea" localSheetId="23" hidden="1">'Attach 16'!$A$1:$L$82</definedName>
    <definedName name="Z_A8479356_B4AD_4F5B_8D54_8D0AD34911D9_.wvu.PrintArea" localSheetId="24" hidden="1">'Attach 17'!$A$1:$E$31</definedName>
    <definedName name="Z_A8479356_B4AD_4F5B_8D54_8D0AD34911D9_.wvu.PrintArea" localSheetId="25" hidden="1">'Attach 18'!$A$8:$C$153</definedName>
    <definedName name="Z_A8479356_B4AD_4F5B_8D54_8D0AD34911D9_.wvu.PrintArea" localSheetId="3" hidden="1">'Attach 3(JV)'!$A$1:$E$28</definedName>
    <definedName name="Z_A8479356_B4AD_4F5B_8D54_8D0AD34911D9_.wvu.PrintArea" localSheetId="6" hidden="1">'Attach 4'!$A$1:$E$25</definedName>
    <definedName name="Z_A8479356_B4AD_4F5B_8D54_8D0AD34911D9_.wvu.PrintArea" localSheetId="7" hidden="1">'Attach 4 (A)'!$A$1:$E$31</definedName>
    <definedName name="Z_A8479356_B4AD_4F5B_8D54_8D0AD34911D9_.wvu.PrintArea" localSheetId="8" hidden="1">'Attach 4 (B)'!$A$1:$E$26</definedName>
    <definedName name="Z_A8479356_B4AD_4F5B_8D54_8D0AD34911D9_.wvu.PrintArea" localSheetId="9" hidden="1">'Attach 5'!$A$1:$F$74</definedName>
    <definedName name="Z_A8479356_B4AD_4F5B_8D54_8D0AD34911D9_.wvu.PrintArea" localSheetId="10" hidden="1">'Attach 5 (A)'!$A$1:$E$75</definedName>
    <definedName name="Z_A8479356_B4AD_4F5B_8D54_8D0AD34911D9_.wvu.PrintArea" localSheetId="11" hidden="1">'Attach 6 (C)'!$A$1:$E$34</definedName>
    <definedName name="Z_A8479356_B4AD_4F5B_8D54_8D0AD34911D9_.wvu.PrintArea" localSheetId="12" hidden="1">'Attach 6 (T)'!$A$1:$E$28</definedName>
    <definedName name="Z_A8479356_B4AD_4F5B_8D54_8D0AD34911D9_.wvu.PrintArea" localSheetId="13" hidden="1">'Attach 7'!$A$1:$E$28</definedName>
    <definedName name="Z_A8479356_B4AD_4F5B_8D54_8D0AD34911D9_.wvu.PrintArea" localSheetId="14" hidden="1">'Attach 8'!$A$1:$E$35</definedName>
    <definedName name="Z_A8479356_B4AD_4F5B_8D54_8D0AD34911D9_.wvu.PrintArea" localSheetId="15" hidden="1">'Attach 9'!$A$1:$E$24</definedName>
    <definedName name="Z_A8479356_B4AD_4F5B_8D54_8D0AD34911D9_.wvu.PrintArea" localSheetId="4" hidden="1">'Attach-3QR'!$A$1:$G$790</definedName>
    <definedName name="Z_A8479356_B4AD_4F5B_8D54_8D0AD34911D9_.wvu.PrintArea" localSheetId="31" hidden="1">'e-Form'!$A$1:$N$51</definedName>
    <definedName name="Z_A8479356_B4AD_4F5B_8D54_8D0AD34911D9_.wvu.PrintArea" localSheetId="2" hidden="1">'Names of Bidder'!$B$1:$D$25</definedName>
    <definedName name="Z_A8479356_B4AD_4F5B_8D54_8D0AD34911D9_.wvu.PrintTitles" localSheetId="18" hidden="1">'Attach 12'!$18:$18</definedName>
    <definedName name="Z_A8479356_B4AD_4F5B_8D54_8D0AD34911D9_.wvu.PrintTitles" localSheetId="15" hidden="1">'Attach 9'!$18:$18</definedName>
    <definedName name="Z_A8479356_B4AD_4F5B_8D54_8D0AD34911D9_.wvu.Rows" localSheetId="17" hidden="1">'Attach 11'!$39:$67</definedName>
    <definedName name="Z_A8479356_B4AD_4F5B_8D54_8D0AD34911D9_.wvu.Rows" localSheetId="18" hidden="1">'Attach 12'!$14:$38</definedName>
    <definedName name="Z_A8479356_B4AD_4F5B_8D54_8D0AD34911D9_.wvu.Rows" localSheetId="20" hidden="1">'Attach 14'!$14:$16</definedName>
    <definedName name="Z_A8479356_B4AD_4F5B_8D54_8D0AD34911D9_.wvu.Rows" localSheetId="22" hidden="1">'Attach 15'!$82:$82</definedName>
    <definedName name="Z_A8479356_B4AD_4F5B_8D54_8D0AD34911D9_.wvu.Rows" localSheetId="23" hidden="1">'Attach 16'!$17:$41</definedName>
    <definedName name="Z_A8479356_B4AD_4F5B_8D54_8D0AD34911D9_.wvu.Rows" localSheetId="29" hidden="1">'Attach 22'!$16:$16</definedName>
    <definedName name="Z_A8479356_B4AD_4F5B_8D54_8D0AD34911D9_.wvu.Rows" localSheetId="5" hidden="1">'Attach 3(QR details)'!$18:$21,'Attach 3(QR details)'!$26:$26,'Attach 3(QR details)'!$36:$36,'Attach 3(QR details)'!$61:$62,'Attach 3(QR details)'!$67:$72,'Attach 3(QR details)'!$79:$86,'Attach 3(QR details)'!$93:$94,'Attach 3(QR details)'!$109:$129,'Attach 3(QR details)'!$133:$133,'Attach 3(QR details)'!$135:$135,'Attach 3(QR details)'!$140:$193,'Attach 3(QR details)'!$199:$201,'Attach 3(QR details)'!$205:$207,'Attach 3(QR details)'!$219:$220,'Attach 3(QR details)'!$226:$226,'Attach 3(QR details)'!$228:$228,'Attach 3(QR details)'!$233:$233,'Attach 3(QR details)'!$237:$240,'Attach 3(QR details)'!$248:$477</definedName>
    <definedName name="Z_A8479356_B4AD_4F5B_8D54_8D0AD34911D9_.wvu.Rows" localSheetId="9" hidden="1">'Attach 5'!$26:$31</definedName>
    <definedName name="Z_A8479356_B4AD_4F5B_8D54_8D0AD34911D9_.wvu.Rows" localSheetId="10" hidden="1">'Attach 5 (A)'!$26:$31</definedName>
    <definedName name="Z_A8479356_B4AD_4F5B_8D54_8D0AD34911D9_.wvu.Rows" localSheetId="14" hidden="1">'Attach 8'!$30:$35</definedName>
    <definedName name="Z_A8479356_B4AD_4F5B_8D54_8D0AD34911D9_.wvu.Rows" localSheetId="15" hidden="1">'Attach 9'!$18:$19</definedName>
    <definedName name="Z_A8479356_B4AD_4F5B_8D54_8D0AD34911D9_.wvu.Rows" localSheetId="4" hidden="1">'Attach-3QR'!$18:$21,'Attach-3QR'!$24:$27,'Attach-3QR'!$36:$36,'Attach-3QR'!$40:$40,'Attach-3QR'!$60:$61,'Attach-3QR'!$69:$76,'Attach-3QR'!$83:$84,'Attach-3QR'!$99:$119,'Attach-3QR'!$125:$125,'Attach-3QR'!$130:$183,'Attach-3QR'!$189:$191,'Attach-3QR'!$194:$196,'Attach-3QR'!$198:$200,'Attach-3QR'!$207:$208,'Attach-3QR'!$214:$214,'Attach-3QR'!$216:$216,'Attach-3QR'!$218:$234,'Attach-3QR'!$236:$465,'Attach-3QR'!$476:$484,'Attach-3QR'!$488:$772</definedName>
    <definedName name="Z_A8479356_B4AD_4F5B_8D54_8D0AD34911D9_.wvu.Rows" localSheetId="30" hidden="1">'Bid Form 1st Envelope'!$24:$24</definedName>
    <definedName name="Z_B25B678B_BC05_466F_8B72_B9A2B78D775E_.wvu.Cols" localSheetId="18" hidden="1">'Attach 12'!$G:$H</definedName>
    <definedName name="Z_B25B678B_BC05_466F_8B72_B9A2B78D775E_.wvu.Cols" localSheetId="22" hidden="1">'Attach 15'!$H:$H</definedName>
    <definedName name="Z_B25B678B_BC05_466F_8B72_B9A2B78D775E_.wvu.Cols" localSheetId="9" hidden="1">'Attach 5'!$H:$H</definedName>
    <definedName name="Z_B25B678B_BC05_466F_8B72_B9A2B78D775E_.wvu.Cols" localSheetId="10" hidden="1">'Attach 5 (A)'!$H:$H</definedName>
    <definedName name="Z_B25B678B_BC05_466F_8B72_B9A2B78D775E_.wvu.Cols" localSheetId="11" hidden="1">'Attach 6 (C)'!$H:$H</definedName>
    <definedName name="Z_B25B678B_BC05_466F_8B72_B9A2B78D775E_.wvu.Cols" localSheetId="12" hidden="1">'Attach 6 (T)'!$H:$H</definedName>
    <definedName name="Z_B25B678B_BC05_466F_8B72_B9A2B78D775E_.wvu.Cols" localSheetId="14" hidden="1">'Attach 8'!$I:$U</definedName>
    <definedName name="Z_B25B678B_BC05_466F_8B72_B9A2B78D775E_.wvu.Cols" localSheetId="2" hidden="1">'Names of Bidder'!$A:$A</definedName>
    <definedName name="Z_B25B678B_BC05_466F_8B72_B9A2B78D775E_.wvu.PrintArea" localSheetId="16" hidden="1">'Attach 10'!$A$1:$E$28</definedName>
    <definedName name="Z_B25B678B_BC05_466F_8B72_B9A2B78D775E_.wvu.PrintArea" localSheetId="17" hidden="1">'Attach 11'!$A$1:$E$56</definedName>
    <definedName name="Z_B25B678B_BC05_466F_8B72_B9A2B78D775E_.wvu.PrintArea" localSheetId="18" hidden="1">'Attach 12'!$A$1:$E$43</definedName>
    <definedName name="Z_B25B678B_BC05_466F_8B72_B9A2B78D775E_.wvu.PrintArea" localSheetId="19" hidden="1">'Attach 13'!$A$1:$E$29</definedName>
    <definedName name="Z_B25B678B_BC05_466F_8B72_B9A2B78D775E_.wvu.PrintArea" localSheetId="20" hidden="1">'Attach 14'!$A$1:$E$29</definedName>
    <definedName name="Z_B25B678B_BC05_466F_8B72_B9A2B78D775E_.wvu.PrintArea" localSheetId="21" hidden="1">'Attach 14-IP'!$A$9:$D$145</definedName>
    <definedName name="Z_B25B678B_BC05_466F_8B72_B9A2B78D775E_.wvu.PrintArea" localSheetId="22" hidden="1">'Attach 15'!$A$1:$E$85</definedName>
    <definedName name="Z_B25B678B_BC05_466F_8B72_B9A2B78D775E_.wvu.PrintArea" localSheetId="23" hidden="1">'Attach 16'!$A$1:$L$82</definedName>
    <definedName name="Z_B25B678B_BC05_466F_8B72_B9A2B78D775E_.wvu.PrintArea" localSheetId="24" hidden="1">'Attach 17'!$A$1:$E$31</definedName>
    <definedName name="Z_B25B678B_BC05_466F_8B72_B9A2B78D775E_.wvu.PrintArea" localSheetId="25" hidden="1">'Attach 18'!$A$8:$C$153</definedName>
    <definedName name="Z_B25B678B_BC05_466F_8B72_B9A2B78D775E_.wvu.PrintArea" localSheetId="3" hidden="1">'Attach 3(JV)'!$A$1:$E$28</definedName>
    <definedName name="Z_B25B678B_BC05_466F_8B72_B9A2B78D775E_.wvu.PrintArea" localSheetId="6" hidden="1">'Attach 4'!$A$1:$E$25</definedName>
    <definedName name="Z_B25B678B_BC05_466F_8B72_B9A2B78D775E_.wvu.PrintArea" localSheetId="7" hidden="1">'Attach 4 (A)'!$A$1:$E$31</definedName>
    <definedName name="Z_B25B678B_BC05_466F_8B72_B9A2B78D775E_.wvu.PrintArea" localSheetId="8" hidden="1">'Attach 4 (B)'!$A$1:$E$26</definedName>
    <definedName name="Z_B25B678B_BC05_466F_8B72_B9A2B78D775E_.wvu.PrintArea" localSheetId="9" hidden="1">'Attach 5'!$A$1:$F$74</definedName>
    <definedName name="Z_B25B678B_BC05_466F_8B72_B9A2B78D775E_.wvu.PrintArea" localSheetId="10" hidden="1">'Attach 5 (A)'!$A$1:$E$75</definedName>
    <definedName name="Z_B25B678B_BC05_466F_8B72_B9A2B78D775E_.wvu.PrintArea" localSheetId="11" hidden="1">'Attach 6 (C)'!$A$1:$E$34</definedName>
    <definedName name="Z_B25B678B_BC05_466F_8B72_B9A2B78D775E_.wvu.PrintArea" localSheetId="12" hidden="1">'Attach 6 (T)'!$A$1:$E$28</definedName>
    <definedName name="Z_B25B678B_BC05_466F_8B72_B9A2B78D775E_.wvu.PrintArea" localSheetId="13" hidden="1">'Attach 7'!$A$1:$E$28</definedName>
    <definedName name="Z_B25B678B_BC05_466F_8B72_B9A2B78D775E_.wvu.PrintArea" localSheetId="14" hidden="1">'Attach 8'!$A$1:$E$35</definedName>
    <definedName name="Z_B25B678B_BC05_466F_8B72_B9A2B78D775E_.wvu.PrintArea" localSheetId="15" hidden="1">'Attach 9'!$A$1:$E$24</definedName>
    <definedName name="Z_B25B678B_BC05_466F_8B72_B9A2B78D775E_.wvu.PrintArea" localSheetId="4" hidden="1">'Attach-3QR'!$A$1:$G$790</definedName>
    <definedName name="Z_B25B678B_BC05_466F_8B72_B9A2B78D775E_.wvu.PrintArea" localSheetId="31" hidden="1">'e-Form'!$A$1:$N$51</definedName>
    <definedName name="Z_B25B678B_BC05_466F_8B72_B9A2B78D775E_.wvu.PrintArea" localSheetId="2" hidden="1">'Names of Bidder'!$B$1:$D$25</definedName>
    <definedName name="Z_B25B678B_BC05_466F_8B72_B9A2B78D775E_.wvu.PrintTitles" localSheetId="18" hidden="1">'Attach 12'!$18:$18</definedName>
    <definedName name="Z_B25B678B_BC05_466F_8B72_B9A2B78D775E_.wvu.PrintTitles" localSheetId="15" hidden="1">'Attach 9'!$18:$18</definedName>
    <definedName name="Z_B25B678B_BC05_466F_8B72_B9A2B78D775E_.wvu.Rows" localSheetId="17" hidden="1">'Attach 11'!$39:$67</definedName>
    <definedName name="Z_B25B678B_BC05_466F_8B72_B9A2B78D775E_.wvu.Rows" localSheetId="18" hidden="1">'Attach 12'!$14:$38</definedName>
    <definedName name="Z_B25B678B_BC05_466F_8B72_B9A2B78D775E_.wvu.Rows" localSheetId="20" hidden="1">'Attach 14'!$14:$16</definedName>
    <definedName name="Z_B25B678B_BC05_466F_8B72_B9A2B78D775E_.wvu.Rows" localSheetId="22" hidden="1">'Attach 15'!$82:$82</definedName>
    <definedName name="Z_B25B678B_BC05_466F_8B72_B9A2B78D775E_.wvu.Rows" localSheetId="23" hidden="1">'Attach 16'!$17:$41</definedName>
    <definedName name="Z_B25B678B_BC05_466F_8B72_B9A2B78D775E_.wvu.Rows" localSheetId="29" hidden="1">'Attach 22'!$16:$16</definedName>
    <definedName name="Z_B25B678B_BC05_466F_8B72_B9A2B78D775E_.wvu.Rows" localSheetId="5" hidden="1">'Attach 3(QR details)'!$18:$21,'Attach 3(QR details)'!$26:$26,'Attach 3(QR details)'!$36:$36,'Attach 3(QR details)'!$61:$62,'Attach 3(QR details)'!$67:$72,'Attach 3(QR details)'!$79:$86,'Attach 3(QR details)'!$93:$94,'Attach 3(QR details)'!$109:$129,'Attach 3(QR details)'!$133:$133,'Attach 3(QR details)'!$135:$135,'Attach 3(QR details)'!$140:$193,'Attach 3(QR details)'!$199:$201,'Attach 3(QR details)'!$205:$207,'Attach 3(QR details)'!$219:$220,'Attach 3(QR details)'!$226:$226,'Attach 3(QR details)'!$228:$228,'Attach 3(QR details)'!$233:$233,'Attach 3(QR details)'!$237:$240,'Attach 3(QR details)'!$248:$477</definedName>
    <definedName name="Z_B25B678B_BC05_466F_8B72_B9A2B78D775E_.wvu.Rows" localSheetId="9" hidden="1">'Attach 5'!$26:$31</definedName>
    <definedName name="Z_B25B678B_BC05_466F_8B72_B9A2B78D775E_.wvu.Rows" localSheetId="10" hidden="1">'Attach 5 (A)'!$26:$31</definedName>
    <definedName name="Z_B25B678B_BC05_466F_8B72_B9A2B78D775E_.wvu.Rows" localSheetId="14" hidden="1">'Attach 8'!$30:$35</definedName>
    <definedName name="Z_B25B678B_BC05_466F_8B72_B9A2B78D775E_.wvu.Rows" localSheetId="15" hidden="1">'Attach 9'!$18:$19</definedName>
    <definedName name="Z_B25B678B_BC05_466F_8B72_B9A2B78D775E_.wvu.Rows" localSheetId="4" hidden="1">'Attach-3QR'!$18:$21,'Attach-3QR'!$24:$27,'Attach-3QR'!$36:$36,'Attach-3QR'!$40:$40,'Attach-3QR'!$60:$61,'Attach-3QR'!$69:$76,'Attach-3QR'!$83:$84,'Attach-3QR'!$99:$119,'Attach-3QR'!$125:$125,'Attach-3QR'!$130:$183,'Attach-3QR'!$189:$191,'Attach-3QR'!$194:$196,'Attach-3QR'!$198:$200,'Attach-3QR'!$207:$208,'Attach-3QR'!$214:$214,'Attach-3QR'!$216:$216,'Attach-3QR'!$218:$234,'Attach-3QR'!$236:$465,'Attach-3QR'!$467:$486,'Attach-3QR'!$488:$772</definedName>
    <definedName name="Z_B25B678B_BC05_466F_8B72_B9A2B78D775E_.wvu.Rows" localSheetId="30" hidden="1">'Bid Form 1st Envelope'!$24:$24</definedName>
    <definedName name="Z_C75B92C6_DDA6_4B48_9868_112DE431C284_.wvu.Cols" localSheetId="18" hidden="1">'Attach 12'!$G:$H</definedName>
    <definedName name="Z_C75B92C6_DDA6_4B48_9868_112DE431C284_.wvu.Cols" localSheetId="22" hidden="1">'Attach 15'!$H:$H</definedName>
    <definedName name="Z_C75B92C6_DDA6_4B48_9868_112DE431C284_.wvu.Cols" localSheetId="9" hidden="1">'Attach 5'!$H:$H</definedName>
    <definedName name="Z_C75B92C6_DDA6_4B48_9868_112DE431C284_.wvu.Cols" localSheetId="10" hidden="1">'Attach 5 (A)'!$H:$H</definedName>
    <definedName name="Z_C75B92C6_DDA6_4B48_9868_112DE431C284_.wvu.Cols" localSheetId="11" hidden="1">'Attach 6 (C)'!$H:$H</definedName>
    <definedName name="Z_C75B92C6_DDA6_4B48_9868_112DE431C284_.wvu.Cols" localSheetId="12" hidden="1">'Attach 6 (T)'!$H:$H</definedName>
    <definedName name="Z_C75B92C6_DDA6_4B48_9868_112DE431C284_.wvu.Cols" localSheetId="14" hidden="1">'Attach 8'!$I:$U</definedName>
    <definedName name="Z_C75B92C6_DDA6_4B48_9868_112DE431C284_.wvu.Cols" localSheetId="2" hidden="1">'Names of Bidder'!$A:$A</definedName>
    <definedName name="Z_C75B92C6_DDA6_4B48_9868_112DE431C284_.wvu.PrintArea" localSheetId="16" hidden="1">'Attach 10'!$A$1:$E$28</definedName>
    <definedName name="Z_C75B92C6_DDA6_4B48_9868_112DE431C284_.wvu.PrintArea" localSheetId="17" hidden="1">'Attach 11'!$A$1:$E$69</definedName>
    <definedName name="Z_C75B92C6_DDA6_4B48_9868_112DE431C284_.wvu.PrintArea" localSheetId="18" hidden="1">'Attach 12'!$A$1:$E$43</definedName>
    <definedName name="Z_C75B92C6_DDA6_4B48_9868_112DE431C284_.wvu.PrintArea" localSheetId="19" hidden="1">'Attach 13'!$A$1:$E$29</definedName>
    <definedName name="Z_C75B92C6_DDA6_4B48_9868_112DE431C284_.wvu.PrintArea" localSheetId="20" hidden="1">'Attach 14'!$A$1:$E$29</definedName>
    <definedName name="Z_C75B92C6_DDA6_4B48_9868_112DE431C284_.wvu.PrintArea" localSheetId="21" hidden="1">'Attach 14-IP'!$A$29:$D$43</definedName>
    <definedName name="Z_C75B92C6_DDA6_4B48_9868_112DE431C284_.wvu.PrintArea" localSheetId="22" hidden="1">'Attach 15'!$A$1:$E$85</definedName>
    <definedName name="Z_C75B92C6_DDA6_4B48_9868_112DE431C284_.wvu.PrintArea" localSheetId="23" hidden="1">'Attach 16'!$A$1:$L$82</definedName>
    <definedName name="Z_C75B92C6_DDA6_4B48_9868_112DE431C284_.wvu.PrintArea" localSheetId="24" hidden="1">'Attach 17'!$A$1:$E$31</definedName>
    <definedName name="Z_C75B92C6_DDA6_4B48_9868_112DE431C284_.wvu.PrintArea" localSheetId="3" hidden="1">'Attach 3(JV)'!$A$1:$E$28</definedName>
    <definedName name="Z_C75B92C6_DDA6_4B48_9868_112DE431C284_.wvu.PrintArea" localSheetId="6" hidden="1">'Attach 4'!$A$1:$E$25</definedName>
    <definedName name="Z_C75B92C6_DDA6_4B48_9868_112DE431C284_.wvu.PrintArea" localSheetId="7" hidden="1">'Attach 4 (A)'!$A$1:$E$31</definedName>
    <definedName name="Z_C75B92C6_DDA6_4B48_9868_112DE431C284_.wvu.PrintArea" localSheetId="8" hidden="1">'Attach 4 (B)'!$A$1:$E$26</definedName>
    <definedName name="Z_C75B92C6_DDA6_4B48_9868_112DE431C284_.wvu.PrintArea" localSheetId="9" hidden="1">'Attach 5'!$A$1:$E$74</definedName>
    <definedName name="Z_C75B92C6_DDA6_4B48_9868_112DE431C284_.wvu.PrintArea" localSheetId="10" hidden="1">'Attach 5 (A)'!$A$1:$E$75</definedName>
    <definedName name="Z_C75B92C6_DDA6_4B48_9868_112DE431C284_.wvu.PrintArea" localSheetId="11" hidden="1">'Attach 6 (C)'!$A$1:$E$50</definedName>
    <definedName name="Z_C75B92C6_DDA6_4B48_9868_112DE431C284_.wvu.PrintArea" localSheetId="12" hidden="1">'Attach 6 (T)'!$A$1:$E$50</definedName>
    <definedName name="Z_C75B92C6_DDA6_4B48_9868_112DE431C284_.wvu.PrintArea" localSheetId="13" hidden="1">'Attach 7'!$A$1:$E$28</definedName>
    <definedName name="Z_C75B92C6_DDA6_4B48_9868_112DE431C284_.wvu.PrintArea" localSheetId="14" hidden="1">'Attach 8'!$A$1:$E$35</definedName>
    <definedName name="Z_C75B92C6_DDA6_4B48_9868_112DE431C284_.wvu.PrintArea" localSheetId="15" hidden="1">'Attach 9'!$A$1:$E$24</definedName>
    <definedName name="Z_C75B92C6_DDA6_4B48_9868_112DE431C284_.wvu.PrintArea" localSheetId="31" hidden="1">'e-Form'!$A$1:$N$51</definedName>
    <definedName name="Z_C75B92C6_DDA6_4B48_9868_112DE431C284_.wvu.PrintArea" localSheetId="2" hidden="1">'Names of Bidder'!$B$1:$D$25</definedName>
    <definedName name="Z_C75B92C6_DDA6_4B48_9868_112DE431C284_.wvu.PrintTitles" localSheetId="18" hidden="1">'Attach 12'!$18:$18</definedName>
    <definedName name="Z_C75B92C6_DDA6_4B48_9868_112DE431C284_.wvu.PrintTitles" localSheetId="15" hidden="1">'Attach 9'!$18:$18</definedName>
    <definedName name="Z_C75B92C6_DDA6_4B48_9868_112DE431C284_.wvu.Rows" localSheetId="21" hidden="1">'Attach 14-IP'!#REF!</definedName>
    <definedName name="Z_C75B92C6_DDA6_4B48_9868_112DE431C284_.wvu.Rows" localSheetId="9" hidden="1">'Attach 5'!$26:$31</definedName>
    <definedName name="Z_C75B92C6_DDA6_4B48_9868_112DE431C284_.wvu.Rows" localSheetId="10" hidden="1">'Attach 5 (A)'!$26:$31</definedName>
    <definedName name="Z_C75B92C6_DDA6_4B48_9868_112DE431C284_.wvu.Rows" localSheetId="14" hidden="1">'Attach 8'!$30:$35</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9" hidden="1">'Attach 5'!$H:$H</definedName>
    <definedName name="Z_CD4CA1A8_824A_452F_BDBA_32A47C1B3013_.wvu.Cols" localSheetId="10" hidden="1">'Attach 5 (A)'!$H:$H</definedName>
    <definedName name="Z_CD4CA1A8_824A_452F_BDBA_32A47C1B3013_.wvu.Cols" localSheetId="11" hidden="1">'Attach 6 (C)'!$H:$H</definedName>
    <definedName name="Z_CD4CA1A8_824A_452F_BDBA_32A47C1B3013_.wvu.Cols" localSheetId="12" hidden="1">'Attach 6 (T)'!$H:$H</definedName>
    <definedName name="Z_CD4CA1A8_824A_452F_BDBA_32A47C1B3013_.wvu.Cols" localSheetId="14" hidden="1">'Attach 8'!$I:$U</definedName>
    <definedName name="Z_CD4CA1A8_824A_452F_BDBA_32A47C1B3013_.wvu.Cols" localSheetId="2" hidden="1">'Names of Bidder'!$A:$A</definedName>
    <definedName name="Z_CD4CA1A8_824A_452F_BDBA_32A47C1B3013_.wvu.PrintArea" localSheetId="16" hidden="1">'Attach 10'!$A$1:$E$28</definedName>
    <definedName name="Z_CD4CA1A8_824A_452F_BDBA_32A47C1B3013_.wvu.PrintArea" localSheetId="17" hidden="1">'Attach 11'!$A$1:$E$69</definedName>
    <definedName name="Z_CD4CA1A8_824A_452F_BDBA_32A47C1B3013_.wvu.PrintArea" localSheetId="18" hidden="1">'Attach 12'!$A$1:$E$43</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1" hidden="1">'Attach 14-IP'!$A$29:$D$43</definedName>
    <definedName name="Z_CD4CA1A8_824A_452F_BDBA_32A47C1B3013_.wvu.PrintArea" localSheetId="22" hidden="1">'Attach 15'!$A$1:$E$85</definedName>
    <definedName name="Z_CD4CA1A8_824A_452F_BDBA_32A47C1B3013_.wvu.PrintArea" localSheetId="23" hidden="1">'Attach 16'!$A$1:$L$82</definedName>
    <definedName name="Z_CD4CA1A8_824A_452F_BDBA_32A47C1B3013_.wvu.PrintArea" localSheetId="24" hidden="1">'Attach 17'!$A$1:$E$34</definedName>
    <definedName name="Z_CD4CA1A8_824A_452F_BDBA_32A47C1B3013_.wvu.PrintArea" localSheetId="3" hidden="1">'Attach 3(JV)'!$A$1:$E$28</definedName>
    <definedName name="Z_CD4CA1A8_824A_452F_BDBA_32A47C1B3013_.wvu.PrintArea" localSheetId="6" hidden="1">'Attach 4'!$A$1:$E$25</definedName>
    <definedName name="Z_CD4CA1A8_824A_452F_BDBA_32A47C1B3013_.wvu.PrintArea" localSheetId="7" hidden="1">'Attach 4 (A)'!$A$1:$E$31</definedName>
    <definedName name="Z_CD4CA1A8_824A_452F_BDBA_32A47C1B3013_.wvu.PrintArea" localSheetId="8" hidden="1">'Attach 4 (B)'!$A$1:$E$26</definedName>
    <definedName name="Z_CD4CA1A8_824A_452F_BDBA_32A47C1B3013_.wvu.PrintArea" localSheetId="9" hidden="1">'Attach 5'!$A$1:$E$74</definedName>
    <definedName name="Z_CD4CA1A8_824A_452F_BDBA_32A47C1B3013_.wvu.PrintArea" localSheetId="10" hidden="1">'Attach 5 (A)'!$A$1:$E$75</definedName>
    <definedName name="Z_CD4CA1A8_824A_452F_BDBA_32A47C1B3013_.wvu.PrintArea" localSheetId="11" hidden="1">'Attach 6 (C)'!$A$1:$E$50</definedName>
    <definedName name="Z_CD4CA1A8_824A_452F_BDBA_32A47C1B3013_.wvu.PrintArea" localSheetId="12" hidden="1">'Attach 6 (T)'!$A$1:$E$50</definedName>
    <definedName name="Z_CD4CA1A8_824A_452F_BDBA_32A47C1B3013_.wvu.PrintArea" localSheetId="13" hidden="1">'Attach 7'!$A$1:$E$28</definedName>
    <definedName name="Z_CD4CA1A8_824A_452F_BDBA_32A47C1B3013_.wvu.PrintArea" localSheetId="14" hidden="1">'Attach 8'!$A$1:$E$35</definedName>
    <definedName name="Z_CD4CA1A8_824A_452F_BDBA_32A47C1B3013_.wvu.PrintArea" localSheetId="15" hidden="1">'Attach 9'!$A$1:$E$24</definedName>
    <definedName name="Z_CD4CA1A8_824A_452F_BDBA_32A47C1B3013_.wvu.PrintArea" localSheetId="31" hidden="1">'e-Form'!$A$1:$N$51</definedName>
    <definedName name="Z_CD4CA1A8_824A_452F_BDBA_32A47C1B3013_.wvu.PrintArea" localSheetId="2" hidden="1">'Names of Bidder'!$B$1:$E$25</definedName>
    <definedName name="Z_CD4CA1A8_824A_452F_BDBA_32A47C1B3013_.wvu.PrintTitles" localSheetId="18" hidden="1">'Attach 12'!$18:$18</definedName>
    <definedName name="Z_CD4CA1A8_824A_452F_BDBA_32A47C1B3013_.wvu.PrintTitles" localSheetId="15" hidden="1">'Attach 9'!$18:$18</definedName>
    <definedName name="Z_CD4CA1A8_824A_452F_BDBA_32A47C1B3013_.wvu.Rows" localSheetId="21" hidden="1">'Attach 14-IP'!#REF!</definedName>
    <definedName name="Z_CD4CA1A8_824A_452F_BDBA_32A47C1B3013_.wvu.Rows" localSheetId="9" hidden="1">'Attach 5'!$26:$31</definedName>
    <definedName name="Z_CD4CA1A8_824A_452F_BDBA_32A47C1B3013_.wvu.Rows" localSheetId="10" hidden="1">'Attach 5 (A)'!$26:$31</definedName>
    <definedName name="Z_CD4CA1A8_824A_452F_BDBA_32A47C1B3013_.wvu.Rows" localSheetId="14" hidden="1">'Attach 8'!$30:$35</definedName>
    <definedName name="Z_D1959BE0_8812_45F3_9DE2_A86473ADD9EF_.wvu.Cols" localSheetId="18" hidden="1">'Attach 12'!$G:$H</definedName>
    <definedName name="Z_D1959BE0_8812_45F3_9DE2_A86473ADD9EF_.wvu.Cols" localSheetId="22" hidden="1">'Attach 15'!$H:$H</definedName>
    <definedName name="Z_D1959BE0_8812_45F3_9DE2_A86473ADD9EF_.wvu.Cols" localSheetId="9" hidden="1">'Attach 5'!$H:$H</definedName>
    <definedName name="Z_D1959BE0_8812_45F3_9DE2_A86473ADD9EF_.wvu.Cols" localSheetId="10" hidden="1">'Attach 5 (A)'!$H:$H</definedName>
    <definedName name="Z_D1959BE0_8812_45F3_9DE2_A86473ADD9EF_.wvu.Cols" localSheetId="11" hidden="1">'Attach 6 (C)'!$H:$H</definedName>
    <definedName name="Z_D1959BE0_8812_45F3_9DE2_A86473ADD9EF_.wvu.Cols" localSheetId="12" hidden="1">'Attach 6 (T)'!$H:$H</definedName>
    <definedName name="Z_D1959BE0_8812_45F3_9DE2_A86473ADD9EF_.wvu.Cols" localSheetId="14" hidden="1">'Attach 8'!$I:$U</definedName>
    <definedName name="Z_D1959BE0_8812_45F3_9DE2_A86473ADD9EF_.wvu.Cols" localSheetId="2" hidden="1">'Names of Bidder'!$A:$A</definedName>
    <definedName name="Z_D1959BE0_8812_45F3_9DE2_A86473ADD9EF_.wvu.PrintArea" localSheetId="16" hidden="1">'Attach 10'!$A$1:$E$28</definedName>
    <definedName name="Z_D1959BE0_8812_45F3_9DE2_A86473ADD9EF_.wvu.PrintArea" localSheetId="17" hidden="1">'Attach 11'!$A$1:$E$56</definedName>
    <definedName name="Z_D1959BE0_8812_45F3_9DE2_A86473ADD9EF_.wvu.PrintArea" localSheetId="18" hidden="1">'Attach 12'!$A$1:$E$43</definedName>
    <definedName name="Z_D1959BE0_8812_45F3_9DE2_A86473ADD9EF_.wvu.PrintArea" localSheetId="19" hidden="1">'Attach 13'!$A$1:$E$29</definedName>
    <definedName name="Z_D1959BE0_8812_45F3_9DE2_A86473ADD9EF_.wvu.PrintArea" localSheetId="20" hidden="1">'Attach 14'!$A$1:$E$29</definedName>
    <definedName name="Z_D1959BE0_8812_45F3_9DE2_A86473ADD9EF_.wvu.PrintArea" localSheetId="21" hidden="1">'Attach 14-IP'!$A$9:$D$145</definedName>
    <definedName name="Z_D1959BE0_8812_45F3_9DE2_A86473ADD9EF_.wvu.PrintArea" localSheetId="22" hidden="1">'Attach 15'!$A$1:$E$85</definedName>
    <definedName name="Z_D1959BE0_8812_45F3_9DE2_A86473ADD9EF_.wvu.PrintArea" localSheetId="23" hidden="1">'Attach 16'!$A$1:$L$82</definedName>
    <definedName name="Z_D1959BE0_8812_45F3_9DE2_A86473ADD9EF_.wvu.PrintArea" localSheetId="24" hidden="1">'Attach 17'!$A$1:$E$31</definedName>
    <definedName name="Z_D1959BE0_8812_45F3_9DE2_A86473ADD9EF_.wvu.PrintArea" localSheetId="25" hidden="1">'Attach 18'!$A$8:$C$153</definedName>
    <definedName name="Z_D1959BE0_8812_45F3_9DE2_A86473ADD9EF_.wvu.PrintArea" localSheetId="3" hidden="1">'Attach 3(JV)'!$A$1:$E$28</definedName>
    <definedName name="Z_D1959BE0_8812_45F3_9DE2_A86473ADD9EF_.wvu.PrintArea" localSheetId="6" hidden="1">'Attach 4'!$A$1:$E$25</definedName>
    <definedName name="Z_D1959BE0_8812_45F3_9DE2_A86473ADD9EF_.wvu.PrintArea" localSheetId="7" hidden="1">'Attach 4 (A)'!$A$1:$E$31</definedName>
    <definedName name="Z_D1959BE0_8812_45F3_9DE2_A86473ADD9EF_.wvu.PrintArea" localSheetId="8" hidden="1">'Attach 4 (B)'!$A$1:$E$26</definedName>
    <definedName name="Z_D1959BE0_8812_45F3_9DE2_A86473ADD9EF_.wvu.PrintArea" localSheetId="9" hidden="1">'Attach 5'!$A$1:$F$74</definedName>
    <definedName name="Z_D1959BE0_8812_45F3_9DE2_A86473ADD9EF_.wvu.PrintArea" localSheetId="10" hidden="1">'Attach 5 (A)'!$A$1:$E$75</definedName>
    <definedName name="Z_D1959BE0_8812_45F3_9DE2_A86473ADD9EF_.wvu.PrintArea" localSheetId="11" hidden="1">'Attach 6 (C)'!$A$1:$E$34</definedName>
    <definedName name="Z_D1959BE0_8812_45F3_9DE2_A86473ADD9EF_.wvu.PrintArea" localSheetId="12" hidden="1">'Attach 6 (T)'!$A$1:$E$28</definedName>
    <definedName name="Z_D1959BE0_8812_45F3_9DE2_A86473ADD9EF_.wvu.PrintArea" localSheetId="13" hidden="1">'Attach 7'!$A$1:$E$28</definedName>
    <definedName name="Z_D1959BE0_8812_45F3_9DE2_A86473ADD9EF_.wvu.PrintArea" localSheetId="14" hidden="1">'Attach 8'!$A$1:$E$35</definedName>
    <definedName name="Z_D1959BE0_8812_45F3_9DE2_A86473ADD9EF_.wvu.PrintArea" localSheetId="15" hidden="1">'Attach 9'!$A$1:$E$24</definedName>
    <definedName name="Z_D1959BE0_8812_45F3_9DE2_A86473ADD9EF_.wvu.PrintArea" localSheetId="4" hidden="1">'Attach-3QR'!$A$1:$G$790</definedName>
    <definedName name="Z_D1959BE0_8812_45F3_9DE2_A86473ADD9EF_.wvu.PrintArea" localSheetId="31" hidden="1">'e-Form'!$A$1:$N$51</definedName>
    <definedName name="Z_D1959BE0_8812_45F3_9DE2_A86473ADD9EF_.wvu.PrintArea" localSheetId="2" hidden="1">'Names of Bidder'!$B$1:$D$25</definedName>
    <definedName name="Z_D1959BE0_8812_45F3_9DE2_A86473ADD9EF_.wvu.PrintTitles" localSheetId="18" hidden="1">'Attach 12'!$18:$18</definedName>
    <definedName name="Z_D1959BE0_8812_45F3_9DE2_A86473ADD9EF_.wvu.PrintTitles" localSheetId="15" hidden="1">'Attach 9'!$18:$18</definedName>
    <definedName name="Z_D1959BE0_8812_45F3_9DE2_A86473ADD9EF_.wvu.Rows" localSheetId="17" hidden="1">'Attach 11'!$39:$67</definedName>
    <definedName name="Z_D1959BE0_8812_45F3_9DE2_A86473ADD9EF_.wvu.Rows" localSheetId="18" hidden="1">'Attach 12'!$14:$38</definedName>
    <definedName name="Z_D1959BE0_8812_45F3_9DE2_A86473ADD9EF_.wvu.Rows" localSheetId="20" hidden="1">'Attach 14'!$14:$16</definedName>
    <definedName name="Z_D1959BE0_8812_45F3_9DE2_A86473ADD9EF_.wvu.Rows" localSheetId="22" hidden="1">'Attach 15'!$82:$82</definedName>
    <definedName name="Z_D1959BE0_8812_45F3_9DE2_A86473ADD9EF_.wvu.Rows" localSheetId="23" hidden="1">'Attach 16'!$17:$41</definedName>
    <definedName name="Z_D1959BE0_8812_45F3_9DE2_A86473ADD9EF_.wvu.Rows" localSheetId="29" hidden="1">'Attach 22'!$16:$16</definedName>
    <definedName name="Z_D1959BE0_8812_45F3_9DE2_A86473ADD9EF_.wvu.Rows" localSheetId="5" hidden="1">'Attach 3(QR details)'!$18:$21,'Attach 3(QR details)'!$26:$26,'Attach 3(QR details)'!$36:$36,'Attach 3(QR details)'!$61:$62,'Attach 3(QR details)'!$67:$72,'Attach 3(QR details)'!$79:$86,'Attach 3(QR details)'!$93:$94,'Attach 3(QR details)'!$109:$129,'Attach 3(QR details)'!$133:$133,'Attach 3(QR details)'!$135:$135,'Attach 3(QR details)'!$140:$193,'Attach 3(QR details)'!$199:$201,'Attach 3(QR details)'!$205:$207,'Attach 3(QR details)'!$219:$220,'Attach 3(QR details)'!$226:$226,'Attach 3(QR details)'!$228:$228,'Attach 3(QR details)'!$233:$233,'Attach 3(QR details)'!$237:$240,'Attach 3(QR details)'!$248:$477</definedName>
    <definedName name="Z_D1959BE0_8812_45F3_9DE2_A86473ADD9EF_.wvu.Rows" localSheetId="9" hidden="1">'Attach 5'!$26:$31</definedName>
    <definedName name="Z_D1959BE0_8812_45F3_9DE2_A86473ADD9EF_.wvu.Rows" localSheetId="10" hidden="1">'Attach 5 (A)'!$26:$31</definedName>
    <definedName name="Z_D1959BE0_8812_45F3_9DE2_A86473ADD9EF_.wvu.Rows" localSheetId="14" hidden="1">'Attach 8'!$30:$35</definedName>
    <definedName name="Z_D1959BE0_8812_45F3_9DE2_A86473ADD9EF_.wvu.Rows" localSheetId="15" hidden="1">'Attach 9'!$18:$19</definedName>
    <definedName name="Z_D1959BE0_8812_45F3_9DE2_A86473ADD9EF_.wvu.Rows" localSheetId="4" hidden="1">'Attach-3QR'!$18:$21,'Attach-3QR'!$24:$27,'Attach-3QR'!$36:$36,'Attach-3QR'!$40:$40,'Attach-3QR'!$60:$61,'Attach-3QR'!$69:$76,'Attach-3QR'!$83:$84,'Attach-3QR'!$99:$119,'Attach-3QR'!$125:$125,'Attach-3QR'!$130:$183,'Attach-3QR'!$189:$191,'Attach-3QR'!$194:$196,'Attach-3QR'!$198:$200,'Attach-3QR'!$207:$208,'Attach-3QR'!$214:$214,'Attach-3QR'!$216:$216,'Attach-3QR'!$218:$234,'Attach-3QR'!$236:$465,'Attach-3QR'!$467:$486,'Attach-3QR'!$488:$772</definedName>
    <definedName name="Z_D1959BE0_8812_45F3_9DE2_A86473ADD9EF_.wvu.Rows" localSheetId="30" hidden="1">'Bid Form 1st Envelope'!$24:$24</definedName>
    <definedName name="Z_ECEBABD0_566A_41C4_AA9A_38EA30EFEDA8_.wvu.PrintArea" localSheetId="16" hidden="1">'Attach 10'!$A$1:$E$28</definedName>
    <definedName name="Z_ECEBABD0_566A_41C4_AA9A_38EA30EFEDA8_.wvu.PrintArea" localSheetId="17" hidden="1">'Attach 11'!$A$1:$E$69</definedName>
    <definedName name="Z_ECEBABD0_566A_41C4_AA9A_38EA30EFEDA8_.wvu.PrintArea" localSheetId="18" hidden="1">'Attach 12'!$A$1:$E$43</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15'!$A$1:$E$85</definedName>
    <definedName name="Z_ECEBABD0_566A_41C4_AA9A_38EA30EFEDA8_.wvu.PrintArea" localSheetId="23" hidden="1">'Attach 16'!$A$1:$L$82</definedName>
    <definedName name="Z_ECEBABD0_566A_41C4_AA9A_38EA30EFEDA8_.wvu.PrintArea" localSheetId="24" hidden="1">'Attach 17'!$A$1:$E$34</definedName>
    <definedName name="Z_ECEBABD0_566A_41C4_AA9A_38EA30EFEDA8_.wvu.PrintArea" localSheetId="3" hidden="1">'Attach 3(JV)'!$A$1:$E$28</definedName>
    <definedName name="Z_ECEBABD0_566A_41C4_AA9A_38EA30EFEDA8_.wvu.PrintArea" localSheetId="6" hidden="1">'Attach 4'!$A$1:$E$25</definedName>
    <definedName name="Z_ECEBABD0_566A_41C4_AA9A_38EA30EFEDA8_.wvu.PrintArea" localSheetId="7" hidden="1">'Attach 4 (A)'!$A$1:$E$31</definedName>
    <definedName name="Z_ECEBABD0_566A_41C4_AA9A_38EA30EFEDA8_.wvu.PrintArea" localSheetId="8" hidden="1">'Attach 4 (B)'!$A$1:$E$26</definedName>
    <definedName name="Z_ECEBABD0_566A_41C4_AA9A_38EA30EFEDA8_.wvu.PrintArea" localSheetId="9" hidden="1">'Attach 5'!$A$1:$E$75</definedName>
    <definedName name="Z_ECEBABD0_566A_41C4_AA9A_38EA30EFEDA8_.wvu.PrintArea" localSheetId="10" hidden="1">'Attach 5 (A)'!$A$1:$E$76</definedName>
    <definedName name="Z_ECEBABD0_566A_41C4_AA9A_38EA30EFEDA8_.wvu.PrintArea" localSheetId="11" hidden="1">'Attach 6 (C)'!$A$1:$E$51</definedName>
    <definedName name="Z_ECEBABD0_566A_41C4_AA9A_38EA30EFEDA8_.wvu.PrintArea" localSheetId="12" hidden="1">'Attach 6 (T)'!$A$1:$E$51</definedName>
    <definedName name="Z_ECEBABD0_566A_41C4_AA9A_38EA30EFEDA8_.wvu.PrintArea" localSheetId="13" hidden="1">'Attach 7'!$A$1:$E$28</definedName>
    <definedName name="Z_ECEBABD0_566A_41C4_AA9A_38EA30EFEDA8_.wvu.PrintArea" localSheetId="14" hidden="1">'Attach 8'!$A$1:$E$35</definedName>
    <definedName name="Z_ECEBABD0_566A_41C4_AA9A_38EA30EFEDA8_.wvu.PrintArea" localSheetId="15" hidden="1">'Attach 9'!$A$1:$E$32</definedName>
    <definedName name="Z_ECEBABD0_566A_41C4_AA9A_38EA30EFEDA8_.wvu.PrintArea" localSheetId="31" hidden="1">'e-Form'!$A$1:$N$51</definedName>
    <definedName name="Z_ECEBABD0_566A_41C4_AA9A_38EA30EFEDA8_.wvu.PrintTitles" localSheetId="18" hidden="1">'Attach 12'!$18:$18</definedName>
    <definedName name="Z_ECEBABD0_566A_41C4_AA9A_38EA30EFEDA8_.wvu.PrintTitles" localSheetId="14" hidden="1">'Attach 8'!#REF!</definedName>
    <definedName name="Z_ECEBABD0_566A_41C4_AA9A_38EA30EFEDA8_.wvu.PrintTitles" localSheetId="15" hidden="1">'Attach 9'!$18:$18</definedName>
    <definedName name="Z_F68380CD_DF58_4BFA_A4C7_4B5C98AD7B16_.wvu.Cols" localSheetId="18" hidden="1">'Attach 12'!$G:$H</definedName>
    <definedName name="Z_F68380CD_DF58_4BFA_A4C7_4B5C98AD7B16_.wvu.Cols" localSheetId="22" hidden="1">'Attach 15'!$H:$H</definedName>
    <definedName name="Z_F68380CD_DF58_4BFA_A4C7_4B5C98AD7B16_.wvu.Cols" localSheetId="9" hidden="1">'Attach 5'!$H:$H</definedName>
    <definedName name="Z_F68380CD_DF58_4BFA_A4C7_4B5C98AD7B16_.wvu.Cols" localSheetId="10" hidden="1">'Attach 5 (A)'!$H:$H</definedName>
    <definedName name="Z_F68380CD_DF58_4BFA_A4C7_4B5C98AD7B16_.wvu.Cols" localSheetId="11" hidden="1">'Attach 6 (C)'!$H:$H</definedName>
    <definedName name="Z_F68380CD_DF58_4BFA_A4C7_4B5C98AD7B16_.wvu.Cols" localSheetId="12" hidden="1">'Attach 6 (T)'!$H:$H</definedName>
    <definedName name="Z_F68380CD_DF58_4BFA_A4C7_4B5C98AD7B16_.wvu.Cols" localSheetId="14" hidden="1">'Attach 8'!$I:$U</definedName>
    <definedName name="Z_F68380CD_DF58_4BFA_A4C7_4B5C98AD7B16_.wvu.Cols" localSheetId="2" hidden="1">'Names of Bidder'!$A:$A</definedName>
    <definedName name="Z_F68380CD_DF58_4BFA_A4C7_4B5C98AD7B16_.wvu.PrintArea" localSheetId="16" hidden="1">'Attach 10'!$A$1:$E$28</definedName>
    <definedName name="Z_F68380CD_DF58_4BFA_A4C7_4B5C98AD7B16_.wvu.PrintArea" localSheetId="17" hidden="1">'Attach 11'!$A$1:$E$69</definedName>
    <definedName name="Z_F68380CD_DF58_4BFA_A4C7_4B5C98AD7B16_.wvu.PrintArea" localSheetId="18" hidden="1">'Attach 12'!$A$1:$E$43</definedName>
    <definedName name="Z_F68380CD_DF58_4BFA_A4C7_4B5C98AD7B16_.wvu.PrintArea" localSheetId="19" hidden="1">'Attach 13'!$A$1:$E$29</definedName>
    <definedName name="Z_F68380CD_DF58_4BFA_A4C7_4B5C98AD7B16_.wvu.PrintArea" localSheetId="20" hidden="1">'Attach 14'!$A$1:$E$29</definedName>
    <definedName name="Z_F68380CD_DF58_4BFA_A4C7_4B5C98AD7B16_.wvu.PrintArea" localSheetId="21" hidden="1">'Attach 14-IP'!$A$29:$D$43</definedName>
    <definedName name="Z_F68380CD_DF58_4BFA_A4C7_4B5C98AD7B16_.wvu.PrintArea" localSheetId="22" hidden="1">'Attach 15'!$A$1:$E$85</definedName>
    <definedName name="Z_F68380CD_DF58_4BFA_A4C7_4B5C98AD7B16_.wvu.PrintArea" localSheetId="23" hidden="1">'Attach 16'!$A$1:$L$82</definedName>
    <definedName name="Z_F68380CD_DF58_4BFA_A4C7_4B5C98AD7B16_.wvu.PrintArea" localSheetId="24" hidden="1">'Attach 17'!$A$1:$E$34</definedName>
    <definedName name="Z_F68380CD_DF58_4BFA_A4C7_4B5C98AD7B16_.wvu.PrintArea" localSheetId="3" hidden="1">'Attach 3(JV)'!$A$1:$E$28</definedName>
    <definedName name="Z_F68380CD_DF58_4BFA_A4C7_4B5C98AD7B16_.wvu.PrintArea" localSheetId="6" hidden="1">'Attach 4'!$A$1:$E$25</definedName>
    <definedName name="Z_F68380CD_DF58_4BFA_A4C7_4B5C98AD7B16_.wvu.PrintArea" localSheetId="7" hidden="1">'Attach 4 (A)'!$A$1:$E$31</definedName>
    <definedName name="Z_F68380CD_DF58_4BFA_A4C7_4B5C98AD7B16_.wvu.PrintArea" localSheetId="8" hidden="1">'Attach 4 (B)'!$A$1:$E$26</definedName>
    <definedName name="Z_F68380CD_DF58_4BFA_A4C7_4B5C98AD7B16_.wvu.PrintArea" localSheetId="9" hidden="1">'Attach 5'!$A$1:$E$74</definedName>
    <definedName name="Z_F68380CD_DF58_4BFA_A4C7_4B5C98AD7B16_.wvu.PrintArea" localSheetId="10" hidden="1">'Attach 5 (A)'!$A$1:$E$75</definedName>
    <definedName name="Z_F68380CD_DF58_4BFA_A4C7_4B5C98AD7B16_.wvu.PrintArea" localSheetId="11" hidden="1">'Attach 6 (C)'!$A$1:$E$50</definedName>
    <definedName name="Z_F68380CD_DF58_4BFA_A4C7_4B5C98AD7B16_.wvu.PrintArea" localSheetId="12" hidden="1">'Attach 6 (T)'!$A$1:$E$50</definedName>
    <definedName name="Z_F68380CD_DF58_4BFA_A4C7_4B5C98AD7B16_.wvu.PrintArea" localSheetId="13" hidden="1">'Attach 7'!$A$1:$E$28</definedName>
    <definedName name="Z_F68380CD_DF58_4BFA_A4C7_4B5C98AD7B16_.wvu.PrintArea" localSheetId="14" hidden="1">'Attach 8'!$A$1:$E$35</definedName>
    <definedName name="Z_F68380CD_DF58_4BFA_A4C7_4B5C98AD7B16_.wvu.PrintArea" localSheetId="15" hidden="1">'Attach 9'!$A$1:$E$24</definedName>
    <definedName name="Z_F68380CD_DF58_4BFA_A4C7_4B5C98AD7B16_.wvu.PrintArea" localSheetId="31" hidden="1">'e-Form'!$A$1:$N$51</definedName>
    <definedName name="Z_F68380CD_DF58_4BFA_A4C7_4B5C98AD7B16_.wvu.PrintArea" localSheetId="2" hidden="1">'Names of Bidder'!$B$1:$D$25</definedName>
    <definedName name="Z_F68380CD_DF58_4BFA_A4C7_4B5C98AD7B16_.wvu.PrintTitles" localSheetId="18" hidden="1">'Attach 12'!$18:$18</definedName>
    <definedName name="Z_F68380CD_DF58_4BFA_A4C7_4B5C98AD7B16_.wvu.PrintTitles" localSheetId="15" hidden="1">'Attach 9'!$18:$18</definedName>
    <definedName name="Z_F68380CD_DF58_4BFA_A4C7_4B5C98AD7B16_.wvu.Rows" localSheetId="21" hidden="1">'Attach 14-IP'!#REF!</definedName>
    <definedName name="Z_F68380CD_DF58_4BFA_A4C7_4B5C98AD7B16_.wvu.Rows" localSheetId="9" hidden="1">'Attach 5'!$26:$31</definedName>
    <definedName name="Z_F68380CD_DF58_4BFA_A4C7_4B5C98AD7B16_.wvu.Rows" localSheetId="10" hidden="1">'Attach 5 (A)'!$26:$31</definedName>
    <definedName name="Z_F68380CD_DF58_4BFA_A4C7_4B5C98AD7B16_.wvu.Rows" localSheetId="14" hidden="1">'Attach 8'!$30:$35</definedName>
  </definedNames>
  <calcPr calcId="152511"/>
  <customWorkbookViews>
    <customWorkbookView name="Prashanth - Personal View" guid="{B25B678B-BC05-466F-8B72-B9A2B78D775E}" mergeInterval="0" personalView="1" maximized="1" xWindow="-8" yWindow="-8" windowWidth="1382" windowHeight="744" tabRatio="890" activeSheetId="30"/>
    <customWorkbookView name="TOSHIBA - Personal View" guid="{57F6F03E-328F-41C2-A59F-EF89E62201CD}" mergeInterval="0" personalView="1" maximized="1" windowWidth="1362" windowHeight="542" tabRatio="890" activeSheetId="2"/>
    <customWorkbookView name="adfd" guid="{79608B77-B487-4385-B348-43478B82E768}" includeHiddenRowCol="0" maximized="1" windowWidth="1362" windowHeight="542" tabRatio="890" activeSheetId="30"/>
    <customWorkbookView name="65005 - Personal View" guid="{827228A5-964E-465A-A946-EF2238A19E11}" mergeInterval="0" personalView="1" maximized="1" windowWidth="1020" windowHeight="605" tabRatio="963" activeSheetId="2"/>
    <customWorkbookView name="20587 - Personal View" guid="{C75B92C6-DDA6-4B48-9868-112DE431C284}" mergeInterval="0" personalView="1" maximized="1" xWindow="1" yWindow="1" windowWidth="1362" windowHeight="538" tabRatio="963" activeSheetId="2"/>
    <customWorkbookView name="sanjoy das - Personal View" guid="{6A6F11F6-4979-4331-B451-38654332CB39}" mergeInterval="0" personalView="1" maximized="1" xWindow="1" yWindow="1" windowWidth="1280" windowHeight="804" tabRatio="779" activeSheetId="23"/>
    <customWorkbookView name="01209 - Personal View" guid="{237D8718-39ED-4FFE-B3B2-D1192F8D2E87}" mergeInterval="0" personalView="1" maximized="1" xWindow="1" yWindow="1" windowWidth="1366" windowHeight="538" tabRatio="779" activeSheetId="2"/>
    <customWorkbookView name="00398 - Personal View" guid="{CD4CA1A8-824A-452F-BDBA-32A47C1B3013}"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487 - Personal View" guid="{2FDEDC7A-220A-4BDB-8FCD-0C556B60E1DF}" mergeInterval="0" personalView="1" maximized="1" windowWidth="1362" windowHeight="543" tabRatio="779" activeSheetId="21"/>
    <customWorkbookView name="admin - Personal View" guid="{F68380CD-DF58-4BFA-A4C7-4B5C98AD7B16}" mergeInterval="0" personalView="1" maximized="1" xWindow="1" yWindow="1" windowWidth="1024" windowHeight="538" tabRatio="779" activeSheetId="2"/>
    <customWorkbookView name="60002007 - Personal View" guid="{4D13F2D0-9E40-44C6-9D3A-A33B263F802B}" mergeInterval="0" personalView="1" maximized="1" xWindow="1" yWindow="1" windowWidth="1024" windowHeight="496" tabRatio="890" activeSheetId="27"/>
    <customWorkbookView name="Ritu Saraswat {रितु सारस्वत} - Personal View" guid="{A8479356-B4AD-4F5B-8D54-8D0AD34911D9}" mergeInterval="0" personalView="1" maximized="1" xWindow="-8" yWindow="-8" windowWidth="1296" windowHeight="1000" tabRatio="890" activeSheetId="29"/>
    <customWorkbookView name="Prashant Mishra {प्रशांत मिश्रा} - Personal View" guid="{D1959BE0-8812-45F3-9DE2-A86473ADD9EF}" mergeInterval="0" personalView="1" maximized="1" xWindow="-8" yWindow="-8" windowWidth="1936" windowHeight="1056" tabRatio="890" activeSheetId="31"/>
  </customWorkbookViews>
</workbook>
</file>

<file path=xl/calcChain.xml><?xml version="1.0" encoding="utf-8"?>
<calcChain xmlns="http://schemas.openxmlformats.org/spreadsheetml/2006/main">
  <c r="A3" i="37" l="1"/>
  <c r="A1" i="37"/>
  <c r="B18" i="37"/>
  <c r="B17" i="37"/>
  <c r="A1" i="36"/>
  <c r="A3" i="36"/>
  <c r="E1" i="36"/>
  <c r="B40" i="36"/>
  <c r="B39" i="36"/>
  <c r="A1" i="33" l="1"/>
  <c r="A6" i="33" s="1"/>
  <c r="B6" i="33" s="1"/>
  <c r="A4" i="33"/>
  <c r="A7" i="33"/>
  <c r="B7" i="33"/>
  <c r="D7" i="33" s="1"/>
  <c r="A9" i="33"/>
  <c r="B9" i="33" s="1"/>
  <c r="D9" i="33" s="1"/>
  <c r="A10" i="33"/>
  <c r="B10" i="33" s="1"/>
  <c r="D10" i="33" s="1"/>
  <c r="F26" i="32"/>
  <c r="A30" i="32"/>
  <c r="G31" i="32"/>
  <c r="M37" i="32"/>
  <c r="M39" i="32"/>
  <c r="J43" i="32"/>
  <c r="K43" i="32"/>
  <c r="F1" i="31"/>
  <c r="B6" i="31"/>
  <c r="AI7" i="31" s="1"/>
  <c r="AI8" i="31" s="1"/>
  <c r="AI6" i="31"/>
  <c r="A8" i="31"/>
  <c r="B17" i="31"/>
  <c r="B21" i="31"/>
  <c r="AD21" i="31"/>
  <c r="B22" i="31"/>
  <c r="G22" i="31"/>
  <c r="AD22" i="31"/>
  <c r="B23" i="31"/>
  <c r="H24" i="31"/>
  <c r="G25" i="31"/>
  <c r="B26" i="31"/>
  <c r="B27" i="31"/>
  <c r="B28" i="31"/>
  <c r="B29" i="31"/>
  <c r="B30" i="31"/>
  <c r="B31" i="31"/>
  <c r="B32" i="31"/>
  <c r="B33" i="31"/>
  <c r="B34" i="31"/>
  <c r="B35" i="31"/>
  <c r="B36" i="31"/>
  <c r="B37" i="31"/>
  <c r="B38" i="31"/>
  <c r="B39" i="31"/>
  <c r="B40" i="31"/>
  <c r="B41" i="31"/>
  <c r="B42" i="31"/>
  <c r="B43" i="31"/>
  <c r="B44" i="31"/>
  <c r="F85" i="31"/>
  <c r="E1" i="30"/>
  <c r="A7" i="30"/>
  <c r="E7" i="30"/>
  <c r="A8" i="30"/>
  <c r="B11" i="30"/>
  <c r="B12" i="30"/>
  <c r="B9" i="27"/>
  <c r="B10" i="27"/>
  <c r="C36" i="26"/>
  <c r="C39" i="26"/>
  <c r="E1" i="25"/>
  <c r="E7" i="25"/>
  <c r="L1" i="24"/>
  <c r="G7" i="24"/>
  <c r="B20" i="24"/>
  <c r="E1" i="23"/>
  <c r="E7" i="23"/>
  <c r="E26" i="23"/>
  <c r="E27" i="23"/>
  <c r="E28" i="23"/>
  <c r="E32" i="23"/>
  <c r="E33" i="23"/>
  <c r="E34" i="23"/>
  <c r="E65" i="23"/>
  <c r="C38" i="22"/>
  <c r="E7" i="21"/>
  <c r="E1" i="20"/>
  <c r="E7" i="20"/>
  <c r="E1" i="19"/>
  <c r="D7" i="19"/>
  <c r="B24" i="19"/>
  <c r="C24" i="19"/>
  <c r="D24" i="19"/>
  <c r="B25" i="19"/>
  <c r="C25" i="19"/>
  <c r="D25" i="19"/>
  <c r="B26" i="19"/>
  <c r="B31" i="19"/>
  <c r="C31" i="19"/>
  <c r="D31" i="19"/>
  <c r="B32" i="19"/>
  <c r="C32" i="19"/>
  <c r="D32" i="19"/>
  <c r="B33" i="19"/>
  <c r="E1" i="18"/>
  <c r="D7" i="18"/>
  <c r="D46" i="18" s="1"/>
  <c r="E40" i="18"/>
  <c r="A46" i="18"/>
  <c r="B48" i="18"/>
  <c r="B49" i="18"/>
  <c r="B50" i="18"/>
  <c r="B51" i="18"/>
  <c r="E1" i="17"/>
  <c r="E7" i="17"/>
  <c r="E1" i="16"/>
  <c r="E7" i="16"/>
  <c r="A7" i="15"/>
  <c r="I16" i="15"/>
  <c r="G17" i="15"/>
  <c r="A19" i="15"/>
  <c r="E1" i="14"/>
  <c r="E7" i="14"/>
  <c r="E1" i="13"/>
  <c r="E7" i="13"/>
  <c r="E29" i="13"/>
  <c r="A31" i="13"/>
  <c r="E1" i="12"/>
  <c r="E7" i="12"/>
  <c r="E29" i="12"/>
  <c r="A31" i="12"/>
  <c r="E1" i="11"/>
  <c r="D7" i="11"/>
  <c r="E38" i="11"/>
  <c r="E1" i="10"/>
  <c r="E37" i="10" s="1"/>
  <c r="D7" i="10"/>
  <c r="E7" i="9"/>
  <c r="E8" i="9"/>
  <c r="E9" i="9"/>
  <c r="E10" i="9"/>
  <c r="E11" i="9"/>
  <c r="E1" i="8"/>
  <c r="D7" i="8"/>
  <c r="E1" i="7"/>
  <c r="E7" i="7"/>
  <c r="H18" i="7"/>
  <c r="I18" i="7"/>
  <c r="H19" i="7"/>
  <c r="I19" i="7"/>
  <c r="H20" i="7"/>
  <c r="I20" i="7"/>
  <c r="H21" i="7"/>
  <c r="I21" i="7"/>
  <c r="H22" i="7"/>
  <c r="I22" i="7"/>
  <c r="H23" i="7"/>
  <c r="I23" i="7"/>
  <c r="H24" i="7"/>
  <c r="I24" i="7"/>
  <c r="H25" i="7"/>
  <c r="I25" i="7"/>
  <c r="F26" i="7"/>
  <c r="G26" i="7"/>
  <c r="H26" i="7"/>
  <c r="I26" i="7"/>
  <c r="A18" i="7" s="1"/>
  <c r="A3" i="6"/>
  <c r="A7" i="6"/>
  <c r="F7" i="6"/>
  <c r="B19" i="6"/>
  <c r="N19" i="6"/>
  <c r="N213" i="6" s="1"/>
  <c r="B215" i="6" s="1"/>
  <c r="B20" i="6"/>
  <c r="N20" i="6"/>
  <c r="B21" i="6"/>
  <c r="D42" i="6"/>
  <c r="H44" i="6"/>
  <c r="H45" i="6"/>
  <c r="H46" i="6"/>
  <c r="H47" i="6"/>
  <c r="B99" i="6"/>
  <c r="N214" i="6"/>
  <c r="B229" i="6"/>
  <c r="B248" i="6"/>
  <c r="F248" i="6"/>
  <c r="B455" i="6" s="1"/>
  <c r="B254" i="6"/>
  <c r="B267" i="6"/>
  <c r="B282" i="6"/>
  <c r="F282" i="6"/>
  <c r="B288" i="6"/>
  <c r="B301" i="6"/>
  <c r="N338" i="6"/>
  <c r="N339" i="6"/>
  <c r="N343" i="6"/>
  <c r="B347" i="6"/>
  <c r="N385" i="6"/>
  <c r="B389" i="6"/>
  <c r="B467" i="6"/>
  <c r="F488" i="6"/>
  <c r="H488" i="6"/>
  <c r="D498" i="6"/>
  <c r="D499" i="6"/>
  <c r="F1" i="5"/>
  <c r="A7" i="5"/>
  <c r="E7" i="5"/>
  <c r="A8" i="5"/>
  <c r="B9" i="5"/>
  <c r="B10" i="5"/>
  <c r="D45" i="5" s="1"/>
  <c r="B11" i="5"/>
  <c r="D46" i="5" s="1"/>
  <c r="B12" i="5"/>
  <c r="D47" i="5" s="1"/>
  <c r="B19" i="5"/>
  <c r="L19" i="5"/>
  <c r="D42" i="5" s="1"/>
  <c r="B20" i="5"/>
  <c r="L20" i="5"/>
  <c r="B21" i="5"/>
  <c r="D44" i="5"/>
  <c r="N81" i="5"/>
  <c r="N82" i="5"/>
  <c r="N202" i="5"/>
  <c r="N203" i="5"/>
  <c r="B217" i="5"/>
  <c r="B236" i="5"/>
  <c r="F236" i="5"/>
  <c r="B242" i="5"/>
  <c r="B255" i="5"/>
  <c r="B270" i="5"/>
  <c r="F270" i="5"/>
  <c r="B276" i="5"/>
  <c r="B289" i="5"/>
  <c r="N326" i="5"/>
  <c r="N327" i="5"/>
  <c r="N331" i="5"/>
  <c r="B335" i="5"/>
  <c r="N373" i="5"/>
  <c r="B377" i="5"/>
  <c r="B431" i="5"/>
  <c r="B443" i="5"/>
  <c r="B455" i="5"/>
  <c r="B542" i="5"/>
  <c r="F542" i="5"/>
  <c r="B548" i="5"/>
  <c r="B561" i="5"/>
  <c r="B576" i="5"/>
  <c r="F576" i="5"/>
  <c r="B761" i="5" s="1"/>
  <c r="B582" i="5"/>
  <c r="B595" i="5"/>
  <c r="L632" i="5"/>
  <c r="L633" i="5"/>
  <c r="L637" i="5"/>
  <c r="B641" i="5"/>
  <c r="L679" i="5"/>
  <c r="B683" i="5"/>
  <c r="B737" i="5"/>
  <c r="B749" i="5"/>
  <c r="A1" i="4"/>
  <c r="A1" i="24" s="1"/>
  <c r="Z1" i="4"/>
  <c r="Z1" i="32" s="1"/>
  <c r="K58" i="32" s="1"/>
  <c r="AT1" i="4"/>
  <c r="E1" i="15" s="1"/>
  <c r="Z2" i="4"/>
  <c r="Z2" i="18" s="1"/>
  <c r="A3" i="4"/>
  <c r="A7" i="4"/>
  <c r="A7" i="25" s="1"/>
  <c r="A8" i="4"/>
  <c r="A8" i="18" s="1"/>
  <c r="Z8" i="4"/>
  <c r="B9" i="4"/>
  <c r="B9" i="21" s="1"/>
  <c r="B10" i="4"/>
  <c r="B10" i="23" s="1"/>
  <c r="B11" i="4"/>
  <c r="B11" i="13" s="1"/>
  <c r="B12" i="4"/>
  <c r="B12" i="18" s="1"/>
  <c r="A14" i="4"/>
  <c r="B17" i="4"/>
  <c r="E17" i="4"/>
  <c r="B18" i="4"/>
  <c r="C60" i="32" s="1"/>
  <c r="B19" i="4"/>
  <c r="C61" i="32" s="1"/>
  <c r="E19" i="4"/>
  <c r="J61" i="32" s="1"/>
  <c r="B20" i="4"/>
  <c r="C62" i="32" s="1"/>
  <c r="B24" i="4"/>
  <c r="E24" i="4"/>
  <c r="AA24" i="4"/>
  <c r="B25" i="4"/>
  <c r="B42" i="19" s="1"/>
  <c r="E25" i="4"/>
  <c r="D36" i="18" s="1"/>
  <c r="D66" i="18" s="1"/>
  <c r="AA25" i="4"/>
  <c r="B1" i="3"/>
  <c r="B2" i="3"/>
  <c r="AA6" i="3"/>
  <c r="B7" i="3"/>
  <c r="D15" i="3"/>
  <c r="B2" i="2"/>
  <c r="B3" i="2"/>
  <c r="D21" i="31"/>
  <c r="M21" i="31"/>
  <c r="E1" i="4" l="1"/>
  <c r="A17" i="7"/>
  <c r="AI9" i="31"/>
  <c r="B80" i="31" s="1"/>
  <c r="B789" i="5"/>
  <c r="B22" i="7"/>
  <c r="B10" i="7"/>
  <c r="B30" i="8"/>
  <c r="B11" i="12"/>
  <c r="B11" i="16"/>
  <c r="B12" i="17"/>
  <c r="A7" i="19"/>
  <c r="A7" i="21"/>
  <c r="A7" i="23"/>
  <c r="B10" i="24"/>
  <c r="C53" i="32"/>
  <c r="A11" i="33"/>
  <c r="B11" i="33" s="1"/>
  <c r="D11" i="33" s="1"/>
  <c r="A8" i="33"/>
  <c r="B8" i="33" s="1"/>
  <c r="D8" i="33" s="1"/>
  <c r="A7" i="9"/>
  <c r="B10" i="12"/>
  <c r="B21" i="15"/>
  <c r="I15" i="15"/>
  <c r="B10" i="16"/>
  <c r="B24" i="21"/>
  <c r="E26" i="30"/>
  <c r="C52" i="32"/>
  <c r="A7" i="7"/>
  <c r="B12" i="13"/>
  <c r="B10" i="14"/>
  <c r="B10" i="19"/>
  <c r="B25" i="20"/>
  <c r="B10" i="21"/>
  <c r="B84" i="23"/>
  <c r="B11" i="23"/>
  <c r="E24" i="23" s="1"/>
  <c r="B79" i="24"/>
  <c r="A1" i="27"/>
  <c r="A1" i="5"/>
  <c r="B21" i="7"/>
  <c r="B24" i="9"/>
  <c r="B10" i="10"/>
  <c r="B10" i="11"/>
  <c r="B36" i="18"/>
  <c r="K49" i="32"/>
  <c r="E25" i="30"/>
  <c r="H79" i="24"/>
  <c r="E21" i="17"/>
  <c r="E24" i="20"/>
  <c r="D35" i="18"/>
  <c r="D65" i="18" s="1"/>
  <c r="E24" i="15"/>
  <c r="E26" i="13"/>
  <c r="E48" i="13" s="1"/>
  <c r="D29" i="8"/>
  <c r="A3" i="10"/>
  <c r="A3" i="14"/>
  <c r="A16" i="19"/>
  <c r="B9" i="30"/>
  <c r="A3" i="30"/>
  <c r="E88" i="31"/>
  <c r="E46" i="27"/>
  <c r="E84" i="23"/>
  <c r="D42" i="19"/>
  <c r="E27" i="12"/>
  <c r="E49" i="12" s="1"/>
  <c r="E790" i="5"/>
  <c r="K50" i="32"/>
  <c r="E30" i="25"/>
  <c r="E25" i="21"/>
  <c r="E23" i="16"/>
  <c r="E23" i="14"/>
  <c r="D36" i="11"/>
  <c r="D74" i="11" s="1"/>
  <c r="D35" i="10"/>
  <c r="D73" i="10" s="1"/>
  <c r="E25" i="9"/>
  <c r="K57" i="32"/>
  <c r="A1" i="31"/>
  <c r="A1" i="25"/>
  <c r="A1" i="21"/>
  <c r="A1" i="19"/>
  <c r="A1" i="14"/>
  <c r="A1" i="11"/>
  <c r="A38" i="11" s="1"/>
  <c r="A1" i="10"/>
  <c r="A37" i="10" s="1"/>
  <c r="A1" i="9"/>
  <c r="A1" i="7"/>
  <c r="A1" i="6"/>
  <c r="A1" i="30"/>
  <c r="A1" i="26"/>
  <c r="A1" i="22"/>
  <c r="A1" i="18"/>
  <c r="A40" i="18" s="1"/>
  <c r="A1" i="17"/>
  <c r="B12" i="8"/>
  <c r="A1" i="12"/>
  <c r="A29" i="12" s="1"/>
  <c r="A1" i="13"/>
  <c r="A29" i="13" s="1"/>
  <c r="B9" i="17"/>
  <c r="A3" i="21"/>
  <c r="E83" i="23"/>
  <c r="B25" i="30"/>
  <c r="B30" i="25"/>
  <c r="B25" i="21"/>
  <c r="B23" i="16"/>
  <c r="B23" i="14"/>
  <c r="B36" i="11"/>
  <c r="B74" i="11" s="1"/>
  <c r="B35" i="10"/>
  <c r="B73" i="10" s="1"/>
  <c r="B25" i="9"/>
  <c r="B26" i="30"/>
  <c r="B80" i="24"/>
  <c r="B22" i="17"/>
  <c r="E20" i="4"/>
  <c r="J62" i="32" s="1"/>
  <c r="E18" i="4"/>
  <c r="J60" i="32" s="1"/>
  <c r="E16" i="4"/>
  <c r="B11" i="25"/>
  <c r="B11" i="21"/>
  <c r="B11" i="19"/>
  <c r="B11" i="14"/>
  <c r="B11" i="11"/>
  <c r="B11" i="10"/>
  <c r="B11" i="7"/>
  <c r="B11" i="17"/>
  <c r="I14" i="15"/>
  <c r="A8" i="24"/>
  <c r="A8" i="23"/>
  <c r="A8" i="16"/>
  <c r="A8" i="12"/>
  <c r="A8" i="25"/>
  <c r="A8" i="21"/>
  <c r="A8" i="19"/>
  <c r="A8" i="14"/>
  <c r="A8" i="11"/>
  <c r="A8" i="10"/>
  <c r="A8" i="9"/>
  <c r="A8" i="7"/>
  <c r="E1" i="21"/>
  <c r="E1" i="9"/>
  <c r="B790" i="5"/>
  <c r="F215" i="6"/>
  <c r="B443" i="6" s="1"/>
  <c r="H42" i="6"/>
  <c r="B11" i="6"/>
  <c r="D46" i="6" s="1"/>
  <c r="B9" i="7"/>
  <c r="B11" i="8"/>
  <c r="A1" i="8"/>
  <c r="B11" i="9"/>
  <c r="D34" i="10"/>
  <c r="D72" i="10" s="1"/>
  <c r="D35" i="11"/>
  <c r="D73" i="11" s="1"/>
  <c r="B27" i="12"/>
  <c r="B49" i="12" s="1"/>
  <c r="E27" i="13"/>
  <c r="E49" i="13" s="1"/>
  <c r="A8" i="13"/>
  <c r="E22" i="14"/>
  <c r="E25" i="15"/>
  <c r="I12" i="15"/>
  <c r="E22" i="16"/>
  <c r="E22" i="17"/>
  <c r="A8" i="17"/>
  <c r="B66" i="18"/>
  <c r="B9" i="19"/>
  <c r="B11" i="20"/>
  <c r="A1" i="20"/>
  <c r="A1" i="23"/>
  <c r="A7" i="24"/>
  <c r="B29" i="25"/>
  <c r="C88" i="31"/>
  <c r="B9" i="20"/>
  <c r="B9" i="18"/>
  <c r="B9" i="13"/>
  <c r="B9" i="8"/>
  <c r="B9" i="6"/>
  <c r="D44" i="6" s="1"/>
  <c r="B7" i="27"/>
  <c r="B9" i="24"/>
  <c r="H20" i="24" s="1"/>
  <c r="B9" i="23"/>
  <c r="B9" i="16"/>
  <c r="B9" i="12"/>
  <c r="C15" i="31"/>
  <c r="A2" i="27"/>
  <c r="A3" i="20"/>
  <c r="A3" i="18"/>
  <c r="A42" i="18" s="1"/>
  <c r="A3" i="15"/>
  <c r="A3" i="13"/>
  <c r="A3" i="8"/>
  <c r="A3" i="5"/>
  <c r="A3" i="24"/>
  <c r="A3" i="23"/>
  <c r="A3" i="16"/>
  <c r="A16" i="16"/>
  <c r="A3" i="12"/>
  <c r="A3" i="11"/>
  <c r="A3" i="17"/>
  <c r="B9" i="25"/>
  <c r="E45" i="27"/>
  <c r="B24" i="20"/>
  <c r="B35" i="18"/>
  <c r="B24" i="15"/>
  <c r="B26" i="13"/>
  <c r="B48" i="13" s="1"/>
  <c r="B29" i="8"/>
  <c r="C87" i="31"/>
  <c r="B45" i="27"/>
  <c r="B83" i="23"/>
  <c r="B41" i="19"/>
  <c r="B65" i="18"/>
  <c r="B26" i="12"/>
  <c r="B48" i="12" s="1"/>
  <c r="C54" i="32"/>
  <c r="B12" i="24"/>
  <c r="B12" i="23"/>
  <c r="B12" i="16"/>
  <c r="B12" i="12"/>
  <c r="B12" i="25"/>
  <c r="B12" i="21"/>
  <c r="B12" i="19"/>
  <c r="B12" i="14"/>
  <c r="B12" i="11"/>
  <c r="B12" i="10"/>
  <c r="B12" i="9"/>
  <c r="B12" i="7"/>
  <c r="Z2" i="32"/>
  <c r="Z2" i="24"/>
  <c r="B12" i="6"/>
  <c r="D47" i="6" s="1"/>
  <c r="A3" i="7"/>
  <c r="B9" i="9"/>
  <c r="A3" i="9"/>
  <c r="B9" i="10"/>
  <c r="B9" i="11"/>
  <c r="B9" i="14"/>
  <c r="J12" i="15"/>
  <c r="G19" i="15" s="1"/>
  <c r="A1" i="15"/>
  <c r="A1" i="16"/>
  <c r="D41" i="19"/>
  <c r="A3" i="19"/>
  <c r="B12" i="20"/>
  <c r="E29" i="25"/>
  <c r="B16" i="4"/>
  <c r="B10" i="30"/>
  <c r="B10" i="17"/>
  <c r="I13" i="15"/>
  <c r="B10" i="20"/>
  <c r="B10" i="18"/>
  <c r="B10" i="13"/>
  <c r="B10" i="9"/>
  <c r="B10" i="8"/>
  <c r="A7" i="17"/>
  <c r="A7" i="20"/>
  <c r="A7" i="18"/>
  <c r="A7" i="13"/>
  <c r="A7" i="8"/>
  <c r="E789" i="5"/>
  <c r="B10" i="6"/>
  <c r="D45" i="6" s="1"/>
  <c r="E22" i="7"/>
  <c r="E21" i="7"/>
  <c r="D30" i="8"/>
  <c r="A8" i="8"/>
  <c r="E24" i="9"/>
  <c r="B34" i="10"/>
  <c r="B72" i="10" s="1"/>
  <c r="A7" i="10"/>
  <c r="B35" i="11"/>
  <c r="B73" i="11" s="1"/>
  <c r="A7" i="11"/>
  <c r="E26" i="12"/>
  <c r="E48" i="12" s="1"/>
  <c r="A7" i="12"/>
  <c r="B27" i="13"/>
  <c r="B49" i="13" s="1"/>
  <c r="B22" i="14"/>
  <c r="A7" i="14"/>
  <c r="B25" i="15"/>
  <c r="B22" i="16"/>
  <c r="A7" i="16"/>
  <c r="B21" i="17"/>
  <c r="B11" i="18"/>
  <c r="E25" i="20"/>
  <c r="A8" i="20"/>
  <c r="E24" i="21"/>
  <c r="A2" i="22"/>
  <c r="H80" i="24"/>
  <c r="B11" i="24"/>
  <c r="B10" i="25"/>
  <c r="A3" i="25"/>
  <c r="B46" i="27"/>
  <c r="B8" i="27"/>
  <c r="E87" i="31"/>
  <c r="I60" i="32" l="1"/>
  <c r="I62" i="32"/>
  <c r="I61" i="32"/>
  <c r="H18" i="15"/>
  <c r="A18" i="15" s="1"/>
  <c r="G18" i="15"/>
  <c r="A16" i="15" s="1"/>
</calcChain>
</file>

<file path=xl/sharedStrings.xml><?xml version="1.0" encoding="utf-8"?>
<sst xmlns="http://schemas.openxmlformats.org/spreadsheetml/2006/main" count="2120" uniqueCount="956">
  <si>
    <t>** Indicate the date of indices for which the values are being furnished.</t>
  </si>
  <si>
    <t>^ For bidders who intend to quote their prices based on High Tensile Galvanised Steel wire, the coefficient for the same (i.e. coefficient ’b’ for High Tensile Galvanised Steel wire) shall be 0.15 and coefficient ‘c’ shall not be applicable.</t>
  </si>
  <si>
    <t>Telephone No(s)</t>
  </si>
  <si>
    <t>As per para 1.0, Authorization Letter(s) from the bidder addressed to the Banker(s), authorizing POWERGRID to seek queries about the bidder with the Banker(s) and advising the Banker(s) to reply the same promptly, is/are enclosed as per following details:</t>
  </si>
  <si>
    <t>Description of the plant for carrying out the work</t>
  </si>
  <si>
    <t>Bidders should provide information of the plant(s) for carrying out the work including the proposal of manufacturing methods in sufficient detail to demonstrate the adequacy of the bidder’s proposals to meet the technical specification.</t>
  </si>
  <si>
    <t xml:space="preserve">Bidders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</si>
  <si>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Ordered Quantity as per Contract</t>
  </si>
  <si>
    <t>Completion Period for balance quantity</t>
  </si>
  <si>
    <t>Commencement</t>
  </si>
  <si>
    <t>Completion</t>
  </si>
  <si>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 </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</si>
  <si>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Goods, in and outside of India.</t>
  </si>
  <si>
    <t>We declare that we have studied clause GCC 2.1 relating to mode of contracting for Domestic Bidders and we are making this proposal with a stipulation that you shall award us the Contracts covering all goods and related services.</t>
  </si>
  <si>
    <t>If our bid is accepted, we undertake to provide an Advance Payment Security and Performance Security(ies) in the form and amounts, and within the times specified in the Bidding Documents.</t>
  </si>
  <si>
    <t>Commissions or gratuities, if any, paid or to be paid by us to agents relating to this Bid, and to contract execution, if we are awarded the contract, are listed below:</t>
  </si>
  <si>
    <t>…(insert name and/or description of the goods) …</t>
  </si>
  <si>
    <t>..(insert address of factory) ..</t>
  </si>
  <si>
    <t>Integrity Pact</t>
  </si>
  <si>
    <t>Integrity Pact is annexed herewith this Volume.</t>
  </si>
  <si>
    <t>.. [Enter Amendment No.].. ..</t>
  </si>
  <si>
    <t>...[Enter Amendment Date]…</t>
  </si>
  <si>
    <t>CACMAI</t>
  </si>
  <si>
    <t>Value of index as 30 days prior to date set for opening of bids as on **</t>
  </si>
  <si>
    <t>…. …. ….</t>
  </si>
  <si>
    <t xml:space="preserve">Attachment 1 Bid Security : To be submitted as per proforma provided in the bidding document. </t>
  </si>
  <si>
    <t>INTEGRITY PACT</t>
  </si>
  <si>
    <t>Address of Registered Office</t>
  </si>
  <si>
    <r>
      <t>The details of Alternative Bids made by us indicating the complete Technical Specifications and the deviation to contractual and commercial conditions.</t>
    </r>
    <r>
      <rPr>
        <b/>
        <sz val="11"/>
        <rFont val="Book Antiqua"/>
        <family val="1"/>
      </rPr>
      <t xml:space="preserve"> [NOT APPLICABLE]</t>
    </r>
  </si>
  <si>
    <t>we hereby confirm to opt the following:</t>
  </si>
  <si>
    <t>(Select from drop down list)</t>
  </si>
  <si>
    <t>(i) there are no discrepencies/inconsistencies and deviations/omissions/reservations to the Bidding Documents, in the Second Envelope bid;</t>
  </si>
  <si>
    <t>(ii) the description of items and the unit therefore in the price schedules in the Second Envelope bid are in confirmity with those indicated in the price schedule of the bidding documents without any deviation to the specified scope of the work.</t>
  </si>
  <si>
    <t>We also confirm that in case any discrepencies/inconsitencies and deviations/omissions/reservations, as referred to in para (i) and (ii) above, is observed in the Second Envelope, the same shall be deemed as withdrawn/rectified without any finacial implication, whatsoever to POWERGRID. However, in case of any artithmetical errors, the same shall be governed as per the provisions of ITB Sub-clause 27.2 read in conjuction with BDS.</t>
  </si>
  <si>
    <t>OPTION-B</t>
  </si>
  <si>
    <t>OPTION-A</t>
  </si>
  <si>
    <t xml:space="preserve">ACSR BERSIMIS Conductor </t>
  </si>
  <si>
    <t xml:space="preserve">ACSR MOOSE Conductor </t>
  </si>
  <si>
    <t>A</t>
  </si>
  <si>
    <t>B</t>
  </si>
  <si>
    <t>Further, we hereby confirm that except as mentioned in the Attachment -6 (Alternative, Deviations and Exceptions to the Provisions) hereof , forming part of our First Envelope:</t>
  </si>
  <si>
    <t>Cheif Manager(C&amp;M)</t>
  </si>
  <si>
    <t>Eastern Region Transmission System-II</t>
  </si>
  <si>
    <t>J-1-15, Block ‘EP’, Sector-V,</t>
  </si>
  <si>
    <t>Salt Lake City, Kolkata – 700 091.</t>
  </si>
  <si>
    <t>Filled up information regarding Price Adjustment Data as per the format enclosed in the bidding documents[Not Applicable].</t>
  </si>
  <si>
    <t>I. We have read the provision in the Bidding Documents regarding furnishing of Contract Performance Guarantee.</t>
  </si>
  <si>
    <t>I Contract performance Guarantee will be submitted:</t>
  </si>
  <si>
    <t>II. We are furnishing the following details of Statutory Registration Numbers and details of Bank for electronic payment.</t>
  </si>
  <si>
    <t>(Option for contract performance guarantee and Information for E – payment, PF details and declaration for Micro/Small and Medium Enterprise)</t>
  </si>
  <si>
    <t xml:space="preserve"> Information for Contract performance guarantee, E – payment, PF details and declaration for Micro/Small and Medium Enterprise.</t>
  </si>
  <si>
    <t xml:space="preserve">The documentary evidence establishing in accordance with ITB Clause 3, Vol.-I of the Bidding Documents that the facilities offered by us are eligible facilities and conform to the Bidding Documents has been furnished as Attachment 4.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</si>
  <si>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</si>
  <si>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</si>
  <si>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</si>
  <si>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Printed Name :</t>
  </si>
  <si>
    <t>Designation :</t>
  </si>
  <si>
    <t>Date      :</t>
  </si>
  <si>
    <t>Place      :</t>
  </si>
  <si>
    <t>(Additional Information)</t>
  </si>
  <si>
    <t>: Attachments :</t>
  </si>
  <si>
    <t>Thirty Five</t>
  </si>
  <si>
    <t>Labour, Co-efficient l=</t>
  </si>
  <si>
    <t>Signature :</t>
  </si>
  <si>
    <t>Common Seal :</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</si>
  <si>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</si>
  <si>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</si>
  <si>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</si>
  <si>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</si>
  <si>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</si>
  <si>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</si>
  <si>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</si>
  <si>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</si>
  <si>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</si>
  <si>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</si>
  <si>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</si>
  <si>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</si>
  <si>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</si>
  <si>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</si>
  <si>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</si>
  <si>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</si>
  <si>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</si>
  <si>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</si>
  <si>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</si>
  <si>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</si>
  <si>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</si>
  <si>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</si>
  <si>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</si>
  <si>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</si>
  <si>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</si>
  <si>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</si>
  <si>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</si>
  <si>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</si>
  <si>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</si>
  <si>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</si>
  <si>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</si>
  <si>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</si>
  <si>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</si>
  <si>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</si>
  <si>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</si>
  <si>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</si>
  <si>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BID FORM (First Envelope)</t>
  </si>
  <si>
    <t>Dear Ladies and/or Gentlemen,</t>
  </si>
  <si>
    <t>Attachments to the Bid Form (First Envelope)</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</si>
  <si>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</si>
  <si>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</si>
  <si>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</si>
  <si>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</si>
  <si>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</si>
  <si>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</si>
  <si>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</si>
  <si>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</si>
  <si>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</si>
  <si>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</si>
  <si>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</si>
  <si>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</si>
  <si>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</si>
  <si>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</si>
  <si>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</si>
  <si>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</si>
  <si>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</si>
  <si>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</si>
  <si>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</si>
  <si>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</si>
  <si>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</si>
  <si>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</si>
  <si>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</si>
  <si>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</si>
  <si>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</si>
  <si>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</si>
  <si>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</si>
  <si>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</si>
  <si>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25</t>
  </si>
  <si>
    <t>Patent Indemnity</t>
  </si>
  <si>
    <t>(j)</t>
  </si>
  <si>
    <t>Limitation of Liability</t>
  </si>
  <si>
    <t>(k)</t>
  </si>
  <si>
    <t>Settlement of Disputes</t>
  </si>
  <si>
    <t>(l)</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</si>
  <si>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</si>
  <si>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</si>
  <si>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</si>
  <si>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</si>
  <si>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</si>
  <si>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</si>
  <si>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</si>
  <si>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</si>
  <si>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</si>
  <si>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</si>
  <si>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</si>
  <si>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</si>
  <si>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Name and address of agent</t>
  </si>
  <si>
    <t>Amount and Currency</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</si>
  <si>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</si>
  <si>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</si>
  <si>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</si>
  <si>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</si>
  <si>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</si>
  <si>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</si>
  <si>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</si>
  <si>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</si>
  <si>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</si>
  <si>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</si>
  <si>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</si>
  <si>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</si>
  <si>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</si>
  <si>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</si>
  <si>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</si>
  <si>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</si>
  <si>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Please provide additional information of the Bidder</t>
  </si>
  <si>
    <t>पावर ग्रिड कारपोरेशन ऑफ इण्डिया लिमिटेड</t>
  </si>
  <si>
    <t>(भारत सरकार का उद्यम)</t>
  </si>
  <si>
    <t>Power Grid Corporation of India Limited</t>
  </si>
  <si>
    <t>(A Government of India Enterprises)</t>
  </si>
  <si>
    <t>General guidelines for filling up  the Attachments</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</si>
  <si>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</si>
  <si>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</si>
  <si>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</si>
  <si>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</si>
  <si>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</si>
  <si>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</si>
  <si>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</si>
  <si>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</si>
  <si>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</si>
  <si>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</si>
  <si>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</si>
  <si>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</si>
  <si>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</si>
  <si>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</si>
  <si>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</si>
  <si>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</si>
  <si>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</si>
  <si>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</si>
  <si>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</si>
  <si>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</si>
  <si>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</si>
  <si>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</si>
  <si>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</si>
  <si>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3.           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</si>
  <si>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</si>
  <si>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</si>
  <si>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</si>
  <si>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</si>
  <si>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</si>
  <si>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</si>
  <si>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</si>
  <si>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</si>
  <si>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</si>
  <si>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</si>
  <si>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</si>
  <si>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</si>
  <si>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</si>
  <si>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</si>
  <si>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</si>
  <si>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</si>
  <si>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Submitted (Doc. Code No. DC-9008-April-2009-Rev-0)</t>
  </si>
  <si>
    <t>"Saudamini", Plot No. 2, Sector 29</t>
  </si>
  <si>
    <t>Yes</t>
  </si>
  <si>
    <t>Equipments &amp; Materials produced in [Name of countries]</t>
  </si>
  <si>
    <t>Company incorporated &amp; registered in [Name of countries]</t>
  </si>
  <si>
    <t>(Details of Alternative Bid)</t>
  </si>
  <si>
    <t>No Alternative Bid</t>
  </si>
  <si>
    <t>2012 - 2013</t>
  </si>
  <si>
    <t>2013 - 2014</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</si>
  <si>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</si>
  <si>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</si>
  <si>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</si>
  <si>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</si>
  <si>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</si>
  <si>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</si>
  <si>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</si>
  <si>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</si>
  <si>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</si>
  <si>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</si>
  <si>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</si>
  <si>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</si>
  <si>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</si>
  <si>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</si>
  <si>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</si>
  <si>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</si>
  <si>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</si>
  <si>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</si>
  <si>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</si>
  <si>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</si>
  <si>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</si>
  <si>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</si>
  <si>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</si>
  <si>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</si>
  <si>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</si>
  <si>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</si>
  <si>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</si>
  <si>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</si>
  <si>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</si>
  <si>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</si>
  <si>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</si>
  <si>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</si>
  <si>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</si>
  <si>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</si>
  <si>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</si>
  <si>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</si>
  <si>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</si>
  <si>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</si>
  <si>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</si>
  <si>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</si>
  <si>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</si>
  <si>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</si>
  <si>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</si>
  <si>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</si>
  <si>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</si>
  <si>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</si>
  <si>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</si>
  <si>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</si>
  <si>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</si>
  <si>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</si>
  <si>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</si>
  <si>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</si>
  <si>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</si>
  <si>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</si>
  <si>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</si>
  <si>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</si>
  <si>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</si>
  <si>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</si>
  <si>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</si>
  <si>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</si>
  <si>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</si>
  <si>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</si>
  <si>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</si>
  <si>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</si>
  <si>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</si>
  <si>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</si>
  <si>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</si>
  <si>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</si>
  <si>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</si>
  <si>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</si>
  <si>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</si>
  <si>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</si>
  <si>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</si>
  <si>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</si>
  <si>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</si>
  <si>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</si>
  <si>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</si>
  <si>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</si>
  <si>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</si>
  <si>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</si>
  <si>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</si>
  <si>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</si>
  <si>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</si>
  <si>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</si>
  <si>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</si>
  <si>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</si>
  <si>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</si>
  <si>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</si>
  <si>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</si>
  <si>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</si>
  <si>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</si>
  <si>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</si>
  <si>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</si>
  <si>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</si>
  <si>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</si>
  <si>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</si>
  <si>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</si>
  <si>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</si>
  <si>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</si>
  <si>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</si>
  <si>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 Declaration regarding Social Accountability.</t>
  </si>
  <si>
    <t>Additional Information.</t>
  </si>
  <si>
    <t xml:space="preserve">ElectronicForms™ </t>
  </si>
  <si>
    <t>View - Template of ElectronicForm™</t>
  </si>
  <si>
    <t>To close this Screen, click on the [Close] button located on the bar above, or at the bottom of the Screen</t>
  </si>
  <si>
    <t>Template of ElectronicForm™</t>
  </si>
  <si>
    <t>Relevant Bid-Part</t>
  </si>
  <si>
    <t>ElectronicForm™ Template ID</t>
  </si>
  <si>
    <t>Template Reference</t>
  </si>
  <si>
    <t>Template Description</t>
  </si>
  <si>
    <t>Section-1</t>
  </si>
  <si>
    <t>Bidders's Name</t>
  </si>
  <si>
    <t>Section-2 (Outline of Requirements)</t>
  </si>
  <si>
    <t>*</t>
  </si>
  <si>
    <t>1. AUTHORIZED SIGNATORY (Sole Bidder / Lead Partner of JV)</t>
  </si>
  <si>
    <t>1 (a) Name</t>
  </si>
  <si>
    <t>1 (b) Designation</t>
  </si>
  <si>
    <t>1 (c) Address</t>
  </si>
  <si>
    <t>2 (a) Name</t>
  </si>
  <si>
    <t>2 (b) Designation</t>
  </si>
  <si>
    <t>2 (c) Address</t>
  </si>
  <si>
    <t xml:space="preserve">    (If Bidder is JV) </t>
  </si>
  <si>
    <t xml:space="preserve">2. AUTHORIZED SIGNATORY (Other Partner of JV) </t>
  </si>
  <si>
    <t>Section-3</t>
  </si>
  <si>
    <t>Techical</t>
  </si>
  <si>
    <t>7PG-2010-FT000010</t>
  </si>
  <si>
    <t>TECHNO-COMMERICIAL (First Envelope)</t>
  </si>
  <si>
    <t>Integrity Pact Details</t>
  </si>
  <si>
    <t>BID SECURITY DETAILS</t>
  </si>
  <si>
    <t>2 (a) Submitted</t>
  </si>
  <si>
    <t>2 (c) Issued by (Name of Bank)</t>
  </si>
  <si>
    <t>2 (b) Bid Security No.</t>
  </si>
  <si>
    <t>2 (e) Valid upto</t>
  </si>
  <si>
    <t>2 (d) Bid Security Amount</t>
  </si>
  <si>
    <t>nd</t>
  </si>
  <si>
    <t>February</t>
  </si>
  <si>
    <t>rd</t>
  </si>
  <si>
    <t>March</t>
  </si>
  <si>
    <t>th</t>
  </si>
  <si>
    <t>April</t>
  </si>
  <si>
    <t>May</t>
  </si>
  <si>
    <t>June</t>
  </si>
  <si>
    <t>July</t>
  </si>
  <si>
    <t>August</t>
  </si>
  <si>
    <t>September</t>
  </si>
  <si>
    <t>October</t>
  </si>
  <si>
    <t>November</t>
  </si>
  <si>
    <t>December</t>
  </si>
  <si>
    <t>Purpose of Commission or gratuity</t>
  </si>
  <si>
    <t>(If none, state “none”)</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</si>
  <si>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</si>
  <si>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</si>
  <si>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</si>
  <si>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</si>
  <si>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</si>
  <si>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</si>
  <si>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</si>
  <si>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</si>
  <si>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</si>
  <si>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</si>
  <si>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</si>
  <si>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</si>
  <si>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</si>
  <si>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</si>
  <si>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</si>
  <si>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</si>
  <si>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</si>
  <si>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</si>
  <si>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</si>
  <si>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</si>
  <si>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</si>
  <si>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</si>
  <si>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</si>
  <si>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</si>
  <si>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</si>
  <si>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</si>
  <si>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</si>
  <si>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t>Name of Contract  :</t>
  </si>
  <si>
    <t>Bank Draft</t>
  </si>
  <si>
    <t>Pay Order</t>
  </si>
  <si>
    <t>Banks certified Cheque</t>
  </si>
  <si>
    <t>Bank Guarantee</t>
  </si>
  <si>
    <t>Applicable</t>
  </si>
  <si>
    <t>Not Applicable</t>
  </si>
  <si>
    <t>(Joint Venture Agreement and Power of Attorney for Joint Venture*)</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</si>
  <si>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</si>
  <si>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</si>
  <si>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</si>
  <si>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</si>
  <si>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</si>
  <si>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</si>
  <si>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</si>
  <si>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</si>
  <si>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</si>
  <si>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</si>
  <si>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</si>
  <si>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</si>
  <si>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</si>
  <si>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</si>
  <si>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</si>
  <si>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</si>
  <si>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</si>
  <si>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</si>
  <si>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</si>
  <si>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</si>
  <si>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</si>
  <si>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</si>
  <si>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</si>
  <si>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</si>
  <si>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</si>
  <si>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Quantity proposed to be bought/sub-contracted</t>
  </si>
  <si>
    <t xml:space="preserve">Details of the proposed sub-contractor/sub-vendor </t>
  </si>
  <si>
    <t xml:space="preserve">Name </t>
  </si>
  <si>
    <t xml:space="preserve">Nationality </t>
  </si>
  <si>
    <t>(Work Completion Schedule)</t>
  </si>
  <si>
    <t>(Guarantee Declaration)</t>
  </si>
  <si>
    <t xml:space="preserve">We conform that the equipments offered shall have minimum performance specified in Technical Specification. We further guarantee the performance/efficiency of the equipments in response to the Technical Specifications.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</si>
  <si>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</si>
  <si>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</si>
  <si>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</si>
  <si>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Name of Materials</t>
  </si>
  <si>
    <t>Value of co-efficient</t>
  </si>
  <si>
    <t xml:space="preserve">Indian Labour Bureau, Shimla, Govt. of India (monthly) 
(Base: 2001 = 100) (www.labourbureau.nic.in)
</t>
  </si>
  <si>
    <t xml:space="preserve">Date     </t>
  </si>
  <si>
    <t xml:space="preserve">Place     </t>
  </si>
  <si>
    <t>We hereby furnish the details of the items/ sub-assemblies, we propose to buy for the purpose of  the subject Package:</t>
  </si>
  <si>
    <t>(Manufacturer's Authorization Form)</t>
  </si>
  <si>
    <t>Name of Manufecture</t>
  </si>
  <si>
    <t>Name/Description of Goods</t>
  </si>
  <si>
    <t>Factory Address</t>
  </si>
  <si>
    <t>Name &amp; Address of Bidder</t>
  </si>
  <si>
    <t>package name alongwith project name</t>
  </si>
  <si>
    <t>We hereby extend our full guarantee and warranty for the above specified goods offered supporting the supply by the Bidder against these Bidding Documents, and duly authorize said Bidder to act on our behalf in fulfilling these guarantee and warranty obligations.</t>
  </si>
  <si>
    <t>We, the Manufacturer or Producer, will make our technical and engineering staff fully available to the technical and engineering staff of the successful Bidder to assist that Bidder, on a reasonable and best effort basis, in the performance of all its obligations to the Purchaser under the Contract.</t>
  </si>
  <si>
    <t>Date :</t>
  </si>
  <si>
    <t xml:space="preserve">In the capacity of </t>
  </si>
  <si>
    <t>Note :1</t>
  </si>
  <si>
    <t>The letter of Undertaking should be on the letterhead of the Manufacturer and should be signed by a person competent and having Power of Attorney to legally bind the Manufacturer.  It shall be included by the bidder in its bid.</t>
  </si>
  <si>
    <t>Above undertaking shall be registered or notarized so as to be legally enforceable.</t>
  </si>
  <si>
    <t>EC grade aluminium ingots, co-eifciant a =</t>
  </si>
  <si>
    <t>High Carbon Steel Rods , co-efficient b =</t>
  </si>
  <si>
    <t>High Grade Electrolytic Zinc , co-efficient c =</t>
  </si>
  <si>
    <t>High Tensile Galvanised Steel wires , co-efficient b =</t>
  </si>
  <si>
    <t>Name of the published index *</t>
  </si>
  <si>
    <t xml:space="preserve">Note:  </t>
  </si>
  <si>
    <t xml:space="preserve"> *   Indicate the publisher of the index.</t>
  </si>
  <si>
    <t>(Commercial Deviations)</t>
  </si>
  <si>
    <t>(Technical Deviations)</t>
  </si>
  <si>
    <t>Except for the above deviations and variations, the entire work shall be performed as per your specifications and documents.  Further, we agree that any deviations, conditionality or reservation introduced in this Attachment-6 (C) and/or in the Bid form, Price schedules and covering letter, or in any other part of the bid will be reviewed to conduct a determination of the substantial responsiveness of the bid.</t>
  </si>
  <si>
    <t>Except for the above deviations and variations, the entire work shall be performed as per your specifications and documents.  Further, we agree that any deviations, conditionality or reservation introduced in this Attachment-6 and/or in the Bid form, Technical Data Sheets and covering letter, or in any other part of the bid will be reviewed to conduct a determination of the substantial responsiveness of the bid.</t>
  </si>
  <si>
    <t>…(INR)..</t>
  </si>
  <si>
    <t>We declare that as specified in Clause 11.5, Section –II: ITB, Vol.-I of the Bidding Documents, prices quoted by us in the Price Schedules in Second Envelope shall be subject to Price Adjustment during the execution of Contract in accordance with Appendix-2 (Price Adjustment) to the Contract Agreement. - NOT APPLICABLE</t>
  </si>
  <si>
    <t>GCC 26</t>
  </si>
  <si>
    <t>GCC 38</t>
  </si>
  <si>
    <t>GCC 39</t>
  </si>
  <si>
    <t>2017- 2018</t>
  </si>
  <si>
    <t>2018- 2019</t>
  </si>
  <si>
    <t>Attachment 2 Power of Attorney : No specific format is provided by POWERGRID. Bidder may use their own format. However, the Power of Attorney should be tender-specific and made on non-judicial stamp paper of appropriate value, duly notarized. In case bidder is submitting General Power of Attorney, then it should be duly notarized.</t>
  </si>
  <si>
    <t>Address of Communication Office</t>
  </si>
  <si>
    <t>Name of Authorised Representative</t>
  </si>
  <si>
    <t>Manager(Tele-Contracts)</t>
  </si>
  <si>
    <t>4th Floor, 14 Golf Club Road</t>
  </si>
  <si>
    <t>Tollygunge, Kolkata- 700033</t>
  </si>
  <si>
    <t>Attachment-14</t>
  </si>
  <si>
    <t>Completion Period:</t>
  </si>
  <si>
    <t>Type of Work</t>
  </si>
  <si>
    <t>Balance Work to be completed as on date</t>
  </si>
  <si>
    <t>ATTACHMENT-3 (QR)</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</si>
  <si>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</si>
  <si>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</si>
  <si>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</si>
  <si>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We have submitted bid as individual firm.</t>
  </si>
  <si>
    <t>We have submitted bid as joint venture of following firms :</t>
  </si>
  <si>
    <t>(iii)</t>
  </si>
  <si>
    <t>In accordance with the QR specified in Section-II, Annexure-A to BDS (relevant extracts have been brought out in italics herein, however, in case of any discrepancy, QR specified in Section-II, Annexure-A to BDS of the bidding documents shall prevail), we are furnishing the following details/document in support of meeting the QR for the subject packages:-</t>
  </si>
  <si>
    <t>[For details regarding Qualification Requirements of a Joint Venture, please refer para 4.0 below.]</t>
  </si>
  <si>
    <t>We are furnishing the following details/document in support of Qualifying requirement for the subject package.</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</si>
  <si>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</si>
  <si>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</si>
  <si>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</si>
  <si>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</si>
  <si>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</si>
  <si>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</si>
  <si>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</si>
  <si>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</si>
  <si>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</si>
  <si>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</si>
  <si>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</si>
  <si>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</si>
  <si>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</si>
  <si>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</si>
  <si>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</si>
  <si>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</si>
  <si>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</si>
  <si>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</si>
  <si>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</si>
  <si>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</si>
  <si>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</si>
  <si>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</si>
  <si>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</si>
  <si>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</si>
  <si>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</si>
  <si>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</si>
  <si>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</si>
  <si>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2.1</t>
  </si>
  <si>
    <r>
      <t>TECHNICAL EXPERIENCE</t>
    </r>
    <r>
      <rPr>
        <b/>
        <i/>
        <sz val="11"/>
        <rFont val="Book Antiqua"/>
        <family val="1"/>
      </rPr>
      <t xml:space="preserve"> </t>
    </r>
  </si>
  <si>
    <t>Bidder’s Name     :</t>
  </si>
  <si>
    <t>Single Firm/Lead Partner/Other Partners of a JV :</t>
  </si>
  <si>
    <t>Name of Contract Undertaken</t>
  </si>
  <si>
    <t xml:space="preserve">Contract Reference No. &amp; 
Date of Award
</t>
  </si>
  <si>
    <t>E-mail ID</t>
  </si>
  <si>
    <t>Fax No.</t>
  </si>
  <si>
    <t>Scope of work executed under the above contract</t>
  </si>
  <si>
    <t>Details/features of the Contract undertaken relevant to the stipulated QR</t>
  </si>
  <si>
    <t>iii) Voltage level (kV)</t>
  </si>
  <si>
    <t>iv) Satisfactory Operation of OPGW</t>
  </si>
  <si>
    <t>Kms</t>
  </si>
  <si>
    <t>Months</t>
  </si>
  <si>
    <t>Voltage Level</t>
  </si>
  <si>
    <t>v) Requirements for OPGW manufacturers</t>
  </si>
  <si>
    <t>a) Manufacturing Experience in Years</t>
  </si>
  <si>
    <t xml:space="preserve">b) Satisfactory Operation of </t>
  </si>
  <si>
    <t>c) Date of use of fibre alongwith  communication equipment</t>
  </si>
  <si>
    <t>Capacity in which the Contract was undertaken (Check One)</t>
  </si>
  <si>
    <t>(Tick whichever is/are applicable)</t>
  </si>
  <si>
    <t xml:space="preserve">Date of Commissioning </t>
  </si>
  <si>
    <t>Number of years of operation</t>
  </si>
  <si>
    <t>Details of documents uploaded in support of the above stated experience</t>
  </si>
  <si>
    <r>
      <t>(</t>
    </r>
    <r>
      <rPr>
        <b/>
        <i/>
        <sz val="11"/>
        <rFont val="Book Antiqua"/>
        <family val="1"/>
      </rPr>
      <t>Use separate sheet for each experience/ Contract</t>
    </r>
    <r>
      <rPr>
        <i/>
        <sz val="11"/>
        <rFont val="Book Antiqua"/>
        <family val="1"/>
      </rPr>
      <t>)</t>
    </r>
  </si>
  <si>
    <t>3.0</t>
  </si>
  <si>
    <t>FINANCIAL REQUIREMENTS :</t>
  </si>
  <si>
    <t xml:space="preserve">a) </t>
  </si>
  <si>
    <t xml:space="preserve"> Net Worth for last 3 financial years should be positive.
</t>
  </si>
  <si>
    <t xml:space="preserve">b) </t>
  </si>
  <si>
    <t xml:space="preserve">c) </t>
  </si>
  <si>
    <t>In case bidder is a holding company, the financial position criteria referred to in clause 3 above shall be that of holding company only (i.e. excluding its subsidiary / group companies). In case bidder is a subsidiary of a holding company, financial position criteria referred to in clause  3 above shall be that of subsidiary company only (i.e. excluding its holding company).</t>
  </si>
  <si>
    <t>Financial Qualification Data:</t>
  </si>
  <si>
    <t>Turnover details:</t>
  </si>
  <si>
    <t>Turnover</t>
  </si>
  <si>
    <t>Details of documentary evidence submitted in support of Qualification Data</t>
  </si>
  <si>
    <t>Currency</t>
  </si>
  <si>
    <t>Turnover
(in Millions)</t>
  </si>
  <si>
    <t>Sl No</t>
  </si>
  <si>
    <t>Financial year</t>
  </si>
  <si>
    <t>Do you have audited results for FY 2013-14</t>
  </si>
  <si>
    <t>2012-2013</t>
  </si>
  <si>
    <t>2011-2012</t>
  </si>
  <si>
    <t>2010-2011</t>
  </si>
  <si>
    <t>2009-2010</t>
  </si>
  <si>
    <t>2008-2009</t>
  </si>
  <si>
    <t>Average Annual Turnover for best Three Years is</t>
  </si>
  <si>
    <t>*(Indicate the rate(s) of exchnage against US Dollar at the end of each year, which have been used for arriving the amount at equivalent US Dollar.)</t>
  </si>
  <si>
    <t>Net Worth (Paid Up Capital+Free Reserves and Surplus+Misc expenses to the extent not written off):</t>
  </si>
  <si>
    <t>Net Worth</t>
  </si>
  <si>
    <t>C</t>
  </si>
  <si>
    <t>Liquid Assets</t>
  </si>
  <si>
    <t>LA</t>
  </si>
  <si>
    <t>Equivalent US$
(in Million)</t>
  </si>
  <si>
    <t xml:space="preserve">Details of evidence of having Liquid assets (LA) </t>
  </si>
  <si>
    <t>Or</t>
  </si>
  <si>
    <t>Details of evidence of access to or availability of credit facilities</t>
  </si>
  <si>
    <t>exchange rate*</t>
  </si>
  <si>
    <t>5.0</t>
  </si>
  <si>
    <r>
      <t xml:space="preserve">Joint Venture (JV) Firms </t>
    </r>
    <r>
      <rPr>
        <b/>
        <i/>
        <sz val="11"/>
        <rFont val="Book Antiqua"/>
        <family val="1"/>
      </rPr>
      <t>{Reference para 1.4 of Annexure-A (BDS)}</t>
    </r>
  </si>
  <si>
    <t>In case a bid is submitted by a Joint Venture (JV) of two firms as partners, Joint Venture must comply with the following minimum criteria:</t>
  </si>
  <si>
    <t>All the partners of the JV shall meet individually the Financial Position criteria  given at 3 (a)  above.</t>
  </si>
  <si>
    <t xml:space="preserve"> The lead partner of Joint Venture shall meet not less than 40% and other partner shall meet individually not less than 25% of the Financial Position criteria given at para 3(b) &amp;(c) above. For this purpose, the figure of average annual turnover and liquid assets/credit facilities for each of the partners of the JV shall be added together to determine the JV’s compliance with the minimum qualifying criteria set out in Para 3(b) &amp;(c) above</t>
  </si>
  <si>
    <t>(I) The lead partner should have installed, tested &amp; commissioned at least Twenty (20) add-drop nodes of minimum 32 channel 10G DWDM System, covered in not more than two (2) contracts in the last seven (7) years,  which should have been in  operation for at least two (2) years as on the originally scheduled date of bid opening mentioned above.</t>
  </si>
  <si>
    <t>(II) The other partner should have supplied at least Twenty (20) add-drop nodes of minimum 32 channel 10G DWDM System, covered in not more than two (2) contracts in the last seven (7) years,  as on the originally scheduled date of bid opening mentioned above.</t>
  </si>
  <si>
    <t>Format:C</t>
  </si>
  <si>
    <t>Format for the Bidder for indicating its technical experience in case of qualification through 1.4 of Annexure -A, BDS</t>
  </si>
  <si>
    <t>Name of Lead Partner    :</t>
  </si>
  <si>
    <t>Name of Other Partner:</t>
  </si>
  <si>
    <t>3 (a)</t>
  </si>
  <si>
    <t>Name of Contract Undertaken by the Lead Partner</t>
  </si>
  <si>
    <t>3(b)</t>
  </si>
  <si>
    <t>3(c )</t>
  </si>
  <si>
    <t>3(d)</t>
  </si>
  <si>
    <t>3(e)</t>
  </si>
  <si>
    <t xml:space="preserve">Number of add-drop nodes of minimum 32 channel 10G DWDM System executed under the contract </t>
  </si>
  <si>
    <t>3(f)</t>
  </si>
  <si>
    <t>3(g)</t>
  </si>
  <si>
    <t>3(h)</t>
  </si>
  <si>
    <t>4 (a)</t>
  </si>
  <si>
    <t>Name of Contract Undertaken by the Other Partner</t>
  </si>
  <si>
    <t>4(b)</t>
  </si>
  <si>
    <t>4(c )</t>
  </si>
  <si>
    <t>4(d)</t>
  </si>
  <si>
    <t>4(e)</t>
  </si>
  <si>
    <t xml:space="preserve">Number of add-drop nodes of minimum 32 channel 10G DWDM System supplied under the contract </t>
  </si>
  <si>
    <t>4(f)</t>
  </si>
  <si>
    <t>4(g)</t>
  </si>
  <si>
    <t>4(h)</t>
  </si>
  <si>
    <t>Is Power of Attoney for Joint Venture submitted along with the bid</t>
  </si>
  <si>
    <t>Is Undertaking by Joint Venture Partners submitted along with the bid</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</si>
  <si>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</si>
  <si>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(iv)</t>
  </si>
  <si>
    <t>(v)</t>
  </si>
  <si>
    <t>(vi)</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</si>
  <si>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</si>
  <si>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</si>
  <si>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</si>
  <si>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</si>
  <si>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</si>
  <si>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</si>
  <si>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</si>
  <si>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</si>
  <si>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</si>
  <si>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</si>
  <si>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</si>
  <si>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</si>
  <si>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</si>
  <si>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</si>
  <si>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</si>
  <si>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</si>
  <si>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</si>
  <si>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</si>
  <si>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r>
      <t xml:space="preserve">TECHNICAL REQUIREMENTS </t>
    </r>
    <r>
      <rPr>
        <b/>
        <i/>
        <sz val="12"/>
        <rFont val="Book Antiqua"/>
        <family val="1"/>
      </rPr>
      <t>{Reference para 1.1 of Annexure-A (BDS)}</t>
    </r>
  </si>
  <si>
    <t xml:space="preserve"> On a separate page, using the following format, each Bidder (individual firms or partners of a joint venture) is requested to list the contracts of a nature similar to the proposed contract for which the Bidder wishes to qualify, undertaken during the last three (03) years. The information is to be summarised for each such contract separately. (In case of Joint Venture bidder, the information/details pertaining to each partners of the joint venture are to be furnished).</t>
  </si>
  <si>
    <t xml:space="preserve">Bidder shall furnish documentary evidence in support of meeting the qualification criteria as stated above like Copies of the work order, certificate from users towards satisfactory performance etc. 
 (The bidder shall attach documentary evidence, such as copies of utility certificates etc., in support of its general experience as listed in the following proforma for each experience/ Contract just below it)
</t>
  </si>
  <si>
    <t>Format:A (Format for individual firm):</t>
  </si>
  <si>
    <t>Format for the Bidder for indicating its technical experience [ Qualifying Requirements in support of meeting Clause  1.1  of Annexure -A, BDS  to be furnished, as applicable, using this format]</t>
  </si>
  <si>
    <t>Date of Completion of Contract</t>
  </si>
  <si>
    <r>
      <t xml:space="preserve">Financial Position </t>
    </r>
    <r>
      <rPr>
        <b/>
        <i/>
        <sz val="11"/>
        <rFont val="Book Antiqua"/>
        <family val="1"/>
      </rPr>
      <t>{Reference para 1.2 of Annexure-A (BDS)}
For the purpose of this particular bid, bidders shall  meet the  following minimum criteria:</t>
    </r>
  </si>
  <si>
    <t>* Note- Annual total income as incorporated in profit &amp; loss account except non-recurring income e.g. sale of fixed assets.</t>
  </si>
  <si>
    <t>Turnover
(in INR Lacs)</t>
  </si>
  <si>
    <t>2013-2014</t>
  </si>
  <si>
    <t>Net Worth :</t>
  </si>
  <si>
    <t>in INR Lacs</t>
  </si>
  <si>
    <t>4.0</t>
  </si>
  <si>
    <t>{In support of its ‘Financial Position’, in line with the above, the Bidder (in case of bidding by single firm ) or Company/Constituents must provide the relevant information in support of the same, along with documentary evidence, in the following format}</t>
  </si>
  <si>
    <t>The Bidder should accordingly also provide the following information/documents:</t>
  </si>
  <si>
    <t>Integrity Pact, in a separate envelope, duly signed on each page by the person signing the bid [Not Applicable].</t>
  </si>
  <si>
    <t>We agree to abide by this bid for a period of six (06) months from the date fixed for opening of bids as stipulated in the Bidding Documents, and it shall remain binding upon us and may be accepted by you at any time before the expiration of that period.</t>
  </si>
  <si>
    <t>The Bidder shall have successfully executed contracts of</t>
  </si>
  <si>
    <t>2.1.1</t>
  </si>
  <si>
    <t xml:space="preserve">a) Routine Maintenance and Breakdown Maintenance works of Underground Fiber Optic cable system for  at least 234.75 km of cumulative length in not more than three contracts within the last seven (7) years as on the originally scheduled date of bid opening i.e. 22.09.2015
OR
b) Erection of Underground Fiber Optic cable system  for  at least 46.95 km  of cumulative length of underground duct along with laying &amp; testing of UGOFC therein, in not more than three contracts within the last seven (7) years as on the originally scheduled date of bid opening i.e. 22.09.2015
</t>
  </si>
  <si>
    <t>b. Minimum Average Annual Turnover *(MAAT) for best three years i.e. 36 Months out of last five Financial years of the bidder should be at least INR 51,52,755.00</t>
  </si>
  <si>
    <t>c. Bidder shall have liquid assets ( L.A) or/and evidence of access to or availability of credit facilities of not less than INR 8,58,795.00</t>
  </si>
  <si>
    <t>“In case bidder is a holding company, the technical experience referred to in clause 2.1 above shall be of that holding company only (i.e. excluding its subsidiary/group companies). In case bidder is a subsidiary of a holding company, the technical experience referred to in clause 2.1 above shall be of that subsidiary company only (i.e. excluding its holding company)”.</t>
  </si>
  <si>
    <t>manufacturer</t>
  </si>
  <si>
    <t>Is bidder MSE registered</t>
  </si>
  <si>
    <t>No</t>
  </si>
  <si>
    <r>
      <t>The documentary evidence that we are eligible to bid in accordance with ITB Clause 2. Further, in terms of ITB Clause 9.3(c) &amp; (e), the qualification data has been furnished as per your format enclosed with the bidding documents Attachment-3(QR)</t>
    </r>
    <r>
      <rPr>
        <sz val="11"/>
        <rFont val="Book Antiqua"/>
        <family val="1"/>
      </rPr>
      <t xml:space="preserve">
</t>
    </r>
  </si>
  <si>
    <t>Details of designated authority of GoI</t>
  </si>
  <si>
    <t>Name of Micro &amp; Small enterprises (MSEs)</t>
  </si>
  <si>
    <t>Category (Micro or small)</t>
  </si>
  <si>
    <t>(Applicable for all packages of estimated value of Rs.1 Crore &amp; above but less than Rs.100 Crore)</t>
  </si>
  <si>
    <t>Between</t>
  </si>
  <si>
    <t>Power Grid Corporation of India Limited (POWERGRID)</t>
  </si>
  <si>
    <t xml:space="preserve"> Hereinafter referred to as</t>
  </si>
  <si>
    <r>
      <t>“</t>
    </r>
    <r>
      <rPr>
        <b/>
        <sz val="12"/>
        <rFont val="Times New Roman"/>
        <family val="1"/>
      </rPr>
      <t>POWERGRID</t>
    </r>
    <r>
      <rPr>
        <sz val="12"/>
        <rFont val="Times New Roman"/>
        <family val="1"/>
      </rPr>
      <t>”</t>
    </r>
  </si>
  <si>
    <t>and</t>
  </si>
  <si>
    <t xml:space="preserve"> </t>
  </si>
  <si>
    <t>Hereinafter referred to as</t>
  </si>
  <si>
    <t>“The Bidder/Contractor”</t>
  </si>
  <si>
    <t>Preamble</t>
  </si>
  <si>
    <r>
      <t>In order to achieve these goals, POWERGRID and the above named Bidder/contractor enter into this agreement called ‘</t>
    </r>
    <r>
      <rPr>
        <b/>
        <sz val="12"/>
        <rFont val="Times New Roman"/>
        <family val="1"/>
      </rPr>
      <t>Integrity Pact’</t>
    </r>
    <r>
      <rPr>
        <sz val="12"/>
        <rFont val="Times New Roman"/>
        <family val="1"/>
      </rPr>
      <t xml:space="preserve"> which will form a part of the bid.</t>
    </r>
  </si>
  <si>
    <t>It is hereby agreed by and between the parties as under:</t>
  </si>
  <si>
    <t>Section 1 – Commitments of POWERGRID</t>
  </si>
  <si>
    <t>POWERGRID commits itself to take all measures necessary to prevent corruption and to observe the following principles:</t>
  </si>
  <si>
    <r>
      <t>a)</t>
    </r>
    <r>
      <rPr>
        <sz val="7"/>
        <rFont val="Times New Roman"/>
        <family val="1"/>
      </rPr>
      <t xml:space="preserve">      </t>
    </r>
    <r>
      <rPr>
        <sz val="12"/>
        <rFont val="Times New Roman"/>
        <family val="1"/>
      </rPr>
      <t>No employee of POWERGRID, personally or through family members, will in connection with the tender, or the execution of the contract, demand, take a promise for or accept, for him/herself or third person, any material or other benefit which he/she is not legally entitled to.</t>
    </r>
  </si>
  <si>
    <r>
      <t>b)</t>
    </r>
    <r>
      <rPr>
        <sz val="7"/>
        <rFont val="Times New Roman"/>
        <family val="1"/>
      </rPr>
      <t xml:space="preserve">      </t>
    </r>
    <r>
      <rPr>
        <sz val="12"/>
        <rFont val="Times New Roman"/>
        <family val="1"/>
      </rPr>
      <t>POWERGRID will, during the tender process treat all Bidder(s) with the equity and fairness. POWERGRID will in particular, before and during the tender process, provide to all Bidder(s)  the same information and will not provide to any Bidder(s) confidential / additional information through which the Bidder(s) could obtain an advantage in relation to the tender process or the contract execution.</t>
    </r>
  </si>
  <si>
    <r>
      <t>c)</t>
    </r>
    <r>
      <rPr>
        <sz val="7"/>
        <rFont val="Times New Roman"/>
        <family val="1"/>
      </rPr>
      <t xml:space="preserve">      </t>
    </r>
    <r>
      <rPr>
        <sz val="12"/>
        <rFont val="Times New Roman"/>
        <family val="1"/>
      </rPr>
      <t>POWERGRID will exclude from evaluation of Bids its such employee(s) who has any personnel interest in the Companies / Agencies participating in the Bidding / Tendering process.</t>
    </r>
  </si>
  <si>
    <r>
      <t>(2)</t>
    </r>
    <r>
      <rPr>
        <sz val="7"/>
        <rFont val="Times New Roman"/>
        <family val="1"/>
      </rPr>
      <t xml:space="preserve">   </t>
    </r>
    <r>
      <rPr>
        <sz val="12"/>
        <rFont val="Times New Roman"/>
        <family val="1"/>
      </rPr>
      <t>If Chairman and Managing Director obtains information on the conduct of any employee of POWERGRID which is a criminal offence under the relevant Anti-Corruption Laws of India, or if there be a substantive suspicion in this regard, he will inform its Chief Vigilance Officer and in addition can initiate disciplinary actions under its Rules.</t>
    </r>
  </si>
  <si>
    <t>Section II – Commitments of the Bidder/ Contractor</t>
  </si>
  <si>
    <r>
      <t>(1)</t>
    </r>
    <r>
      <rPr>
        <sz val="7"/>
        <rFont val="Times New Roman"/>
        <family val="1"/>
      </rPr>
      <t xml:space="preserve">   </t>
    </r>
    <r>
      <rPr>
        <sz val="12"/>
        <rFont val="Times New Roman"/>
        <family val="1"/>
      </rPr>
      <t>The Bidder/Contractor commits himself to take all measures necessary to prevent corruption.  He commits himself to observe the following principles during his participation in the tender process and during the contract execution :</t>
    </r>
  </si>
  <si>
    <r>
      <t>a)</t>
    </r>
    <r>
      <rPr>
        <sz val="7"/>
        <rFont val="Times New Roman"/>
        <family val="1"/>
      </rPr>
      <t xml:space="preserve">      </t>
    </r>
    <r>
      <rPr>
        <sz val="12"/>
        <rFont val="Times New Roman"/>
        <family val="1"/>
      </rPr>
      <t>The Bidder/Contractor will not, directly or through any other person or firm, offer, promise or give to POWRGRID, or to any of POWERGRID’s employees involved in the tender process or the execution of the contract or to any third person any material or other benefit which he/she is not legally entitled to, in order to obtain in exchange an advantage during the tender process or the execution of the contract.</t>
    </r>
  </si>
  <si>
    <r>
      <t>b)</t>
    </r>
    <r>
      <rPr>
        <sz val="7"/>
        <rFont val="Times New Roman"/>
        <family val="1"/>
      </rPr>
      <t xml:space="preserve">      </t>
    </r>
    <r>
      <rPr>
        <sz val="12"/>
        <rFont val="Times New Roman"/>
        <family val="1"/>
      </rPr>
      <t>The Bidder/Contractor will not enter into any illegal agreement or understanding, whether formal or informal with other Bidder/contractors.  This applies in particular to prices, specifications, certifications, subsidiary contracts, submission or non-submission of bids or actions to restrict competitiveness or to introduce cartelization in the bidding process.</t>
    </r>
  </si>
  <si>
    <r>
      <t>c)</t>
    </r>
    <r>
      <rPr>
        <sz val="7"/>
        <rFont val="Times New Roman"/>
        <family val="1"/>
      </rPr>
      <t xml:space="preserve">      </t>
    </r>
    <r>
      <rPr>
        <sz val="12"/>
        <rFont val="Times New Roman"/>
        <family val="1"/>
      </rPr>
      <t>The Bidder/Contractor will not commit any criminal offence under the relevant Anti-corruption Laws of India; further, the Bidder/Contractor will not use for illegitimate purposes or for purposes of restrictive competition or personal gain, or pass on to others, any information provided by POWERGRID as part of the business relationship, regarding plans, technical proposals and business details, including information contained or transmitted electronically.</t>
    </r>
  </si>
  <si>
    <r>
      <t>d)</t>
    </r>
    <r>
      <rPr>
        <sz val="7"/>
        <rFont val="Times New Roman"/>
        <family val="1"/>
      </rPr>
      <t xml:space="preserve">     </t>
    </r>
    <r>
      <rPr>
        <sz val="12"/>
        <rFont val="Times New Roman"/>
        <family val="1"/>
      </rPr>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r>
  </si>
  <si>
    <r>
      <t>e)</t>
    </r>
    <r>
      <rPr>
        <sz val="7"/>
        <rFont val="Times New Roman"/>
        <family val="1"/>
      </rPr>
      <t xml:space="preserve">      </t>
    </r>
    <r>
      <rPr>
        <sz val="12"/>
        <rFont val="Times New Roman"/>
        <family val="1"/>
      </rPr>
      <t>The Bidder/Contractor will, when presenting his bid, disclose any and all payments he has made, or committed to or intends to make to agents, brokers or any other intermediaries in connection with the award of the contract and / or with the execution of the contract.</t>
    </r>
  </si>
  <si>
    <r>
      <t>f)</t>
    </r>
    <r>
      <rPr>
        <sz val="7"/>
        <rFont val="Times New Roman"/>
        <family val="1"/>
      </rPr>
      <t xml:space="preserve">       </t>
    </r>
    <r>
      <rPr>
        <sz val="12"/>
        <rFont val="Times New Roman"/>
        <family val="1"/>
      </rPr>
      <t>The Bidder/Contractor will not misrepresent facts or furnish false/forged documents/ information in order to influence the bidding process or the execution of the contract to the detriment of POWERGRID.</t>
    </r>
  </si>
  <si>
    <r>
      <t>(2)</t>
    </r>
    <r>
      <rPr>
        <sz val="7"/>
        <rFont val="Times New Roman"/>
        <family val="1"/>
      </rPr>
      <t xml:space="preserve">   </t>
    </r>
    <r>
      <rPr>
        <sz val="12"/>
        <rFont val="Times New Roman"/>
        <family val="1"/>
      </rPr>
      <t>The Bidder/Contractor will not instigate third persons to commit offences outlines above or be an accessory to such offences.</t>
    </r>
  </si>
  <si>
    <t>Section III – Disqualification from tender process and exclusion from future contracts</t>
  </si>
  <si>
    <r>
      <t>(1)</t>
    </r>
    <r>
      <rPr>
        <sz val="7"/>
        <rFont val="Times New Roman"/>
        <family val="1"/>
      </rPr>
      <t xml:space="preserve">   </t>
    </r>
    <r>
      <rPr>
        <sz val="12"/>
        <rFont val="Times New Roman"/>
        <family val="1"/>
      </rPr>
      <t>If the bidder, before contract award, has committed a serious transgression through a violation of Section II or any other form such as to put is reliability or creditability as Bidder into question, POWERGRID may disqualify the Bidder from the tender process or terminate the contract, if already signed, for such reasons.</t>
    </r>
  </si>
  <si>
    <r>
      <t>(2)</t>
    </r>
    <r>
      <rPr>
        <sz val="7"/>
        <rFont val="Times New Roman"/>
        <family val="1"/>
      </rPr>
      <t xml:space="preserve">   </t>
    </r>
    <r>
      <rPr>
        <sz val="12"/>
        <rFont val="Times New Roman"/>
        <family val="1"/>
      </rPr>
      <t xml:space="preserve"> If the Bidder/contractor has committed a serious transgression through a violation of Section II such as to put his reliability or creditability into question, POWRGRID may after following due procedures also exclude the Bidder/Contractor from future contract award process.  The imposition and duration of the exclusion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exclusion will be imposed for a minimum of 12 months and maximum of 3 years.</t>
    </r>
  </si>
  <si>
    <r>
      <t>(3)</t>
    </r>
    <r>
      <rPr>
        <sz val="7"/>
        <rFont val="Times New Roman"/>
        <family val="1"/>
      </rPr>
      <t xml:space="preserve">   </t>
    </r>
    <r>
      <rPr>
        <sz val="12"/>
        <rFont val="Times New Roman"/>
        <family val="1"/>
      </rPr>
      <t>If the Bidder/contractor can prove that he has restored/recouped the damage caused by him and has installed a suitable corruption prevention system, POWERGRID may revoke the exclusion prematurely.</t>
    </r>
  </si>
  <si>
    <t>Section IV – Liability for Violation of Integrity Pact.</t>
  </si>
  <si>
    <r>
      <t>(1)</t>
    </r>
    <r>
      <rPr>
        <sz val="7"/>
        <rFont val="Times New Roman"/>
        <family val="1"/>
      </rPr>
      <t xml:space="preserve">   </t>
    </r>
    <r>
      <rPr>
        <sz val="12"/>
        <rFont val="Times New Roman"/>
        <family val="1"/>
      </rPr>
      <t>If POWERGRID has disqualified the Bidder from the tender process prior to the award under Section III, POWERGRID may forfeit the Bid Guarantee under the Bid.</t>
    </r>
  </si>
  <si>
    <r>
      <t>(2)</t>
    </r>
    <r>
      <rPr>
        <sz val="7"/>
        <rFont val="Times New Roman"/>
        <family val="1"/>
      </rPr>
      <t xml:space="preserve">   </t>
    </r>
    <r>
      <rPr>
        <sz val="12"/>
        <rFont val="Times New Roman"/>
        <family val="1"/>
      </rPr>
      <t>If POWERGRID has terminated the contract under Section III, POWRGRID may forfeit the Contract Performance Guarantee of this contract besides resorting to other remedies under the contract.</t>
    </r>
  </si>
  <si>
    <t>Section V – Previous Transgression</t>
  </si>
  <si>
    <r>
      <t>(1)</t>
    </r>
    <r>
      <rPr>
        <sz val="7"/>
        <rFont val="Times New Roman"/>
        <family val="1"/>
      </rPr>
      <t xml:space="preserve">   </t>
    </r>
    <r>
      <rPr>
        <sz val="12"/>
        <rFont val="Times New Roman"/>
        <family val="1"/>
      </rPr>
      <t>The Bidder shall declare in his Bid that no previous transgressions occurred in the last 3 years within any other Public Sector Undertaking or Government Department that could justify his exclusion from the tender process.</t>
    </r>
  </si>
  <si>
    <r>
      <t>(2)</t>
    </r>
    <r>
      <rPr>
        <sz val="7"/>
        <rFont val="Times New Roman"/>
        <family val="1"/>
      </rPr>
      <t xml:space="preserve">   </t>
    </r>
    <r>
      <rPr>
        <sz val="12"/>
        <rFont val="Times New Roman"/>
        <family val="1"/>
      </rPr>
      <t>(If the Bidder makes incorrect statement on this subject, he can be disqualified from</t>
    </r>
  </si>
  <si>
    <t>the tender process or the contract, if already awarded, can be terminated for such reason.</t>
  </si>
  <si>
    <r>
      <t>Section VI – Equal treatment to all Bidders/Contractors</t>
    </r>
    <r>
      <rPr>
        <sz val="12"/>
        <rFont val="Times New Roman"/>
        <family val="1"/>
      </rPr>
      <t>.</t>
    </r>
  </si>
  <si>
    <r>
      <t>(1)</t>
    </r>
    <r>
      <rPr>
        <sz val="7"/>
        <rFont val="Times New Roman"/>
        <family val="1"/>
      </rPr>
      <t xml:space="preserve">               </t>
    </r>
    <r>
      <rPr>
        <sz val="12"/>
        <rFont val="Times New Roman"/>
        <family val="1"/>
      </rPr>
      <t>POWERGRID will enter into agreements with identical conditions as this one with all bidders.</t>
    </r>
  </si>
  <si>
    <r>
      <t>(2)</t>
    </r>
    <r>
      <rPr>
        <sz val="7"/>
        <rFont val="Times New Roman"/>
        <family val="1"/>
      </rPr>
      <t xml:space="preserve">               </t>
    </r>
    <r>
      <rPr>
        <sz val="12"/>
        <rFont val="Times New Roman"/>
        <family val="1"/>
      </rPr>
      <t>POWERGRID will disqualify from the tender process any bidder who does not sign this Pact or violate its provisions.</t>
    </r>
  </si>
  <si>
    <t>Section VII – Punitive Action against violating Bidders / Contractors</t>
  </si>
  <si>
    <t>If POWERGRID obtains knowledge of conduct of a Bidder or a Contractor or his sub contractor or of an employee or a representative or an associate of a Bidder or Contractor or his Subcontractor which constitutes corruption, or if POWRGRID has substantive suspicion in this regard, POWERGRID will inform the Chief Vigilance Officer (CVO).</t>
  </si>
  <si>
    <t>Section VIII – Pact Duration</t>
  </si>
  <si>
    <t>This Pact begins when both parties have legally signed it.  It expires for the Contractor after the closure of the contract and for all other Bidder’s six month after the contract has been awarded.</t>
  </si>
  <si>
    <t>Section IX – Other Provisions.</t>
  </si>
  <si>
    <t>This agreement is subject to India Law.  Place of performance and jurisdiction is the establishment of POWERGRID.  The Arbitration clause provided in the main tender document / contract shall not be applicable for any issue / dispute arising under Integrity Pact.</t>
  </si>
  <si>
    <t>Changes and supplements as well as termination notices need to be made in writing.</t>
  </si>
  <si>
    <r>
      <t>(3)</t>
    </r>
    <r>
      <rPr>
        <sz val="7"/>
        <rFont val="Times New Roman"/>
        <family val="1"/>
      </rPr>
      <t xml:space="preserve">               </t>
    </r>
    <r>
      <rPr>
        <sz val="12"/>
        <rFont val="Times New Roman"/>
        <family val="1"/>
      </rPr>
      <t>If the contractor is a partnership firm or a consortium or Joint Venture, this agreement must be signed by all partners, consortium members and Joint Venture Partners</t>
    </r>
  </si>
  <si>
    <t>Nothing in this agreement shall affect the rights of the parties available under the General Conditions of Contract (GCC) and Special Conditions of Contract (SCC)</t>
  </si>
  <si>
    <t>Views expressed or suggestions/submissions made by the parties and the recommendations of the CVO in respect of the violation of this agreement, shall not be relied on or introduced as evidence in the arbitral or judicial proceedings (arising out of the arbitral proceedings) by the parties in connection with the disputes/differences arising out of the subject contract.</t>
  </si>
  <si>
    <t>Should one or several provisions of this agreement turn out to be invalid, the remainder of this agreement remains valid.  In this case, the parties will strive to come to an agreement to their original intentions.</t>
  </si>
  <si>
    <t>__________________________________</t>
  </si>
  <si>
    <t>(For &amp; On behalf of POWRGRID                                    (For &amp; On behalf of Bidder/Contractor)</t>
  </si>
  <si>
    <t xml:space="preserve">(Official Seal)                                                                                            (Official Seal) </t>
  </si>
  <si>
    <t>Place ……………………..                                 Witness 1…………………………………</t>
  </si>
  <si>
    <t xml:space="preserve">                                                                                                     Name &amp; Address………………………
                                                                                                                                     .....................................</t>
  </si>
  <si>
    <t xml:space="preserve">                                                                                                     Name &amp; Address………………………
    Date :                                                                                                                       .....................................</t>
  </si>
  <si>
    <t xml:space="preserve">                                                                           Witness 2…………………………………</t>
  </si>
  <si>
    <t>(Items, Components, Raw material, services proposed to be sourced form Micro &amp; Small Enterprises)</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</si>
  <si>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Section-VI, forms &amp; procedures, volume-I of bidding documents, shall be submitted alongwith the bills for payment against supplies made/ work done during execution of contract.</t>
  </si>
  <si>
    <t>"Note: Bidders may note that no prescribed proforma has been enclosed for Attachment 2 : Power of Attorney. Bidders may use their own proforma for furnishing the required information with them  .However Power of Attorney submitted by the bidders should be package specific</t>
  </si>
  <si>
    <t>2015 - 2016</t>
  </si>
  <si>
    <t>2019- 2020</t>
  </si>
  <si>
    <t>2020-2021</t>
  </si>
  <si>
    <t>Specify type of Bidder         [Select from drop down menu]</t>
  </si>
  <si>
    <t>Sole Bidder</t>
  </si>
  <si>
    <t>2 or More</t>
  </si>
  <si>
    <t xml:space="preserve">Name of Sole Bidder </t>
  </si>
  <si>
    <t>JV (Joint Venture)</t>
  </si>
  <si>
    <t xml:space="preserve">  Bangalore, Pin :560064 </t>
  </si>
  <si>
    <t>Yelahanka-Dodaballapur Road</t>
  </si>
  <si>
    <t>Near RTO Driving Test Track</t>
  </si>
  <si>
    <t>Singanayakanahalli Village,</t>
  </si>
  <si>
    <t>Southern Region Telecom Control Centre</t>
  </si>
  <si>
    <t>Singanayakanahalli Village,Near RTO Driving Test Track</t>
  </si>
  <si>
    <t xml:space="preserve">Yelahanka-Dodaballapur Road, Bangalore, Pin :560064 </t>
  </si>
  <si>
    <t>NOT APPLICABLE</t>
  </si>
  <si>
    <t>2014-2015</t>
  </si>
  <si>
    <t>Attachment-18</t>
  </si>
  <si>
    <t xml:space="preserve">Instruction for printing &amp; submitting Safety Pact </t>
  </si>
  <si>
    <t>The requisite format of Safety Pact is getting generated automatically and displayed here below:</t>
  </si>
  <si>
    <t>Take print out of first page on a non-judicial stamp paper of Rs. 100/- and other four pages on plain A4 size paper. Such two sets shall be prepared by the bidder.</t>
  </si>
  <si>
    <t xml:space="preserve">All the pages of both the copies of the Safety Pact shall be signed by the authorised representative of the bidder and duly stamped. </t>
  </si>
  <si>
    <t>Both the original copies shall be submitted by the bidder in the form of Hard Copy as part of the first envelope before due date &amp; time of submission of the bid.</t>
  </si>
  <si>
    <t xml:space="preserve">For further details bidders may please refer ITB Clause 9.3 (u). </t>
  </si>
  <si>
    <t>SAFETY PACT</t>
  </si>
  <si>
    <r>
      <t>“</t>
    </r>
    <r>
      <rPr>
        <b/>
        <sz val="11"/>
        <rFont val="Book Antiqua"/>
        <family val="1"/>
      </rPr>
      <t>POWERGRID</t>
    </r>
    <r>
      <rPr>
        <sz val="11"/>
        <rFont val="Book Antiqua"/>
        <family val="1"/>
      </rPr>
      <t>”</t>
    </r>
  </si>
  <si>
    <t xml:space="preserve">having its Registered office at </t>
  </si>
  <si>
    <t>hereinafter reffered to as</t>
  </si>
  <si>
    <r>
      <t>In order to achieve these goals, POWERGRID and the above named Bidder/contractor enter into this agreement called ‘</t>
    </r>
    <r>
      <rPr>
        <b/>
        <sz val="11"/>
        <rFont val="Book Antiqua"/>
        <family val="1"/>
      </rPr>
      <t>Safety Pact’</t>
    </r>
    <r>
      <rPr>
        <sz val="11"/>
        <rFont val="Book Antiqua"/>
        <family val="1"/>
      </rPr>
      <t xml:space="preserve"> which will form a part of the bid.</t>
    </r>
  </si>
  <si>
    <t xml:space="preserve">POWERGRID commits itself to take all measures necessary to prevent accidents duringConstruction and Operation of the Transmission Assets and to observe the following: </t>
  </si>
  <si>
    <t xml:space="preserve">In order to achieve these goals, POWER GRID and the above named Bidder/Contractor enter into this agreement called 'Safety Pact' which will form a part of the bid. </t>
  </si>
  <si>
    <t xml:space="preserve">1) POWERGRID recognizes and accepts its statutory responsibilities for ensuring construction, operation and maintenance of equipments and for the provision of safe methods of work and safe working conditions. </t>
  </si>
  <si>
    <t xml:space="preserve">2) POWERGRID recognizes and accepts its statutory responsibilities for ensuring safety of not only its employees but also that of the Contracting Agencies as Principal Employer. </t>
  </si>
  <si>
    <t xml:space="preserve">3) POWERGRID shall review the accidents in a structured manner and take necessary actions to ensure that the safety criteria are strengthened for safe construction as well as Operation &amp; Maintenance of the Transmission Assets. </t>
  </si>
  <si>
    <t xml:space="preserve">4) POWERGRID shall conduct necessary awareness and training programmes to its Employees to augment the various safety requirements to be followed during Construction and Operation &amp; Maintenance of the Transmission Assets from time to time </t>
  </si>
  <si>
    <t xml:space="preserve">5)POWERGRID shall, from time to time, issue necessary guidelines,instructions and deterrents to its employees as well as to the Contracting Agencies, to update them to take necessary preventive measures to avoid repetition of similar accident attributes. </t>
  </si>
  <si>
    <t xml:space="preserve">6) POWERGRID shall review and provide necessary guidance to the Contracting Agencies, as and when, any abnormality / special situations are brought to its notice by the Contracting Agencies during execution of the Transmission Projects being executed by them. </t>
  </si>
  <si>
    <t xml:space="preserve">7) POWERGRID shall conduct periodical surveillance site inspections / audits to identify the unsafe conditions and unsafe actions, and bring them to the knowledge of the Contracting Agencies for taking timely corrective actions. </t>
  </si>
  <si>
    <t xml:space="preserve">8) POWERGRIDshall investigate all accidents, fatal as well as non-fatal, to identify the lapses, the reason for the accident / incident and suggest measures for prevention of recurrence of such accidents, and fix responsibility for the lapses leading to the accident. </t>
  </si>
  <si>
    <t xml:space="preserve">9) POWERGRID shall augment the training to the workers and supervising personnel of the Contracting Agencies, as per schedules, upon nomination by the Contracting Agencies in reasonable time frame. </t>
  </si>
  <si>
    <t xml:space="preserve">10) 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 </t>
  </si>
  <si>
    <t xml:space="preserve">The Bidder / Contractor commits himself to take all measures necessary to prevent / minimise accidents at their construction / erection sites and to observe the following: </t>
  </si>
  <si>
    <t xml:space="preserve">1) 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 </t>
  </si>
  <si>
    <t xml:space="preserve">2) The Bidder / Contractor recognizes and accepts the responsibilities for ensuring safety of not only their employees but also that of the Sub-contractors, Principal Employer and the general public during execution of the Transmission Projects / works. </t>
  </si>
  <si>
    <t xml:space="preserve">3) The Bidder / Contractor shall review the accidents in a structured manner and take necessary actions to ensure that the safety criteria are strengthened for safe construction of the Transmission Assets. </t>
  </si>
  <si>
    <t xml:space="preserve">4) The Bidder / Contractor shall endeavour continuous development of safe methods of work to ensure that the effect of risks and perils are minimised to the extent possible and implement the same at their worksites. </t>
  </si>
  <si>
    <t xml:space="preserve">5) The Bidder / Contractor shall conduct periodical Training to their Employees as well as to that of their'Sub-contractors for safety awareness during construction works being executed by them. </t>
  </si>
  <si>
    <t xml:space="preserve">6) The Bidder / Contractor shall provide all requisite Tools &amp; Plants required for the work and ensure their healthiness by periodical inspections / testing as required. Unhealthy and sub-standard Tools &amp; Plants will be immediately removed from site as and when they are identified. </t>
  </si>
  <si>
    <t xml:space="preserve">7) 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 </t>
  </si>
  <si>
    <t xml:space="preserve">8) 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 </t>
  </si>
  <si>
    <t>9) 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</si>
  <si>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 xml:space="preserve">10) 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 </t>
  </si>
  <si>
    <t xml:space="preserve">11) The Bidder / Contractor shall ensure daily before starting the work thattheir site Supervising Personnel/Safety Officer briefs the workers about the work for the day and the safety measures / precautions required to be taken by them. </t>
  </si>
  <si>
    <t xml:space="preserve">12) 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 </t>
  </si>
  <si>
    <t xml:space="preserve">13) The Bidder / Contractor shall ensure that all accidents, whether fatal or non­fatal in nature, will be informed to POWERGRID, in writing, immediately on the occurrence of the same,and in any case, within not more than 24 hours of occurrence of the same. </t>
  </si>
  <si>
    <t xml:space="preserve">14) The Bidder / Contractor shall ensure that in case of any accident, all necessary medical help / supportshall be provided to the victims / injured till they are completely fit to return to work. </t>
  </si>
  <si>
    <t xml:space="preserve">15) 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 </t>
  </si>
  <si>
    <t xml:space="preserve">16) 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 </t>
  </si>
  <si>
    <t xml:space="preserve">17) The Bidder / Contractor assures that they shall co-operate to the fu11est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 </t>
  </si>
  <si>
    <t xml:space="preserve">18) The Bidder / Contractor assures that they take fu11 responsibility of meeting the statutory obligations in case of accidents, and in case of any reference by any Statutory Body at a later date also, they shall provide all information to POWER GRID and meet all the statutory obligations, including payment of additional compensation, if any. </t>
  </si>
  <si>
    <t xml:space="preserve">19) The Bidder / Contractor assures that in case of any inspection of their work site or Notice by any Statutory Authority, they shall comply promptly and inform POWER GRID Site Officials of the same, and also provide all necessary information and assistance for smooth compliance of the observations / instructions of such Authorities. </t>
  </si>
  <si>
    <t xml:space="preserve">20) 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 </t>
  </si>
  <si>
    <r>
      <t>Section III – Equal treatment to all Bidders/Contractors</t>
    </r>
    <r>
      <rPr>
        <sz val="11"/>
        <rFont val="Book Antiqua"/>
        <family val="1"/>
      </rPr>
      <t>.</t>
    </r>
  </si>
  <si>
    <t xml:space="preserve">(1)                POWERGRID will enter into agreements with identical conditions as this one with all Bidders. </t>
  </si>
  <si>
    <t xml:space="preserve">(2)               POWERGRID will disqualify, from the tender process, any bidder/ take punitive actions on the bidder, who does not sign this Pact or violate its provisions. </t>
  </si>
  <si>
    <t>Section IV – Pact Duration</t>
  </si>
  <si>
    <t>Section V – Other Provisions.</t>
  </si>
  <si>
    <t xml:space="preserve">1) This agreement is subject to Indian Law. Place of performance and jurisdiction is the establishment of POWERGRID. The Arbitration clause provided in the main tender document / contract shall not be applicable for any issue / dispute arising under the Safety Pact. </t>
  </si>
  <si>
    <t xml:space="preserve">2) Changes and supplements need to be made in writing, which shall come into force only upon mutual agreement / acceptance. </t>
  </si>
  <si>
    <t xml:space="preserve">3) If the Contractor is a partnership firm or consortium of Joint Venture, this agreement must be signed by all partners, consortium members and Joint Venue partners, as applicable as per the Tender Specifications. </t>
  </si>
  <si>
    <t xml:space="preserve">4) Nothing in this agreement shall affect the rights of the parties available under General Conditions of Contract (GCC) and Special Conditions of Contract (SCC). </t>
  </si>
  <si>
    <t xml:space="preserve">5) Should one or several provisions of this agreement turn out to be invalid, the reminder of this agreement remains valid. In this case, the parties will strive to come to an agreement to their original intentions. 
</t>
  </si>
  <si>
    <t>__________________________________                        ___________________________________________</t>
  </si>
  <si>
    <t>Place ……………………..                                                           Witness 1…………………………………</t>
  </si>
  <si>
    <t xml:space="preserve">                                                                                                    Witness 2…………………………………</t>
  </si>
  <si>
    <t>Bidder’s Name and Address (Bidder ) :</t>
  </si>
  <si>
    <t>(Declaration of Key Managerial Person and Power of Attorney holder)</t>
  </si>
  <si>
    <t>We confirm that the declarations made in our bid, particularly Attachment-3 (QR) regarding eligibility/qualification data and documents submitted in our bid in support of the declarations, are true and correct to the best of our knowledge.</t>
  </si>
  <si>
    <t>We further confirm that we have filled up Attachment-3(QR). We also confirm that in support of meeting the Technical experience requirement as per Annexure-A (BDS), we have enclosed self-certified copy of Contract/ Award Letter and certificate from the utility for which the contract has been executed</t>
  </si>
  <si>
    <t>We shall furnish clarification to bid, if any sought by Employer pursuant to ITB clause 21.1. We understand that if we fail to rectify/furnish the requested documents if any, within 7 working days’ notice, our bid is liable to be rejected.</t>
  </si>
  <si>
    <t>We understand that any false declaration and/or misrepresentation of facts and/or furnishing of false/forged documents /information may lead to our debarment from participation in Employer tenders and that our Bid Security/ Contract Performance Guarantee may be forfeited besides other actions as deemed to be appropriate as per the provisions of the Bidding Document/Integrity Pact/Employer’s policy.</t>
  </si>
  <si>
    <t xml:space="preserve">Our Balance Bid Capacity net of works under execution, calculated as per Clause ITB 23.2.1 (i.e. 3T-B), as on 1st date** of the Quarter in which First Envelope Bids are to be opened i.e. 01st ……(month) 20.. (year) in equivalent  Indian Rupees is ………….. Crore. The details of value used for working out the Balance Bid Capacity as above, are as follows: </t>
  </si>
  <si>
    <r>
      <rPr>
        <b/>
        <sz val="11"/>
        <rFont val="Book Antiqua"/>
        <family val="1"/>
      </rPr>
      <t xml:space="preserve">A. </t>
    </r>
    <r>
      <rPr>
        <sz val="11"/>
        <rFont val="Book Antiqua"/>
        <family val="1"/>
      </rPr>
      <t>Maximum value of similar works (e.g. value related to EHV Transmission Lines /Substations of 110 kV and above in case of Tower/ Substation  Packages respectively) executed during the last 5 financial years taking into account the completed as well as the works in progress(T).</t>
    </r>
  </si>
  <si>
    <t>Sl. No</t>
  </si>
  <si>
    <t>Value of Total Sales (including Taxes and Duties)(T)</t>
  </si>
  <si>
    <t>2012-13</t>
  </si>
  <si>
    <t>2013-14</t>
  </si>
  <si>
    <t>2014-15</t>
  </si>
  <si>
    <t>2015-16</t>
  </si>
  <si>
    <t>2016-17</t>
  </si>
  <si>
    <r>
      <rPr>
        <b/>
        <sz val="11"/>
        <rFont val="Book Antiqua"/>
        <family val="1"/>
      </rPr>
      <t>B.</t>
    </r>
    <r>
      <rPr>
        <sz val="11"/>
        <rFont val="Book Antiqua"/>
        <family val="1"/>
      </rPr>
      <t xml:space="preserve"> Value of existing commitments and ongoing similar works yet to be completed as on the 1st date of quarter of the financial year in which the bids are opened(B) as on 1st date of the Quarter in which First Envelope Bids are to be opened</t>
    </r>
  </si>
  <si>
    <t>Sl.No</t>
  </si>
  <si>
    <t>Value of Balance Works (B1) against the Contracts awarded by Employer</t>
  </si>
  <si>
    <t xml:space="preserve">Value of Balance Works (B2) against the Contracts awarded by Utilities other than Employer </t>
  </si>
  <si>
    <t>Total value of Balance Works (B){B=B1+B2}</t>
  </si>
  <si>
    <t>[**1st day of the quarter in which the first envelope bids are opened  for e.g. If the actual date of opening of first envelope bids is 15th June 2016, the Balance bid capacity as on 01st April 2016 is to be declared)]
*(Applicable only in case of package for which the stipulated Qualification Requirements in respect of Technical experience pertains primarily to erection, testing and commissioning/civil works viz. transmission Line tower packages/Substation package/civil works package etc.)</t>
  </si>
  <si>
    <t>6**</t>
  </si>
  <si>
    <r>
      <t xml:space="preserve">Our/Our proposed manufacturer’s annual manufacturing capacity as certified by a Chartered Engineer or similar Professional/ Professional body/Govt Agencies is: 
----- MT/annum (for tower/tower parts)
</t>
    </r>
    <r>
      <rPr>
        <i/>
        <sz val="11"/>
        <rFont val="Book Antiqua"/>
        <family val="1"/>
      </rPr>
      <t xml:space="preserve"> [Certificate from Chartered Engineer or similar Professional/ Professional body/Govt Agencies in the country of the bidder/proposed manufacturer is to be enclosed along with this Attachment. Annual manufacturing capacity of all the manufacturers to be furnished separately]
***(Applicable only in case of Tower packages with scope for tower supply)</t>
    </r>
  </si>
  <si>
    <t>Notwithstanding above, we also understand that the Bid Capacity/Manufacturing Capacity as declared hereinabove, shall be subject to assessment, if any, by the Employer, which  shall be final and binding. We also confirm that the Employer may verify the supporting documents/ details in connection with above declarations. We further understand that in case of any unethical practices inter-alia including any misrepresentation of facts, submission of false and/or forged details/ documents/ declaration by us, we may be debarred from the participation in Employer’s tenders in future as considered appropriate by Employer and our Bid Security/ Contract Performance Guarantee shall be forfeited besides taking other actions as deemed appropriate.</t>
  </si>
  <si>
    <t xml:space="preserve">  (Signature of Power of Attorney holder)...................................................………..
                                     (Printed Name)..........................................………….
(Designation)................…………..............................
(Common Seal).…………..........................................
  (Signature of Key Managerial Person)...................................................………..
                                     (Printed Name)..........................................………….
(Designation)................…………..............................
(Common Seal).…………..........................................
</t>
  </si>
  <si>
    <t>Note: Key Managerial Personnel (KMP) of the company shall include CEO/Managing Director/ Company Secretary/ Director/ CFO/any of the partner in case of partnership firm/any other officer entrusted with substantial powers of the management of the affairs of the company/firm.</t>
  </si>
  <si>
    <t>NSIC/MSE</t>
  </si>
  <si>
    <t>(Items, Components, Raw amterial, services proposed to be sourced form Micro &amp; Small Enterprises):  The details of the Items, Components, Raw amterial, services which is proposed to bought/ availed from Micro and Small enterporises for the purpose of completion of works.</t>
  </si>
  <si>
    <t>Manufacturer’s Authorisation Forms.</t>
  </si>
  <si>
    <t>Information regarding ex-employees of Purchaser in our firm.</t>
  </si>
  <si>
    <t>Declaration for tax exemptions, reductions, allowances or benefits</t>
  </si>
  <si>
    <t>Safety Pact</t>
  </si>
  <si>
    <t xml:space="preserve">Declaration </t>
  </si>
  <si>
    <t>Declaration of Key Managerial Person and Power of Attorney holder</t>
  </si>
  <si>
    <t>Attachments 4, 4A, 5, 6 (C), 6 (T), 7, 8, 9, 10, 11, 12, 13, 14-IP, 15, 16, 17, 18, 19, 20 and Bid Form for 1st Envelope are included here.</t>
  </si>
  <si>
    <t xml:space="preserve"> The Bidder shall have successfully executed contracts of</t>
  </si>
  <si>
    <t>Name and Address of the Employer/Utility for whom the Contract was executed by the firm</t>
  </si>
  <si>
    <t xml:space="preserve">For the purpose of this particular bid, bidders shall meet the following minimum criteria: 
</t>
  </si>
  <si>
    <t>2015-2016</t>
  </si>
  <si>
    <t>The bidders should be Indian Companies registered to manufacture the tendered item in India and have obtained clearance from Reserve Bank of India, wherever applicable. In addition they should meet the following criteria: The Bidders should:</t>
  </si>
  <si>
    <t>Note: If there is a conflict between of this Attachment-3 (QR) of Bid forms and Annexure-A of BDS (Qualifying Requirements), the Annexure-A of BDS (Qualifying Requirements) shall prevail.</t>
  </si>
  <si>
    <r>
      <t>We declare that we are aware of and have gone through the "Code of Business Conduct and Ethics for Senior Management Personnel"! and "Code of Business Conduct and Ethics for Board Members"</t>
    </r>
    <r>
      <rPr>
        <vertAlign val="superscript"/>
        <sz val="11"/>
        <rFont val="Book Antiqua"/>
        <family val="1"/>
      </rPr>
      <t>1</t>
    </r>
    <r>
      <rPr>
        <sz val="11"/>
        <rFont val="Book Antiqua"/>
        <family val="1"/>
      </rPr>
      <t xml:space="preserve">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t>
    </r>
  </si>
  <si>
    <t>Accordingly, we hereby furnish the details of ex-employees of POWERGRID who had retired/ resigned at the level of General Manager and above from POWERGRID and subsequently have been employed by us:</t>
  </si>
  <si>
    <t>*In case the date of joining in the bidder's organization of such ex-employee is within 1 year from the date of retirement/resignation from POWERGRlD,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</si>
  <si>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t>
  </si>
  <si>
    <t xml:space="preserve">We further declare that any misrepresentation or submission of false/forged documents/information in this regard shall be dealt with as per the provisions of the Integrity Pact and/or the Bidding Documents and/or POWERGRID's policy and procedures. </t>
  </si>
  <si>
    <t>Note:</t>
  </si>
  <si>
    <t xml:space="preserve"> "Code of Business Conduct and Ethics for Senior Management Personnel" and "Code of Business Conduct and Ethics for Board Members" are available on POWERGRID's website https:www.powergridindia.com. </t>
  </si>
  <si>
    <t xml:space="preserve">The information in similar format should be furnished for each partner of joint venture in case of joint venture bid. </t>
  </si>
  <si>
    <t xml:space="preserve">In case bidder has furnished no details on ex-employees of POWERGRID or has left blank or has indicated '-' against the same, it shall be deemed that they have not employed any such person in their organization. </t>
  </si>
  <si>
    <t>GSTIN Number</t>
  </si>
  <si>
    <t>I</t>
  </si>
  <si>
    <t xml:space="preserve">GSTIN in the Sates/UT from where the supply of goods take place </t>
  </si>
  <si>
    <t>Name of the States/UT</t>
  </si>
  <si>
    <t>GSTIN number</t>
  </si>
  <si>
    <t>II</t>
  </si>
  <si>
    <t>GSTIN in the States/UT where the supply for services take place (states where sites under the subject package is situated)</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</si>
  <si>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</si>
  <si>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</si>
  <si>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</si>
  <si>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</si>
  <si>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</si>
  <si>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</si>
  <si>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</si>
  <si>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</si>
  <si>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Attachment-14 (Integrity Pact): Bidder has to submit the Integrity Pact in two original (both on original non-judicial stamp paper of INR 100/- each) duly signed &amp; stamp on each page as per format given in attachment-14.</t>
  </si>
  <si>
    <t>Attachment-18 (Safety Pact): Bidder has to submit the Safety Pact in two original (both on original non-judicial stamp paper of INR 100/- each) duly signed &amp; stamp on each page as per format given in attachment-18.</t>
  </si>
  <si>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</si>
  <si>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we shall also bear and pay/reimburse to us, GST  in respect of supplies by us to you, imposed on plant and equipment including manadatory sapare parts to be incorporated in to the facilities specified in shedule No.3 of price shedule in Second Envelope, by the Indian Laws.</t>
  </si>
  <si>
    <t>We confirm that we have also registered/we shall also get registered in the GST network with GSTIN, in all the states where the project located and the states froim which we shall make our supplies of our goods and services.</t>
  </si>
  <si>
    <t xml:space="preserve">Instruction for printing &amp; submitting Integrity Pact </t>
  </si>
  <si>
    <t>The requisite format of Integrity Pact is displayed here below:</t>
  </si>
  <si>
    <t>Take print out of first page on a non-judicial stamp paper of Rs. 100/- and other pages on plain A4 size paper. Such two sets shall be prepared by the bidder.</t>
  </si>
  <si>
    <t xml:space="preserve">All the pages of both the copies of the Integrity Pact shall be signed by the authorised representative of the bidder and duly stamped. </t>
  </si>
  <si>
    <t xml:space="preserve">For further details bidders may please refer ITB Clause 9.3 (o). </t>
  </si>
  <si>
    <r>
      <t>We confirm that Bid Form and Price Schedules</t>
    </r>
    <r>
      <rPr>
        <b/>
        <sz val="11"/>
        <rFont val="Book Antiqua"/>
        <family val="1"/>
      </rPr>
      <t xml:space="preserve">(in the SRM portal) </t>
    </r>
    <r>
      <rPr>
        <sz val="11"/>
        <rFont val="Book Antiqua"/>
        <family val="1"/>
      </rPr>
      <t>in the Second Envelope have been filled up by us as per the provisions of the Instruction to Bidders. Further, we have noted that the same shall be evaluated as per the provisions of the Bidding Documents.</t>
    </r>
  </si>
  <si>
    <t>2016-2017</t>
  </si>
  <si>
    <t>2021-2022</t>
  </si>
  <si>
    <t xml:space="preserve"> the receipt of which is hereby acknowledged, we the undersigned, offer to supply goods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on SRM portal(to be opened subsequently). </t>
  </si>
  <si>
    <t>(For &amp; On behalf of POWERGRID                                    (For &amp; On behalf of Bidder/Contractor)</t>
  </si>
  <si>
    <t>Fill up only green shaded cells in the relevant attachments.</t>
  </si>
  <si>
    <t>We meet the eligibility requirements and have no conflict of interest in accordance with ITB Clause2</t>
  </si>
  <si>
    <t>1. We hereby furnish the details of the Items, Components, Raw material, services which we propose to buy/ avail from Micro &amp; Small Enterprises (MSEs0 for the purpose of completion of works under the subject Package:</t>
  </si>
  <si>
    <r>
      <t xml:space="preserve">POWERGRID intends to award, under laid-down organizational procedures, contact(s) for </t>
    </r>
    <r>
      <rPr>
        <b/>
        <i/>
        <sz val="12"/>
        <rFont val="Times New Roman"/>
        <family val="1"/>
      </rPr>
      <t>Finalization of alternate service provider (other than existing Service provider) for rate contract for 1x10G upstream internet at Chennai Gateway</t>
    </r>
    <r>
      <rPr>
        <sz val="12"/>
        <rFont val="Times New Roman"/>
        <family val="1"/>
      </rPr>
      <t>.  POWERGRID values full compliance with all relevant laws and regulations, and the principles of economical use of resources, and of fairness and transparency in its relations with its Bidders/Contractors.</t>
    </r>
  </si>
  <si>
    <r>
      <t xml:space="preserve">POWERGRID intends to award, under laid-down organizational procedures, contact(s) for package </t>
    </r>
    <r>
      <rPr>
        <b/>
        <sz val="11"/>
        <rFont val="Book Antiqua"/>
        <family val="1"/>
      </rPr>
      <t>Finalization of alternate service provider (other than existing Service provider) for rate contract for 1x10G upstream internet at Chennai Gateway.</t>
    </r>
    <r>
      <rPr>
        <sz val="11"/>
        <rFont val="Book Antiqua"/>
        <family val="1"/>
      </rPr>
      <t xml:space="preserve"> POWERGRID values full compliance with all relevant laws and regulations, and the principles of economical use of resources, and of fairness and transparency in its relations with its Bidders/Contractors.</t>
    </r>
  </si>
  <si>
    <t>tt</t>
  </si>
  <si>
    <t xml:space="preserve">2.1 The Bidder shall have Internet Service Provider (ISP) Category-A license or Unified License with ISP-A Service authorization) issued by Department of Telecommunication (DoT), Govt. of India which should have validity for at least 2 years from the date of originally scheduled date of bid opening i.e. …….
2.2 The bidder must be in the business of providing Internet services and must have provided total internet bandwidth of minimum 10Gbps in India in the last THREE (3) years in one order as on the originally scheduled date of bid opening as mentioned above. 
2.3 The bidder should own and operate international cable landing stations in Chennai and Mumbai 
OR 
The bidder shall own &amp; operate one international cable landing station in Chennai and have peering at an international gateway for internet bandwidth in Mumbai or  shall own &amp; operate one international cable landing station in Mumbai and have peering at an international gateway for internet bandwidth in Chennai.
OR 
The bidder shall have peering at an international gateway for internet bandwidth in Mumbai and Chennai both.
2.4 The Bidder should have their own Network Operating Centre (NOC) in India operating on 24x7 basis to provide and manage Internet Services.Self certification to be submitted by the Bidder.
Bidder shall furnish evidence in support of above (clause 2.1,2.2, 2.3 of Technical experience)
</t>
  </si>
  <si>
    <t xml:space="preserve">
In case, bidder is a holding company, the technical experience referred at clause 2 above shall be that of holding company only (i.e., excluding its subsidiary / group companies). In case bidder is a subsidiary of a holding company, the technical experience referred at clause 2 above shall be of that subsidiary company only (i.e. excluding its holding company).</t>
  </si>
  <si>
    <r>
      <t xml:space="preserve">TECHNICAL REQUIREMENTS </t>
    </r>
    <r>
      <rPr>
        <b/>
        <i/>
        <sz val="12"/>
        <rFont val="Book Antiqua"/>
        <family val="1"/>
      </rPr>
      <t>{Reference Annexure-A (BDS)}</t>
    </r>
  </si>
  <si>
    <r>
      <t xml:space="preserve">Financial Position </t>
    </r>
    <r>
      <rPr>
        <b/>
        <i/>
        <sz val="11"/>
        <rFont val="Book Antiqua"/>
        <family val="1"/>
      </rPr>
      <t>{Reference Annexure-A (BDS)</t>
    </r>
  </si>
  <si>
    <t xml:space="preserve">3.1. Minimum Average Annual Turnover (MAAT)* for best three years i.e. 36 months out of last five financial years of the bidder should be Rs17178124/-
</t>
  </si>
  <si>
    <t>In case bidder is a holding company, the financial position criteria referred to in clause 3 above shall be that of holding company only (i.e. excluding its subsidiary / group companies). In case bidder is a subsidiary of a holding company, financial position criteria referred to in clause  3 above shall be that of subsidiary company only (i.e. excluding its holding company).
Note-: Relaxation for Start-Ups^/MSEs
 Start-ups/MSEs, shall be considered qualified if they meet Eighty (80)% of the requirement specified at Para 3.1 above in Financial Position.
 ^ Start-Ups as defined by DIPP, applicable as on the originally scheduled date of Bid opening</t>
  </si>
  <si>
    <t>2017-2018</t>
  </si>
  <si>
    <t>Attachment-21</t>
  </si>
  <si>
    <t>Attachment-19</t>
  </si>
  <si>
    <t>Attachment-20 (Affidavit of Self Certification Reg Minimum Local content): Bidder has to submit the Affidavit of Self Certification Reg Minimum Local content( on original non-judicial stamp paper of INR 100/- ) duly signed &amp; stamp on each page as per format given in attachment-20.</t>
  </si>
  <si>
    <t>One Year</t>
  </si>
  <si>
    <t xml:space="preserve">Supply, installation &amp; commissioning of AFSS (Automatic Fire Suppression System) at 6 nos. Telecom locations under SRTCC.
</t>
  </si>
  <si>
    <t>AFSS SRTCC</t>
  </si>
  <si>
    <t>SRTCC/ Tele-contracts /836-20/AFSS</t>
  </si>
  <si>
    <t xml:space="preserve">Format for Affidavit of Self certification regarding Local Content in line with PPP-MII order and DoT Order, if applicable, to be provided on a non-judicial stamp paper of Rs. 100/-. </t>
  </si>
  <si>
    <t xml:space="preserve">I ________S/o, D/o, W/o, _____________________Resident of_________________________________________________________ hereby solemnly affirm and declare as under: </t>
  </si>
  <si>
    <r>
      <t>That I will agree to abide by the terms and conditions of the Public Procurement (Preference to Make in India) Order, 2017  of Government of India issued vide Notification No:P-45021/2/2017 -BE-II dated 15/06/2017, its revision dated 04.06.2020 (hereinafter PPP-MII order) and Public Procurement (Preference to Make in India) Order, 2017- Notification of Telecom Products, Services or Works</t>
    </r>
    <r>
      <rPr>
        <b/>
        <sz val="11"/>
        <rFont val="Book Antiqua"/>
        <family val="1"/>
      </rPr>
      <t xml:space="preserve"> </t>
    </r>
    <r>
      <rPr>
        <sz val="12"/>
        <rFont val="Book Antiqua"/>
        <family val="1"/>
      </rPr>
      <t>issued vide Notification No. 18-10/2017-IP dated 29.08.2018 by Department of Telecommunications (DOT) (hereinafter, DoT Order) and</t>
    </r>
    <r>
      <rPr>
        <sz val="11"/>
        <color indexed="12"/>
        <rFont val="Book Antiqua"/>
        <family val="1"/>
      </rPr>
      <t xml:space="preserve"> </t>
    </r>
    <r>
      <rPr>
        <sz val="11"/>
        <rFont val="Book Antiqua"/>
        <family val="1"/>
      </rPr>
      <t xml:space="preserve">any subsequent modifications/Amendments, if any and </t>
    </r>
  </si>
  <si>
    <t xml:space="preserve">That the information furnished hereinafter is correct to the best of my knowledge and belief and I undertake to produce relevant records before the procuring entity/POWERGRID or any other Government authority for the purpose of assessing the local content of goods/services/works supplied by me for  ……………………………………............................................ (Enter the name of the package). </t>
  </si>
  <si>
    <t>That the local content for all inputs which constitute the said goods/services/works has been verified by me and I am responsible for the correctness of the claims made therein</t>
  </si>
  <si>
    <t>That the 'Local Content' as defined in the PPP-MII order and DoT Order in the goods/services/works supplied by me for ……………………………………………………………………………………... (Enter the name of the package) is…….. Percent (%).</t>
  </si>
  <si>
    <r>
      <t xml:space="preserve">That the goods/services/works supplied by me for ……………………………………………………………………………………... (Enter the name of the package) meet the 'Local Content' requirement as defined in the PPP-MII order and DoT Order for 'Class-I Local Supplier'/ 'Class-II Local Supplier' </t>
    </r>
    <r>
      <rPr>
        <i/>
        <sz val="11"/>
        <rFont val="Book Antiqua"/>
        <family val="1"/>
      </rPr>
      <t>(Choose as applicable)</t>
    </r>
  </si>
  <si>
    <t>That the value addition for the purpose of meeting the ‘Local Content ‘has been made by me at ……………………… (Enter the details of the location(s) at which value addition is made)</t>
  </si>
  <si>
    <t>That in the event of the local content of the Goods/Services/Works mentioned herein is found to be incorrect and not meeting the prescribed Local Content criteria, based on the assessment of procuring agency (ies)/POWERGRID/Government Authorities for the purpose of assessing the local content, action shall be taken against me in line with the PPP-MII order, DOT order and provisions of the Integrity pact/ Bidding Documents.</t>
  </si>
  <si>
    <t>I agree to maintain the following information in the Company's record for a period of 8 years and shall make this available for verification to any statutory authority</t>
  </si>
  <si>
    <t>i</t>
  </si>
  <si>
    <t xml:space="preserve">Name   and   details of the Local Supplier (Registered Office, Manufacturing unit location, nature of legal entity) 
</t>
  </si>
  <si>
    <t>ii</t>
  </si>
  <si>
    <t xml:space="preserve">Date on which this certificate is issued </t>
  </si>
  <si>
    <t>iii</t>
  </si>
  <si>
    <t xml:space="preserve">Telecom Products/Services/Works for which the certificate is produced </t>
  </si>
  <si>
    <t>iv</t>
  </si>
  <si>
    <t xml:space="preserve">Procuring entity  to whom the certificate is furnished </t>
  </si>
  <si>
    <t>v</t>
  </si>
  <si>
    <r>
      <t xml:space="preserve">Percentage of local content  claimed and whether it meets the Local Content prescribed for 'Class-I Local Supplier'/ 'Class-II Local Supplier' </t>
    </r>
    <r>
      <rPr>
        <i/>
        <sz val="11"/>
        <rFont val="Book Antiqua"/>
        <family val="1"/>
      </rPr>
      <t>(Choose as Applicable)</t>
    </r>
  </si>
  <si>
    <t>vi</t>
  </si>
  <si>
    <t xml:space="preserve">Name and contact details of the unit of the Local Supplier (s) </t>
  </si>
  <si>
    <t>vii</t>
  </si>
  <si>
    <t xml:space="preserve">Sale Price of the product </t>
  </si>
  <si>
    <t>viii</t>
  </si>
  <si>
    <t xml:space="preserve">Ex-Factory Price of the product </t>
  </si>
  <si>
    <t>ix</t>
  </si>
  <si>
    <t xml:space="preserve">Freight, insurance and handling </t>
  </si>
  <si>
    <t>x</t>
  </si>
  <si>
    <t>Total Bill of Material</t>
  </si>
  <si>
    <t>xi</t>
  </si>
  <si>
    <t>List and total cost value of input used to manufacture the Goods/to provide services/in construction of works</t>
  </si>
  <si>
    <t>xii</t>
  </si>
  <si>
    <t>List and total cost of input which are domestically sourced. Value addition certificates from suppliers, if the input is not in-house to be attached</t>
  </si>
  <si>
    <t>xiii</t>
  </si>
  <si>
    <t xml:space="preserve">List and cost of inputs which are imported, directly or indirectly </t>
  </si>
  <si>
    <t xml:space="preserve">For and on behalf of……………………………………………… (Name of firm/entity) 
Authorized signatory (To be duly authorized by the Board of Directors) 
&lt;Insert Name,  Designation and Contact No.&gt; </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</si>
  <si>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DoT Order, if applicable [to be submitted on the letter head of the issuer.]</t>
  </si>
  <si>
    <t>We have read and understood the provisions of “Public Procurement (Preference to Make in India) Order, 2017” dated 15/06/2017, its revision dated 04/06/2020 [hereinafter, “PPP-MII Order”] issued by Department of promotion of Industry and Internal trade (DPIIT), Ministry of Commerce and Industry, Government of India and Public Procurement (Preference to Make in India) Order,2017-Notification of Telecom products, Services or Works issued vide Notification No.18-10/2017-IP dated 29.08.2018 by Department of Telecommunications (DoT) (hereinafter, DoT-Order)</t>
  </si>
  <si>
    <r>
      <t>In line with the provisions of the PPP-MII Order and DoT Order, M/s. ………......................[Enter the name of the Bidder] [hereinafter, “Class-I Local Supplier"/ "Class-II Local Supplier” (</t>
    </r>
    <r>
      <rPr>
        <i/>
        <sz val="11"/>
        <rFont val="Book Antiqua"/>
        <family val="1"/>
      </rPr>
      <t>choose as applicable</t>
    </r>
    <r>
      <rPr>
        <sz val="11"/>
        <rFont val="Book Antiqua"/>
        <family val="1"/>
      </rPr>
      <t xml:space="preserve">)] have submitted an Affidavit of self-certification to M/s. Power Grid Corporation of India Limited [hereinafter, POWERGRID] regarding Local Content in Goods/Services/Works to be supplied by the "Class-I Local Supplier"/ "Class-II Local Supplier" </t>
    </r>
    <r>
      <rPr>
        <i/>
        <sz val="11"/>
        <rFont val="Book Antiqua"/>
        <family val="1"/>
      </rPr>
      <t>(Choose as Applicable)</t>
    </r>
    <r>
      <rPr>
        <sz val="11"/>
        <rFont val="Book Antiqua"/>
        <family val="1"/>
      </rPr>
      <t xml:space="preserve"> for ………………....................... [Enter the name of the package], wherein they have agreed to abide by the terms and conditions of the PPP-MII Order and DoT Order.</t>
    </r>
  </si>
  <si>
    <t>Further, in line with the PPP-MII Order, the statutory auditor or cost auditor of the company (in the case of companies) or a practicing cost accountant or practicing chartered accountant (in respect of suppliers other than companies) shall provide a certificate giving the percentage of Local Content in the Goods/Service/Works to be supplied by the "Class-I Local Supplier"/ "Class-II Local Supplier" (Choose as Applicable) for ………………............................................... [Enter the name of the package].</t>
  </si>
  <si>
    <r>
      <t xml:space="preserve">Accordingly, we, the Statutory Auditor(s) / Cost auditor of the "Class-I Local Supplier"/ "Class-II Local Supplier" (Choose as Applicable) / a practicing cost accountant or practicing chartered accountant (choose as applicable), certify that the Local Content as defined under the PPP-MII and DoT Order, in the Goodss/Services/Works to be supplied by the "Class-I Local Supplier"/ "Class-II Local Supplier" (Choose as Applicable) for ………………............................. [Enter the name of the package] is ……….. Percentage </t>
    </r>
    <r>
      <rPr>
        <i/>
        <sz val="11"/>
        <rFont val="Book Antiqua"/>
        <family val="1"/>
      </rPr>
      <t>(Specify the percentage of local content).</t>
    </r>
  </si>
  <si>
    <t xml:space="preserve"> Chief Manager(Tele-Contracts)</t>
  </si>
  <si>
    <t>Chief Manager(Tele-Contracts)</t>
  </si>
  <si>
    <t>Chief Manager (Tele-contracts)</t>
  </si>
  <si>
    <t xml:space="preserve"> Chief Manager (Tele-contracts)</t>
  </si>
  <si>
    <t>Chief Manager (Tele-Contracts)</t>
  </si>
  <si>
    <t xml:space="preserve"> Chief Manager (Tele-Contracts)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</si>
</sst>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_(&quot;$&quot;* \(#,##0.00\);_(&quot;$&quot;*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d/mmm/yy;@"/>
    <numFmt numFmtId="174" formatCode="[$-409]d/mmm/yy;@"/>
    <numFmt numFmtId="175" formatCode="[$-409]d\-mmm\-yy;@"/>
  </numFmts>
  <fonts count="103">
    <font>
      <sz val="10"/>
      <name val="Book Antiqua"/>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sz val="12"/>
      <name val="Book Antiqua"/>
      <family val="1"/>
    </font>
    <font>
      <strike/>
      <sz val="11"/>
      <name val="Book Antiqua"/>
      <family val="1"/>
    </font>
    <font>
      <sz val="8"/>
      <name val="Arial"/>
      <family val="2"/>
    </font>
    <font>
      <sz val="12"/>
      <name val="Arial"/>
      <family val="2"/>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sz val="8"/>
      <color indexed="12"/>
      <name val="Times New Roman"/>
      <family val="1"/>
    </font>
    <font>
      <b/>
      <sz val="8"/>
      <name val="Book Antiqua"/>
      <family val="1"/>
    </font>
    <font>
      <i/>
      <sz val="10"/>
      <name val="Book Antiqua"/>
      <family val="1"/>
    </font>
    <font>
      <b/>
      <u/>
      <sz val="11"/>
      <name val="Book Antiqua"/>
      <family val="1"/>
    </font>
    <font>
      <sz val="10"/>
      <name val="Book Antiqua"/>
      <family val="1"/>
    </font>
    <font>
      <sz val="12"/>
      <name val="Arial"/>
      <family val="2"/>
    </font>
    <font>
      <sz val="10"/>
      <name val="Arial"/>
      <family val="2"/>
    </font>
    <font>
      <sz val="11"/>
      <name val="Arial"/>
      <family val="2"/>
    </font>
    <font>
      <b/>
      <sz val="11"/>
      <color indexed="8"/>
      <name val="Book Antiqua"/>
      <family val="1"/>
    </font>
    <font>
      <b/>
      <sz val="11"/>
      <color indexed="18"/>
      <name val="Book Antiqua"/>
      <family val="1"/>
    </font>
    <font>
      <sz val="11"/>
      <name val="Verdana"/>
      <family val="2"/>
    </font>
    <font>
      <b/>
      <sz val="11"/>
      <color indexed="10"/>
      <name val="Book Antiqua"/>
      <family val="1"/>
    </font>
    <font>
      <b/>
      <sz val="10"/>
      <name val="Arial"/>
      <family val="2"/>
    </font>
    <font>
      <b/>
      <sz val="8"/>
      <color indexed="10"/>
      <name val="Arial"/>
      <family val="2"/>
    </font>
    <font>
      <b/>
      <sz val="12"/>
      <color indexed="10"/>
      <name val="Book Antiqua"/>
      <family val="1"/>
    </font>
    <font>
      <b/>
      <sz val="18"/>
      <color indexed="12"/>
      <name val="Book Antiqua"/>
      <family val="1"/>
    </font>
    <font>
      <sz val="1"/>
      <name val="Book Antiqua"/>
      <family val="1"/>
    </font>
    <font>
      <sz val="1"/>
      <color indexed="9"/>
      <name val="Book Antiqua"/>
      <family val="1"/>
    </font>
    <font>
      <sz val="10"/>
      <color indexed="9"/>
      <name val="Arial"/>
      <family val="2"/>
    </font>
    <font>
      <sz val="11"/>
      <color indexed="10"/>
      <name val="Book Antiqua"/>
      <family val="1"/>
    </font>
    <font>
      <sz val="10"/>
      <name val="Book Antiqua"/>
      <family val="1"/>
    </font>
    <font>
      <sz val="10"/>
      <color indexed="9"/>
      <name val="Book Antiqua"/>
      <family val="1"/>
    </font>
    <font>
      <sz val="11"/>
      <name val="Book Antiqua"/>
      <family val="1"/>
    </font>
    <font>
      <b/>
      <sz val="10"/>
      <color indexed="12"/>
      <name val="Book Antiqua"/>
      <family val="1"/>
    </font>
    <font>
      <b/>
      <sz val="11"/>
      <color indexed="12"/>
      <name val="Times New Roman"/>
      <family val="1"/>
    </font>
    <font>
      <b/>
      <u/>
      <sz val="10"/>
      <name val="Book Antiqua"/>
      <family val="1"/>
    </font>
    <font>
      <b/>
      <sz val="10"/>
      <color indexed="20"/>
      <name val="Book Antiqua"/>
      <family val="1"/>
    </font>
    <font>
      <b/>
      <sz val="14"/>
      <color indexed="12"/>
      <name val="Book Antiqua"/>
      <family val="1"/>
    </font>
    <font>
      <sz val="10"/>
      <color indexed="12"/>
      <name val="Book Antiqua"/>
      <family val="1"/>
    </font>
    <font>
      <b/>
      <i/>
      <sz val="12"/>
      <name val="Book Antiqua"/>
      <family val="1"/>
    </font>
    <font>
      <sz val="10"/>
      <color indexed="22"/>
      <name val="Book Antiqua"/>
      <family val="1"/>
    </font>
    <font>
      <b/>
      <sz val="12"/>
      <color indexed="22"/>
      <name val="Book Antiqua"/>
      <family val="1"/>
    </font>
    <font>
      <sz val="10"/>
      <color indexed="55"/>
      <name val="Book Antiqua"/>
      <family val="1"/>
    </font>
    <font>
      <sz val="8"/>
      <name val="Book Antiqua"/>
      <family val="1"/>
    </font>
    <font>
      <b/>
      <sz val="12"/>
      <color indexed="12"/>
      <name val="Book Antiqua"/>
      <family val="1"/>
    </font>
    <font>
      <b/>
      <i/>
      <sz val="11"/>
      <name val="Book Antiqua"/>
      <family val="1"/>
    </font>
    <font>
      <i/>
      <sz val="11"/>
      <color indexed="8"/>
      <name val="Book Antiqua"/>
      <family val="1"/>
    </font>
    <font>
      <b/>
      <i/>
      <sz val="11"/>
      <color indexed="8"/>
      <name val="Book Antiqua"/>
      <family val="1"/>
    </font>
    <font>
      <b/>
      <u/>
      <sz val="12"/>
      <name val="Book Antiqua"/>
      <family val="1"/>
    </font>
    <font>
      <b/>
      <u/>
      <sz val="11"/>
      <color indexed="10"/>
      <name val="Book Antiqua"/>
      <family val="1"/>
    </font>
    <font>
      <sz val="12"/>
      <name val="Times New Roman"/>
      <family val="1"/>
    </font>
    <font>
      <b/>
      <sz val="12"/>
      <name val="Times New Roman"/>
      <family val="1"/>
    </font>
    <font>
      <b/>
      <sz val="14"/>
      <name val="Times New Roman"/>
      <family val="1"/>
    </font>
    <font>
      <sz val="7"/>
      <name val="Times New Roman"/>
      <family val="1"/>
    </font>
    <font>
      <b/>
      <i/>
      <sz val="12"/>
      <name val="Times New Roman"/>
      <family val="1"/>
    </font>
    <font>
      <i/>
      <sz val="12"/>
      <name val="Book Antiqua"/>
      <family val="1"/>
    </font>
    <font>
      <vertAlign val="superscript"/>
      <sz val="11"/>
      <name val="Book Antiqua"/>
      <family val="1"/>
    </font>
    <font>
      <b/>
      <strike/>
      <sz val="10"/>
      <color indexed="20"/>
      <name val="Book Antiqua"/>
      <family val="1"/>
    </font>
    <font>
      <sz val="10"/>
      <color rgb="FF000000"/>
      <name val="Book Antiqua"/>
      <family val="1"/>
    </font>
    <font>
      <sz val="11"/>
      <color theme="0"/>
      <name val="Book Antiqua"/>
      <family val="1"/>
    </font>
    <font>
      <sz val="12"/>
      <color theme="0"/>
      <name val="Book Antiqua"/>
      <family val="1"/>
    </font>
    <font>
      <sz val="10"/>
      <color theme="0"/>
      <name val="Book Antiqua"/>
      <family val="1"/>
    </font>
    <font>
      <b/>
      <sz val="12"/>
      <color theme="0"/>
      <name val="Book Antiqua"/>
      <family val="1"/>
    </font>
    <font>
      <b/>
      <sz val="10"/>
      <color theme="0"/>
      <name val="Book Antiqua"/>
      <family val="1"/>
    </font>
    <font>
      <sz val="8"/>
      <color theme="0"/>
      <name val="Book Antiqua"/>
      <family val="1"/>
    </font>
    <font>
      <sz val="2"/>
      <color theme="0"/>
      <name val="Book Antiqua"/>
      <family val="1"/>
    </font>
    <font>
      <b/>
      <sz val="20"/>
      <color rgb="FFFF0000"/>
      <name val="Book Antiqua"/>
      <family val="1"/>
    </font>
    <font>
      <b/>
      <sz val="14"/>
      <color rgb="FFFF0000"/>
      <name val="Book Antiqua"/>
      <family val="1"/>
    </font>
    <font>
      <b/>
      <sz val="12"/>
      <color rgb="FF00B0F0"/>
      <name val="Book Antiqua"/>
      <family val="1"/>
    </font>
    <font>
      <sz val="8"/>
      <color rgb="FF000000"/>
      <name val="Tahoma"/>
      <family val="2"/>
    </font>
    <font>
      <sz val="11"/>
      <color indexed="12"/>
      <name val="Book Antiqua"/>
      <family val="1"/>
    </font>
    <font>
      <b/>
      <sz val="18"/>
      <color rgb="FFFF0000"/>
      <name val="Book Antiqua"/>
      <family val="1"/>
    </font>
  </fonts>
  <fills count="14">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8"/>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12"/>
        <bgColor indexed="64"/>
      </patternFill>
    </fill>
    <fill>
      <patternFill patternType="solid">
        <fgColor indexed="31"/>
        <bgColor indexed="64"/>
      </patternFill>
    </fill>
    <fill>
      <patternFill patternType="solid">
        <fgColor indexed="48"/>
        <bgColor indexed="64"/>
      </patternFill>
    </fill>
    <fill>
      <patternFill patternType="solid">
        <fgColor theme="0"/>
        <bgColor indexed="64"/>
      </patternFill>
    </fill>
    <fill>
      <patternFill patternType="solid">
        <fgColor rgb="FFFFFF00"/>
        <bgColor indexed="64"/>
      </patternFill>
    </fill>
    <fill>
      <patternFill patternType="solid">
        <fgColor rgb="FFCCFFCC"/>
        <bgColor indexed="64"/>
      </patternFill>
    </fill>
  </fills>
  <borders count="9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right/>
      <top/>
      <bottom style="hair">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4">
    <xf numFmtId="0" fontId="0" fillId="0" borderId="0"/>
    <xf numFmtId="9" fontId="12" fillId="0" borderId="0"/>
    <xf numFmtId="164"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4"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168" fontId="13" fillId="0" borderId="0"/>
    <xf numFmtId="44" fontId="1" fillId="0" borderId="0" applyFont="0" applyFill="0" applyBorder="0" applyAlignment="0" applyProtection="0"/>
    <xf numFmtId="169" fontId="15"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6" fillId="0" borderId="0" applyNumberFormat="0" applyFill="0" applyBorder="0" applyAlignment="0" applyProtection="0">
      <alignment vertical="top"/>
      <protection locked="0"/>
    </xf>
    <xf numFmtId="37" fontId="17" fillId="0" borderId="0"/>
    <xf numFmtId="170" fontId="13" fillId="0" borderId="0"/>
    <xf numFmtId="0" fontId="24" fillId="0" borderId="0"/>
    <xf numFmtId="0" fontId="1" fillId="0" borderId="0"/>
    <xf numFmtId="0" fontId="8" fillId="0" borderId="0"/>
    <xf numFmtId="0" fontId="61" fillId="0" borderId="0"/>
    <xf numFmtId="0" fontId="13" fillId="0" borderId="0"/>
    <xf numFmtId="0" fontId="13" fillId="0" borderId="0"/>
    <xf numFmtId="0" fontId="13" fillId="0" borderId="0"/>
    <xf numFmtId="0" fontId="8" fillId="0" borderId="0"/>
    <xf numFmtId="0" fontId="13" fillId="0" borderId="0"/>
    <xf numFmtId="0" fontId="18" fillId="0" borderId="0" applyFont="0"/>
    <xf numFmtId="0" fontId="19" fillId="0" borderId="0" applyNumberFormat="0" applyFill="0" applyBorder="0" applyAlignment="0" applyProtection="0">
      <alignment vertical="top"/>
      <protection locked="0"/>
    </xf>
    <xf numFmtId="0" fontId="20" fillId="0" borderId="0"/>
  </cellStyleXfs>
  <cellXfs count="1203">
    <xf numFmtId="0" fontId="0" fillId="0" borderId="0" xfId="0"/>
    <xf numFmtId="0" fontId="0" fillId="0" borderId="0" xfId="0" applyAlignment="1">
      <alignment vertical="center"/>
    </xf>
    <xf numFmtId="0" fontId="4"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9" fillId="0" borderId="0" xfId="0" applyFont="1" applyAlignment="1">
      <alignment horizontal="center" vertical="center"/>
    </xf>
    <xf numFmtId="0" fontId="8" fillId="0" borderId="0" xfId="0" applyFont="1" applyAlignment="1">
      <alignment horizontal="justify" vertical="center"/>
    </xf>
    <xf numFmtId="0" fontId="9" fillId="0" borderId="0" xfId="0" applyFont="1" applyAlignment="1">
      <alignment horizontal="justify" vertical="center"/>
    </xf>
    <xf numFmtId="0" fontId="8" fillId="0" borderId="0" xfId="0" applyFont="1" applyAlignment="1">
      <alignment horizontal="left" vertical="center"/>
    </xf>
    <xf numFmtId="0" fontId="11" fillId="0" borderId="0" xfId="0" applyFont="1" applyAlignment="1">
      <alignment vertical="center"/>
    </xf>
    <xf numFmtId="0" fontId="8" fillId="0" borderId="0" xfId="24" applyNumberFormat="1" applyFont="1" applyFill="1" applyBorder="1" applyAlignment="1" applyProtection="1">
      <alignment vertical="center"/>
    </xf>
    <xf numFmtId="0" fontId="8" fillId="0" borderId="0" xfId="29" applyFont="1" applyAlignment="1" applyProtection="1">
      <alignment vertical="center"/>
      <protection hidden="1"/>
    </xf>
    <xf numFmtId="0" fontId="8" fillId="0" borderId="0" xfId="29" applyFont="1" applyBorder="1" applyAlignment="1" applyProtection="1">
      <alignment horizontal="left" vertical="center" indent="1"/>
      <protection hidden="1"/>
    </xf>
    <xf numFmtId="0" fontId="8" fillId="0" borderId="0" xfId="29" applyFont="1" applyBorder="1" applyAlignment="1" applyProtection="1">
      <alignment vertical="center"/>
      <protection hidden="1"/>
    </xf>
    <xf numFmtId="0" fontId="9" fillId="0" borderId="0" xfId="29" applyFont="1" applyFill="1" applyAlignment="1" applyProtection="1">
      <alignment vertical="center"/>
      <protection hidden="1"/>
    </xf>
    <xf numFmtId="0" fontId="9" fillId="0" borderId="0" xfId="0" applyFont="1" applyAlignment="1">
      <alignment vertical="center"/>
    </xf>
    <xf numFmtId="0" fontId="9" fillId="0" borderId="0" xfId="24" applyNumberFormat="1" applyFont="1" applyFill="1" applyBorder="1" applyAlignment="1" applyProtection="1">
      <alignment horizontal="left" vertical="center" indent="1"/>
      <protection hidden="1"/>
    </xf>
    <xf numFmtId="0" fontId="9" fillId="0" borderId="0" xfId="24" applyNumberFormat="1" applyFont="1" applyFill="1" applyBorder="1" applyAlignment="1" applyProtection="1">
      <alignment horizontal="left" vertical="center"/>
      <protection hidden="1"/>
    </xf>
    <xf numFmtId="0" fontId="8" fillId="0" borderId="0" xfId="29" applyFont="1" applyBorder="1" applyAlignment="1" applyProtection="1">
      <alignment horizontal="left" vertical="center"/>
      <protection hidden="1"/>
    </xf>
    <xf numFmtId="0" fontId="8" fillId="0" borderId="0" xfId="0" applyFont="1" applyAlignment="1">
      <alignment horizontal="left" vertical="center" indent="1"/>
    </xf>
    <xf numFmtId="0" fontId="8" fillId="0" borderId="4" xfId="0" applyFont="1" applyBorder="1" applyAlignment="1">
      <alignment vertical="center"/>
    </xf>
    <xf numFmtId="0" fontId="9" fillId="0" borderId="4" xfId="0" applyFont="1" applyBorder="1" applyAlignment="1">
      <alignment horizontal="right"/>
    </xf>
    <xf numFmtId="0" fontId="9" fillId="0" borderId="0" xfId="0" applyFont="1" applyAlignment="1">
      <alignment horizontal="left" vertical="center"/>
    </xf>
    <xf numFmtId="0" fontId="9" fillId="0" borderId="0" xfId="0" applyFont="1" applyAlignment="1">
      <alignment horizontal="left" vertical="center" indent="1"/>
    </xf>
    <xf numFmtId="0" fontId="9" fillId="0" borderId="0" xfId="0" applyFont="1" applyAlignment="1">
      <alignment horizontal="right" vertical="center" indent="1"/>
    </xf>
    <xf numFmtId="0" fontId="9" fillId="0" borderId="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9"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2" fillId="0" borderId="0" xfId="0" applyFont="1" applyAlignment="1" applyProtection="1">
      <alignment vertical="center"/>
      <protection hidden="1"/>
    </xf>
    <xf numFmtId="0" fontId="11"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8" fillId="0" borderId="0" xfId="0" applyFont="1" applyAlignment="1" applyProtection="1">
      <alignment vertical="center"/>
      <protection hidden="1"/>
    </xf>
    <xf numFmtId="0" fontId="8" fillId="0" borderId="0" xfId="24" applyNumberFormat="1" applyFont="1" applyFill="1" applyBorder="1" applyAlignment="1" applyProtection="1">
      <alignment vertical="center"/>
      <protection hidden="1"/>
    </xf>
    <xf numFmtId="0" fontId="3" fillId="0" borderId="0" xfId="0" applyFont="1" applyAlignment="1" applyProtection="1">
      <alignment vertical="center"/>
      <protection hidden="1"/>
    </xf>
    <xf numFmtId="0" fontId="8" fillId="0" borderId="0" xfId="0" applyFont="1" applyAlignment="1" applyProtection="1">
      <alignment horizontal="justify" vertical="center"/>
      <protection hidden="1"/>
    </xf>
    <xf numFmtId="0" fontId="9" fillId="0" borderId="0" xfId="0" applyFont="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left" vertical="center"/>
      <protection hidden="1"/>
    </xf>
    <xf numFmtId="0" fontId="9"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0" fontId="9" fillId="0" borderId="0" xfId="0" applyFont="1" applyAlignment="1" applyProtection="1">
      <alignment horizontal="left" vertical="center" indent="1"/>
      <protection hidden="1"/>
    </xf>
    <xf numFmtId="0" fontId="8" fillId="0" borderId="0" xfId="0" applyFont="1" applyAlignment="1" applyProtection="1">
      <alignment horizontal="left" vertical="center" indent="1"/>
      <protection hidden="1"/>
    </xf>
    <xf numFmtId="0" fontId="9" fillId="0" borderId="4" xfId="0" applyFont="1" applyBorder="1" applyAlignment="1" applyProtection="1">
      <alignment horizontal="right" vertical="center"/>
      <protection hidden="1"/>
    </xf>
    <xf numFmtId="0" fontId="8" fillId="0" borderId="0" xfId="0" applyFont="1" applyFill="1" applyAlignment="1" applyProtection="1">
      <alignment vertical="center"/>
      <protection hidden="1"/>
    </xf>
    <xf numFmtId="0" fontId="4" fillId="0" borderId="5" xfId="0" applyFont="1" applyBorder="1" applyAlignment="1" applyProtection="1">
      <alignment horizontal="center" vertical="center"/>
      <protection hidden="1"/>
    </xf>
    <xf numFmtId="0" fontId="8" fillId="0" borderId="0" xfId="0" applyFont="1" applyAlignment="1" applyProtection="1">
      <alignment horizontal="right" vertical="center"/>
      <protection hidden="1"/>
    </xf>
    <xf numFmtId="0" fontId="21" fillId="0" borderId="6"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8" fillId="0" borderId="6" xfId="0" applyFont="1" applyBorder="1" applyAlignment="1" applyProtection="1">
      <alignment horizontal="justify" vertical="center" wrapText="1"/>
      <protection hidden="1"/>
    </xf>
    <xf numFmtId="0" fontId="8" fillId="0" borderId="7"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Protection="1">
      <protection hidden="1"/>
    </xf>
    <xf numFmtId="0" fontId="8" fillId="0" borderId="6" xfId="0" applyFont="1" applyFill="1" applyBorder="1" applyAlignment="1" applyProtection="1">
      <alignment horizontal="justify" vertical="center" wrapText="1"/>
      <protection hidden="1"/>
    </xf>
    <xf numFmtId="0" fontId="23" fillId="0" borderId="0" xfId="0" applyFont="1" applyAlignment="1" applyProtection="1">
      <alignment vertical="center"/>
      <protection hidden="1"/>
    </xf>
    <xf numFmtId="0" fontId="23" fillId="0" borderId="0" xfId="0" applyFont="1" applyProtection="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8" fillId="0" borderId="0" xfId="0" quotePrefix="1" applyFont="1" applyAlignment="1" applyProtection="1">
      <alignment horizontal="right" vertical="center"/>
      <protection hidden="1"/>
    </xf>
    <xf numFmtId="0" fontId="8"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9" fillId="0" borderId="0" xfId="0" applyFont="1" applyAlignment="1" applyProtection="1">
      <alignment horizontal="right" vertical="center"/>
      <protection hidden="1"/>
    </xf>
    <xf numFmtId="0" fontId="24" fillId="0" borderId="0" xfId="0" applyFont="1" applyAlignment="1" applyProtection="1">
      <alignment vertical="center"/>
      <protection hidden="1"/>
    </xf>
    <xf numFmtId="171" fontId="8" fillId="0" borderId="0" xfId="0" applyNumberFormat="1" applyFont="1" applyAlignment="1" applyProtection="1">
      <alignment horizontal="center" vertical="center"/>
      <protection hidden="1"/>
    </xf>
    <xf numFmtId="0" fontId="8" fillId="0" borderId="0" xfId="24" applyNumberFormat="1" applyFont="1" applyFill="1" applyBorder="1" applyAlignment="1" applyProtection="1">
      <alignment horizontal="left" vertical="center"/>
      <protection hidden="1"/>
    </xf>
    <xf numFmtId="0" fontId="8" fillId="0" borderId="0" xfId="0" applyFont="1" applyFill="1" applyBorder="1" applyAlignment="1" applyProtection="1">
      <alignment horizontal="center" vertical="center" wrapText="1"/>
      <protection hidden="1"/>
    </xf>
    <xf numFmtId="0" fontId="8" fillId="0" borderId="0" xfId="0" applyFont="1" applyAlignment="1" applyProtection="1">
      <alignment vertical="top"/>
      <protection hidden="1"/>
    </xf>
    <xf numFmtId="0" fontId="0" fillId="0" borderId="0" xfId="0" applyAlignment="1" applyProtection="1">
      <alignment vertical="top"/>
      <protection hidden="1"/>
    </xf>
    <xf numFmtId="0" fontId="24" fillId="0" borderId="0" xfId="0" applyFont="1" applyAlignment="1" applyProtection="1">
      <alignment vertical="center" wrapText="1"/>
      <protection hidden="1"/>
    </xf>
    <xf numFmtId="0" fontId="25" fillId="0" borderId="0" xfId="0" applyFont="1" applyAlignment="1" applyProtection="1">
      <alignment vertical="center"/>
      <protection hidden="1"/>
    </xf>
    <xf numFmtId="0" fontId="0" fillId="0" borderId="0" xfId="0" applyAlignment="1" applyProtection="1">
      <alignment horizontal="center"/>
      <protection hidden="1"/>
    </xf>
    <xf numFmtId="172" fontId="9" fillId="0" borderId="0" xfId="0" applyNumberFormat="1" applyFont="1" applyAlignment="1" applyProtection="1">
      <alignment horizontal="left" vertical="center" indent="1"/>
      <protection hidden="1"/>
    </xf>
    <xf numFmtId="0" fontId="9" fillId="0" borderId="0" xfId="0" applyFont="1" applyFill="1" applyBorder="1" applyAlignment="1" applyProtection="1">
      <alignment horizontal="right"/>
      <protection hidden="1"/>
    </xf>
    <xf numFmtId="0" fontId="10" fillId="0" borderId="0" xfId="0" applyFont="1" applyFill="1" applyAlignment="1" applyProtection="1">
      <alignment horizontal="center" vertical="center" wrapText="1"/>
      <protection hidden="1"/>
    </xf>
    <xf numFmtId="0" fontId="11" fillId="0" borderId="0" xfId="0" applyFont="1" applyFill="1" applyAlignment="1" applyProtection="1">
      <alignment vertical="center"/>
      <protection hidden="1"/>
    </xf>
    <xf numFmtId="0" fontId="9" fillId="0" borderId="0" xfId="0" applyFont="1" applyFill="1" applyAlignment="1" applyProtection="1">
      <alignment horizontal="center" vertical="center"/>
      <protection hidden="1"/>
    </xf>
    <xf numFmtId="0" fontId="8" fillId="0" borderId="0" xfId="29" applyFont="1" applyFill="1" applyBorder="1" applyAlignment="1" applyProtection="1">
      <alignment horizontal="left" vertical="center" indent="1"/>
      <protection hidden="1"/>
    </xf>
    <xf numFmtId="0" fontId="8" fillId="0" borderId="0" xfId="0" applyFont="1" applyFill="1" applyAlignment="1" applyProtection="1">
      <alignment horizontal="justify" vertical="center"/>
      <protection hidden="1"/>
    </xf>
    <xf numFmtId="0" fontId="4" fillId="0" borderId="0" xfId="0" applyFont="1" applyFill="1" applyAlignment="1" applyProtection="1">
      <alignment vertical="center"/>
      <protection hidden="1"/>
    </xf>
    <xf numFmtId="0" fontId="9" fillId="0" borderId="0" xfId="0" applyFont="1" applyFill="1" applyAlignment="1" applyProtection="1">
      <alignment vertical="center"/>
      <protection hidden="1"/>
    </xf>
    <xf numFmtId="172" fontId="8" fillId="0" borderId="0" xfId="0" applyNumberFormat="1" applyFont="1" applyFill="1" applyAlignment="1" applyProtection="1">
      <alignment horizontal="left" vertical="center"/>
      <protection hidden="1"/>
    </xf>
    <xf numFmtId="0" fontId="9" fillId="0" borderId="0" xfId="0" applyFont="1" applyAlignment="1" applyProtection="1">
      <alignment horizontal="left" vertical="center" indent="2"/>
      <protection hidden="1"/>
    </xf>
    <xf numFmtId="0" fontId="8" fillId="0" borderId="0" xfId="0" applyFont="1" applyAlignment="1" applyProtection="1">
      <alignment horizontal="left" vertical="center" indent="2"/>
      <protection hidden="1"/>
    </xf>
    <xf numFmtId="0" fontId="8" fillId="0" borderId="0" xfId="0" applyFont="1" applyAlignment="1" applyProtection="1">
      <alignment horizontal="left" vertical="center" indent="3"/>
      <protection hidden="1"/>
    </xf>
    <xf numFmtId="0" fontId="9" fillId="0" borderId="0" xfId="0" applyFont="1" applyFill="1" applyBorder="1" applyAlignment="1" applyProtection="1">
      <alignment horizontal="right" vertical="center"/>
      <protection hidden="1"/>
    </xf>
    <xf numFmtId="0" fontId="8" fillId="0" borderId="0" xfId="0" applyFont="1" applyFill="1" applyAlignment="1" applyProtection="1">
      <alignment horizontal="left" vertical="center"/>
      <protection hidden="1"/>
    </xf>
    <xf numFmtId="0" fontId="9" fillId="0" borderId="0" xfId="0" applyFont="1" applyFill="1" applyAlignment="1" applyProtection="1">
      <alignment horizontal="left" vertical="center"/>
      <protection hidden="1"/>
    </xf>
    <xf numFmtId="171" fontId="8" fillId="0" borderId="0" xfId="0" applyNumberFormat="1" applyFont="1" applyAlignment="1" applyProtection="1">
      <alignment horizontal="center" vertical="top"/>
      <protection hidden="1"/>
    </xf>
    <xf numFmtId="171" fontId="8" fillId="0" borderId="0" xfId="0" applyNumberFormat="1" applyFont="1" applyAlignment="1" applyProtection="1">
      <alignment horizontal="left" vertical="top"/>
      <protection hidden="1"/>
    </xf>
    <xf numFmtId="0" fontId="8" fillId="0" borderId="0" xfId="0" applyFont="1" applyFill="1" applyAlignment="1" applyProtection="1">
      <alignment horizontal="justify" vertical="top"/>
      <protection hidden="1"/>
    </xf>
    <xf numFmtId="0" fontId="26" fillId="0" borderId="0" xfId="0" applyFont="1" applyFill="1" applyAlignment="1" applyProtection="1">
      <alignment horizontal="justify" vertical="top"/>
      <protection hidden="1"/>
    </xf>
    <xf numFmtId="171" fontId="8" fillId="0" borderId="0" xfId="0" applyNumberFormat="1" applyFont="1" applyFill="1" applyBorder="1" applyAlignment="1" applyProtection="1">
      <alignment horizontal="justify" vertical="top" wrapText="1"/>
      <protection hidden="1"/>
    </xf>
    <xf numFmtId="171" fontId="8" fillId="0" borderId="0" xfId="0" applyNumberFormat="1" applyFont="1" applyAlignment="1" applyProtection="1">
      <alignment horizontal="left" vertical="top" indent="2"/>
      <protection hidden="1"/>
    </xf>
    <xf numFmtId="0" fontId="8" fillId="0" borderId="0" xfId="0" applyFont="1" applyBorder="1" applyAlignment="1" applyProtection="1">
      <alignment horizontal="center" vertical="center" wrapText="1"/>
      <protection hidden="1"/>
    </xf>
    <xf numFmtId="171" fontId="8" fillId="0" borderId="0" xfId="0" applyNumberFormat="1" applyFont="1" applyAlignment="1" applyProtection="1">
      <alignment horizontal="left" vertical="center" indent="3"/>
      <protection hidden="1"/>
    </xf>
    <xf numFmtId="0" fontId="8" fillId="0" borderId="0" xfId="0" applyFont="1" applyFill="1" applyAlignment="1" applyProtection="1">
      <alignment horizontal="right" vertical="center"/>
      <protection hidden="1"/>
    </xf>
    <xf numFmtId="0" fontId="8" fillId="0" borderId="0" xfId="0" applyFont="1" applyFill="1" applyAlignment="1" applyProtection="1">
      <alignment horizontal="left" vertical="center" wrapText="1" indent="2"/>
      <protection hidden="1"/>
    </xf>
    <xf numFmtId="0" fontId="0" fillId="0" borderId="0" xfId="0" applyFill="1" applyBorder="1" applyAlignment="1" applyProtection="1">
      <alignment horizontal="center" vertical="center"/>
      <protection hidden="1"/>
    </xf>
    <xf numFmtId="0" fontId="24" fillId="0" borderId="0" xfId="0" applyFont="1" applyFill="1" applyAlignment="1" applyProtection="1">
      <alignment vertical="center" wrapText="1"/>
      <protection hidden="1"/>
    </xf>
    <xf numFmtId="0" fontId="1" fillId="0" borderId="0" xfId="0" applyFont="1" applyProtection="1">
      <protection hidden="1"/>
    </xf>
    <xf numFmtId="0" fontId="1" fillId="0" borderId="0" xfId="0" applyFont="1" applyAlignment="1" applyProtection="1">
      <alignment vertical="center"/>
      <protection hidden="1"/>
    </xf>
    <xf numFmtId="0" fontId="8" fillId="2" borderId="6" xfId="0" applyFont="1" applyFill="1" applyBorder="1" applyAlignment="1" applyProtection="1">
      <alignment horizontal="center" vertical="center" wrapText="1"/>
      <protection locked="0"/>
    </xf>
    <xf numFmtId="0" fontId="4" fillId="0" borderId="5" xfId="0" quotePrefix="1" applyFont="1" applyBorder="1" applyAlignment="1" applyProtection="1">
      <alignment horizontal="center" vertical="center"/>
      <protection hidden="1"/>
    </xf>
    <xf numFmtId="0" fontId="4" fillId="2" borderId="5" xfId="0" applyFont="1" applyFill="1" applyBorder="1" applyAlignment="1" applyProtection="1">
      <alignment horizontal="justify" vertical="center"/>
      <protection locked="0"/>
    </xf>
    <xf numFmtId="0" fontId="4" fillId="2" borderId="5" xfId="0" applyFont="1" applyFill="1" applyBorder="1" applyAlignment="1" applyProtection="1">
      <alignment vertical="center"/>
      <protection locked="0"/>
    </xf>
    <xf numFmtId="0" fontId="8" fillId="2" borderId="5" xfId="0" applyFont="1" applyFill="1" applyBorder="1" applyAlignment="1" applyProtection="1">
      <alignment vertical="center"/>
      <protection locked="0"/>
    </xf>
    <xf numFmtId="0" fontId="4" fillId="2" borderId="10" xfId="0" applyFont="1" applyFill="1" applyBorder="1" applyAlignment="1" applyProtection="1">
      <alignment horizontal="left" vertical="center"/>
      <protection locked="0"/>
    </xf>
    <xf numFmtId="0" fontId="4" fillId="2" borderId="11" xfId="0" applyFont="1" applyFill="1" applyBorder="1" applyAlignment="1" applyProtection="1">
      <alignment horizontal="left" vertical="center"/>
      <protection locked="0"/>
    </xf>
    <xf numFmtId="0" fontId="4" fillId="2" borderId="11" xfId="0" applyFont="1" applyFill="1" applyBorder="1" applyAlignment="1" applyProtection="1">
      <alignment horizontal="justify" vertical="center"/>
      <protection locked="0"/>
    </xf>
    <xf numFmtId="0" fontId="4" fillId="2" borderId="12" xfId="0" applyFont="1" applyFill="1" applyBorder="1" applyAlignment="1" applyProtection="1">
      <alignment horizontal="justify" vertical="center"/>
      <protection locked="0"/>
    </xf>
    <xf numFmtId="0" fontId="8" fillId="2" borderId="6" xfId="0" applyFont="1" applyFill="1" applyBorder="1" applyAlignment="1" applyProtection="1">
      <alignment vertical="center" wrapText="1"/>
      <protection locked="0"/>
    </xf>
    <xf numFmtId="0" fontId="8" fillId="2" borderId="7" xfId="0" applyFont="1" applyFill="1" applyBorder="1" applyAlignment="1" applyProtection="1">
      <alignment vertical="center" wrapText="1"/>
      <protection locked="0"/>
    </xf>
    <xf numFmtId="0" fontId="24" fillId="2" borderId="13" xfId="0" applyFont="1" applyFill="1" applyBorder="1" applyAlignment="1" applyProtection="1">
      <alignment horizontal="center" vertical="center" wrapText="1"/>
      <protection locked="0"/>
    </xf>
    <xf numFmtId="0" fontId="0" fillId="2" borderId="6" xfId="0" applyFill="1" applyBorder="1" applyAlignment="1" applyProtection="1">
      <alignment horizontal="center" vertical="center"/>
      <protection locked="0"/>
    </xf>
    <xf numFmtId="0" fontId="8" fillId="2" borderId="6" xfId="0" applyFont="1" applyFill="1" applyBorder="1" applyAlignment="1" applyProtection="1">
      <alignment horizontal="left" vertical="center" wrapText="1"/>
      <protection locked="0"/>
    </xf>
    <xf numFmtId="0" fontId="0" fillId="0" borderId="4" xfId="0" applyBorder="1" applyAlignment="1" applyProtection="1">
      <alignment vertical="center"/>
      <protection hidden="1"/>
    </xf>
    <xf numFmtId="0" fontId="0" fillId="0" borderId="4" xfId="0" applyBorder="1" applyProtection="1">
      <protection hidden="1"/>
    </xf>
    <xf numFmtId="0" fontId="8" fillId="0" borderId="0" xfId="0" applyFont="1" applyBorder="1" applyAlignment="1" applyProtection="1">
      <alignment vertical="center"/>
      <protection hidden="1"/>
    </xf>
    <xf numFmtId="171" fontId="8" fillId="0" borderId="0" xfId="0" applyNumberFormat="1" applyFont="1" applyAlignment="1" applyProtection="1">
      <alignment horizontal="center"/>
      <protection hidden="1"/>
    </xf>
    <xf numFmtId="0" fontId="8" fillId="0" borderId="0" xfId="0" applyFont="1" applyAlignment="1" applyProtection="1">
      <alignment horizontal="left"/>
      <protection hidden="1"/>
    </xf>
    <xf numFmtId="0" fontId="21" fillId="0" borderId="0" xfId="0" applyFont="1" applyBorder="1" applyAlignment="1" applyProtection="1">
      <alignment horizontal="justify" vertical="center"/>
      <protection hidden="1"/>
    </xf>
    <xf numFmtId="0" fontId="8" fillId="0" borderId="6" xfId="0" applyFont="1" applyBorder="1" applyAlignment="1" applyProtection="1">
      <alignment horizontal="left" vertical="center" wrapText="1"/>
      <protection hidden="1"/>
    </xf>
    <xf numFmtId="0" fontId="8" fillId="0" borderId="6" xfId="0" applyFont="1" applyBorder="1" applyAlignment="1" applyProtection="1">
      <alignment horizontal="center" vertical="top" wrapText="1"/>
      <protection hidden="1"/>
    </xf>
    <xf numFmtId="0" fontId="8" fillId="0" borderId="14" xfId="0" applyFont="1" applyBorder="1" applyAlignment="1" applyProtection="1">
      <alignment horizontal="left" vertical="center" wrapText="1"/>
      <protection hidden="1"/>
    </xf>
    <xf numFmtId="0" fontId="8" fillId="0" borderId="15" xfId="0" applyFont="1" applyBorder="1" applyAlignment="1" applyProtection="1">
      <alignment horizontal="left" vertical="center" wrapText="1"/>
      <protection hidden="1"/>
    </xf>
    <xf numFmtId="0" fontId="8" fillId="0" borderId="0" xfId="0" applyFont="1" applyBorder="1" applyAlignment="1" applyProtection="1">
      <alignment horizontal="left" vertical="center" wrapText="1"/>
      <protection hidden="1"/>
    </xf>
    <xf numFmtId="0" fontId="8" fillId="0" borderId="0" xfId="0" applyFont="1" applyBorder="1" applyAlignment="1" applyProtection="1">
      <alignment horizontal="center" vertical="top" wrapText="1"/>
      <protection hidden="1"/>
    </xf>
    <xf numFmtId="0" fontId="9" fillId="0" borderId="0" xfId="0" applyFont="1" applyAlignment="1" applyProtection="1">
      <alignment horizontal="left"/>
      <protection hidden="1"/>
    </xf>
    <xf numFmtId="0" fontId="9" fillId="0" borderId="0" xfId="0" applyFont="1" applyBorder="1" applyAlignment="1" applyProtection="1">
      <alignment horizontal="left"/>
      <protection hidden="1"/>
    </xf>
    <xf numFmtId="0" fontId="8" fillId="0" borderId="0" xfId="0" applyFont="1" applyAlignment="1" applyProtection="1">
      <alignment horizontal="center"/>
      <protection hidden="1"/>
    </xf>
    <xf numFmtId="0" fontId="8" fillId="0" borderId="0" xfId="0" applyFont="1" applyBorder="1" applyAlignment="1" applyProtection="1">
      <alignment vertical="center" wrapText="1"/>
      <protection hidden="1"/>
    </xf>
    <xf numFmtId="0" fontId="8" fillId="0" borderId="0" xfId="0" applyFont="1" applyAlignment="1" applyProtection="1">
      <alignment horizontal="justify"/>
      <protection hidden="1"/>
    </xf>
    <xf numFmtId="0" fontId="8" fillId="0" borderId="0" xfId="0" applyFont="1" applyBorder="1" applyAlignment="1" applyProtection="1">
      <alignment vertical="top" wrapText="1"/>
      <protection hidden="1"/>
    </xf>
    <xf numFmtId="0" fontId="8"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9" fillId="0" borderId="0" xfId="0" applyNumberFormat="1" applyFont="1" applyFill="1" applyAlignment="1" applyProtection="1">
      <alignment horizontal="left" vertical="center" indent="1"/>
      <protection hidden="1"/>
    </xf>
    <xf numFmtId="0" fontId="8" fillId="0" borderId="0" xfId="0" applyFont="1" applyFill="1" applyAlignment="1" applyProtection="1">
      <alignment horizontal="left" vertical="center" indent="2"/>
      <protection hidden="1"/>
    </xf>
    <xf numFmtId="0" fontId="24" fillId="0" borderId="0" xfId="28" applyFont="1" applyBorder="1" applyAlignment="1" applyProtection="1">
      <alignment vertical="center"/>
      <protection hidden="1"/>
    </xf>
    <xf numFmtId="0" fontId="28" fillId="0" borderId="0" xfId="28" applyFont="1" applyBorder="1" applyAlignment="1" applyProtection="1">
      <alignment vertical="center"/>
      <protection hidden="1"/>
    </xf>
    <xf numFmtId="0" fontId="28" fillId="0" borderId="0" xfId="28" applyFont="1" applyAlignment="1" applyProtection="1">
      <alignment vertical="center"/>
      <protection hidden="1"/>
    </xf>
    <xf numFmtId="0" fontId="28" fillId="0" borderId="0" xfId="28" applyFont="1" applyProtection="1">
      <protection hidden="1"/>
    </xf>
    <xf numFmtId="0" fontId="13" fillId="0" borderId="0" xfId="28" applyProtection="1">
      <protection hidden="1"/>
    </xf>
    <xf numFmtId="0" fontId="4" fillId="0" borderId="0" xfId="28" applyFont="1" applyBorder="1" applyAlignment="1" applyProtection="1">
      <alignment vertical="center"/>
      <protection hidden="1"/>
    </xf>
    <xf numFmtId="0" fontId="4" fillId="0" borderId="4" xfId="28" applyFont="1" applyBorder="1" applyAlignment="1" applyProtection="1">
      <alignment vertical="center"/>
      <protection hidden="1"/>
    </xf>
    <xf numFmtId="0" fontId="13" fillId="0" borderId="0" xfId="28" applyAlignment="1" applyProtection="1">
      <alignment vertical="center"/>
      <protection hidden="1"/>
    </xf>
    <xf numFmtId="0" fontId="29" fillId="0" borderId="0" xfId="28" applyFont="1" applyBorder="1" applyAlignment="1" applyProtection="1">
      <alignment vertical="center"/>
      <protection hidden="1"/>
    </xf>
    <xf numFmtId="0" fontId="4" fillId="0" borderId="0" xfId="28" applyFont="1" applyAlignment="1" applyProtection="1">
      <alignment vertical="center"/>
      <protection hidden="1"/>
    </xf>
    <xf numFmtId="0" fontId="4" fillId="0" borderId="16" xfId="28" applyFont="1" applyBorder="1" applyAlignment="1" applyProtection="1">
      <alignment vertical="center"/>
      <protection hidden="1"/>
    </xf>
    <xf numFmtId="0" fontId="24" fillId="0" borderId="0" xfId="28" applyFont="1" applyAlignment="1" applyProtection="1">
      <alignment vertical="center"/>
      <protection hidden="1"/>
    </xf>
    <xf numFmtId="0" fontId="8" fillId="0" borderId="17" xfId="0" applyFont="1" applyBorder="1" applyAlignment="1" applyProtection="1">
      <alignment horizontal="center" vertical="center" wrapText="1"/>
      <protection hidden="1"/>
    </xf>
    <xf numFmtId="0" fontId="30" fillId="0" borderId="0" xfId="28" applyFont="1" applyBorder="1" applyAlignment="1" applyProtection="1">
      <alignment vertical="center"/>
      <protection hidden="1"/>
    </xf>
    <xf numFmtId="0" fontId="31" fillId="0" borderId="0" xfId="28" applyFont="1"/>
    <xf numFmtId="0" fontId="30" fillId="0" borderId="0" xfId="28" applyFont="1" applyAlignment="1" applyProtection="1">
      <alignment vertical="center"/>
      <protection hidden="1"/>
    </xf>
    <xf numFmtId="0" fontId="30" fillId="0" borderId="0" xfId="28" applyFont="1" applyProtection="1">
      <protection hidden="1"/>
    </xf>
    <xf numFmtId="0" fontId="31" fillId="0" borderId="0" xfId="28" applyFont="1" applyProtection="1">
      <protection hidden="1"/>
    </xf>
    <xf numFmtId="0" fontId="8" fillId="2" borderId="18" xfId="0" applyFont="1" applyFill="1" applyBorder="1" applyAlignment="1" applyProtection="1">
      <alignment vertical="top" wrapText="1"/>
      <protection locked="0"/>
    </xf>
    <xf numFmtId="0" fontId="8" fillId="2" borderId="19" xfId="0" applyFont="1" applyFill="1" applyBorder="1" applyAlignment="1" applyProtection="1">
      <alignment vertical="top" wrapText="1"/>
      <protection locked="0"/>
    </xf>
    <xf numFmtId="0" fontId="9" fillId="0" borderId="0" xfId="0" applyFont="1" applyFill="1" applyAlignment="1" applyProtection="1">
      <alignment horizontal="left" vertical="center" indent="1"/>
      <protection hidden="1"/>
    </xf>
    <xf numFmtId="0" fontId="9" fillId="0" borderId="4" xfId="0" applyFont="1" applyFill="1" applyBorder="1" applyAlignment="1" applyProtection="1">
      <alignment horizontal="right" vertical="center"/>
      <protection hidden="1"/>
    </xf>
    <xf numFmtId="0" fontId="8" fillId="0" borderId="20" xfId="0" applyFont="1" applyBorder="1" applyAlignment="1" applyProtection="1">
      <alignment horizontal="center" vertical="center" wrapText="1"/>
      <protection hidden="1"/>
    </xf>
    <xf numFmtId="0" fontId="8" fillId="0" borderId="21" xfId="0" applyFont="1" applyBorder="1" applyAlignment="1" applyProtection="1">
      <alignment vertical="center" wrapText="1"/>
      <protection hidden="1"/>
    </xf>
    <xf numFmtId="0" fontId="8" fillId="0" borderId="0" xfId="0" applyFont="1" applyFill="1" applyBorder="1" applyAlignment="1" applyProtection="1">
      <alignment vertical="center" wrapText="1"/>
      <protection hidden="1"/>
    </xf>
    <xf numFmtId="0" fontId="8" fillId="0" borderId="22" xfId="0" applyFont="1" applyBorder="1" applyAlignment="1" applyProtection="1">
      <alignment horizontal="center" vertical="top" wrapText="1"/>
      <protection hidden="1"/>
    </xf>
    <xf numFmtId="0" fontId="8" fillId="2" borderId="22" xfId="0" applyFont="1" applyFill="1" applyBorder="1" applyAlignment="1" applyProtection="1">
      <alignment vertical="top" wrapText="1"/>
      <protection locked="0"/>
    </xf>
    <xf numFmtId="0" fontId="8" fillId="0" borderId="18" xfId="0" applyFont="1" applyBorder="1" applyAlignment="1" applyProtection="1">
      <alignment horizontal="center" vertical="top" wrapText="1"/>
      <protection hidden="1"/>
    </xf>
    <xf numFmtId="0" fontId="9" fillId="0" borderId="0" xfId="29" applyFont="1" applyFill="1" applyBorder="1" applyAlignment="1" applyProtection="1">
      <alignment vertical="top"/>
      <protection hidden="1"/>
    </xf>
    <xf numFmtId="0" fontId="9" fillId="0" borderId="0" xfId="29" applyFont="1" applyFill="1" applyAlignment="1" applyProtection="1">
      <alignment vertical="top"/>
      <protection hidden="1"/>
    </xf>
    <xf numFmtId="0" fontId="4"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vertical="center"/>
      <protection hidden="1"/>
    </xf>
    <xf numFmtId="0" fontId="9" fillId="0" borderId="0" xfId="0" applyFont="1" applyFill="1" applyAlignment="1" applyProtection="1">
      <alignment horizontal="right" vertical="center" indent="1"/>
      <protection hidden="1"/>
    </xf>
    <xf numFmtId="0" fontId="0" fillId="0" borderId="0" xfId="0" applyBorder="1" applyProtection="1">
      <protection hidden="1"/>
    </xf>
    <xf numFmtId="0" fontId="9" fillId="0" borderId="0" xfId="29" applyFont="1" applyBorder="1" applyAlignment="1" applyProtection="1">
      <alignment horizontal="left" vertical="center"/>
      <protection hidden="1"/>
    </xf>
    <xf numFmtId="0" fontId="8" fillId="2" borderId="5" xfId="0" applyFont="1" applyFill="1" applyBorder="1" applyAlignment="1" applyProtection="1">
      <alignment horizontal="left" vertical="center"/>
      <protection locked="0"/>
    </xf>
    <xf numFmtId="0" fontId="8"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indent="2"/>
      <protection hidden="1"/>
    </xf>
    <xf numFmtId="0" fontId="8" fillId="0" borderId="23" xfId="0"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4" fillId="0" borderId="24"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4" fillId="0" borderId="12" xfId="0" applyFont="1" applyBorder="1" applyAlignment="1" applyProtection="1">
      <alignment horizontal="center" vertical="center"/>
      <protection hidden="1"/>
    </xf>
    <xf numFmtId="0" fontId="4" fillId="0" borderId="11" xfId="0" quotePrefix="1" applyFont="1" applyBorder="1" applyAlignment="1" applyProtection="1">
      <alignment horizontal="center" vertical="center"/>
      <protection hidden="1"/>
    </xf>
    <xf numFmtId="0" fontId="4" fillId="2" borderId="25" xfId="0" applyFont="1" applyFill="1" applyBorder="1" applyAlignment="1" applyProtection="1">
      <alignment horizontal="justify" vertical="center"/>
      <protection locked="0"/>
    </xf>
    <xf numFmtId="0" fontId="4" fillId="2" borderId="25" xfId="0" applyFont="1" applyFill="1" applyBorder="1" applyAlignment="1" applyProtection="1">
      <alignment vertical="center"/>
      <protection locked="0"/>
    </xf>
    <xf numFmtId="0" fontId="8" fillId="2" borderId="25" xfId="0" applyFont="1" applyFill="1" applyBorder="1" applyAlignment="1" applyProtection="1">
      <alignment vertical="center"/>
      <protection locked="0"/>
    </xf>
    <xf numFmtId="0" fontId="9" fillId="0" borderId="0" xfId="0" applyFont="1" applyBorder="1" applyAlignment="1" applyProtection="1">
      <alignment horizontal="right" vertical="center" indent="1"/>
      <protection hidden="1"/>
    </xf>
    <xf numFmtId="0" fontId="36" fillId="0" borderId="0" xfId="0" applyFont="1" applyFill="1" applyAlignment="1" applyProtection="1">
      <alignment vertical="center"/>
      <protection hidden="1"/>
    </xf>
    <xf numFmtId="0" fontId="36" fillId="0" borderId="0" xfId="0" applyFont="1" applyAlignment="1" applyProtection="1">
      <alignment horizontal="center"/>
      <protection hidden="1"/>
    </xf>
    <xf numFmtId="0" fontId="36" fillId="0" borderId="0" xfId="0" applyFont="1" applyAlignment="1" applyProtection="1">
      <alignment horizontal="center" vertical="center"/>
      <protection hidden="1"/>
    </xf>
    <xf numFmtId="0" fontId="36" fillId="0" borderId="0" xfId="0" applyFont="1" applyProtection="1">
      <protection hidden="1"/>
    </xf>
    <xf numFmtId="0" fontId="36" fillId="0" borderId="0" xfId="0" applyFont="1" applyFill="1" applyProtection="1">
      <protection hidden="1"/>
    </xf>
    <xf numFmtId="0" fontId="36" fillId="0" borderId="0" xfId="0" applyFont="1" applyFill="1" applyAlignment="1" applyProtection="1">
      <alignment horizontal="center" vertical="center"/>
      <protection hidden="1"/>
    </xf>
    <xf numFmtId="0" fontId="39" fillId="0" borderId="0" xfId="0" applyFont="1" applyFill="1" applyAlignment="1" applyProtection="1">
      <alignment vertical="center"/>
      <protection hidden="1"/>
    </xf>
    <xf numFmtId="0" fontId="40" fillId="0" borderId="0" xfId="0" applyFont="1" applyFill="1" applyAlignment="1" applyProtection="1">
      <alignment vertical="center"/>
      <protection hidden="1"/>
    </xf>
    <xf numFmtId="0" fontId="33" fillId="0" borderId="0" xfId="24" applyNumberFormat="1" applyFont="1" applyFill="1" applyBorder="1" applyAlignment="1" applyProtection="1">
      <alignment horizontal="left" vertical="center" indent="1"/>
      <protection hidden="1"/>
    </xf>
    <xf numFmtId="0" fontId="35" fillId="0" borderId="0" xfId="0" applyFont="1" applyFill="1" applyAlignment="1" applyProtection="1">
      <alignment vertical="center"/>
      <protection hidden="1"/>
    </xf>
    <xf numFmtId="0" fontId="6" fillId="0" borderId="0" xfId="0"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42"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38" fillId="0" borderId="0" xfId="29" applyFont="1" applyFill="1" applyAlignment="1" applyProtection="1">
      <alignment vertical="center"/>
      <protection hidden="1"/>
    </xf>
    <xf numFmtId="0" fontId="38" fillId="0" borderId="0" xfId="29" applyFont="1" applyFill="1" applyBorder="1" applyAlignment="1" applyProtection="1">
      <alignment vertical="center"/>
      <protection hidden="1"/>
    </xf>
    <xf numFmtId="0" fontId="37" fillId="0" borderId="0" xfId="0" applyFont="1" applyFill="1" applyAlignment="1" applyProtection="1">
      <alignment horizontal="center" vertical="center"/>
      <protection hidden="1"/>
    </xf>
    <xf numFmtId="0" fontId="4" fillId="0" borderId="0" xfId="0" applyFont="1" applyBorder="1" applyAlignment="1" applyProtection="1">
      <protection hidden="1"/>
    </xf>
    <xf numFmtId="0" fontId="8" fillId="0" borderId="0" xfId="29" applyFont="1" applyBorder="1" applyAlignment="1" applyProtection="1">
      <alignment horizontal="justify" vertical="center"/>
      <protection hidden="1"/>
    </xf>
    <xf numFmtId="0" fontId="0" fillId="0" borderId="0" xfId="0" applyAlignment="1" applyProtection="1">
      <alignment horizontal="justify" vertical="center"/>
      <protection hidden="1"/>
    </xf>
    <xf numFmtId="0" fontId="8" fillId="0" borderId="0" xfId="24" applyNumberFormat="1" applyFont="1" applyFill="1" applyBorder="1" applyAlignment="1" applyProtection="1">
      <alignment horizontal="justify" vertical="center"/>
      <protection hidden="1"/>
    </xf>
    <xf numFmtId="0" fontId="0" fillId="0" borderId="0" xfId="0" applyAlignment="1" applyProtection="1">
      <alignment horizontal="justify"/>
      <protection hidden="1"/>
    </xf>
    <xf numFmtId="0" fontId="6" fillId="2" borderId="6" xfId="0" applyFont="1" applyFill="1" applyBorder="1" applyAlignment="1" applyProtection="1">
      <alignment horizontal="center" vertical="center"/>
      <protection locked="0"/>
    </xf>
    <xf numFmtId="0" fontId="4" fillId="0" borderId="0" xfId="0" applyFont="1" applyBorder="1" applyAlignment="1" applyProtection="1">
      <alignment vertical="center"/>
      <protection hidden="1"/>
    </xf>
    <xf numFmtId="0" fontId="9" fillId="2" borderId="18" xfId="0" applyFont="1" applyFill="1" applyBorder="1" applyAlignment="1" applyProtection="1">
      <alignment horizontal="center" vertical="center"/>
      <protection locked="0"/>
    </xf>
    <xf numFmtId="0" fontId="9" fillId="2" borderId="19" xfId="0" applyFont="1" applyFill="1" applyBorder="1" applyAlignment="1" applyProtection="1">
      <alignment horizontal="center" vertical="center"/>
      <protection locked="0"/>
    </xf>
    <xf numFmtId="0" fontId="9" fillId="2" borderId="22" xfId="0" applyFont="1" applyFill="1" applyBorder="1" applyAlignment="1" applyProtection="1">
      <alignment horizontal="center" vertical="center"/>
      <protection locked="0"/>
    </xf>
    <xf numFmtId="0" fontId="8" fillId="2" borderId="26" xfId="0" applyFont="1" applyFill="1" applyBorder="1" applyAlignment="1" applyProtection="1">
      <alignment vertical="top" wrapText="1"/>
      <protection locked="0"/>
    </xf>
    <xf numFmtId="0" fontId="8" fillId="0" borderId="16" xfId="0" applyFont="1" applyBorder="1" applyAlignment="1" applyProtection="1">
      <alignment vertical="center"/>
      <protection hidden="1"/>
    </xf>
    <xf numFmtId="0" fontId="9" fillId="2" borderId="22" xfId="0" applyFont="1" applyFill="1" applyBorder="1" applyAlignment="1" applyProtection="1">
      <alignment horizontal="center" vertical="center" wrapText="1"/>
      <protection locked="0"/>
    </xf>
    <xf numFmtId="0" fontId="9" fillId="2" borderId="18" xfId="0" applyFont="1" applyFill="1" applyBorder="1" applyAlignment="1" applyProtection="1">
      <alignment horizontal="center" vertical="center" wrapText="1"/>
      <protection locked="0"/>
    </xf>
    <xf numFmtId="0" fontId="9" fillId="2" borderId="19" xfId="0" applyFont="1" applyFill="1" applyBorder="1" applyAlignment="1" applyProtection="1">
      <alignment horizontal="center" vertical="center" wrapText="1"/>
      <protection locked="0"/>
    </xf>
    <xf numFmtId="0" fontId="8" fillId="0" borderId="0" xfId="29" applyFont="1" applyFill="1" applyAlignment="1" applyProtection="1">
      <alignment vertical="top"/>
      <protection hidden="1"/>
    </xf>
    <xf numFmtId="0" fontId="9" fillId="0" borderId="0" xfId="24" applyNumberFormat="1" applyFont="1" applyFill="1" applyBorder="1" applyAlignment="1" applyProtection="1">
      <alignment horizontal="left" vertical="center" indent="5"/>
      <protection hidden="1"/>
    </xf>
    <xf numFmtId="0" fontId="32" fillId="0" borderId="0" xfId="0" applyFont="1" applyBorder="1" applyAlignment="1" applyProtection="1">
      <alignment vertical="center" wrapText="1"/>
      <protection hidden="1"/>
    </xf>
    <xf numFmtId="0" fontId="45" fillId="0" borderId="0" xfId="0" applyFont="1" applyProtection="1">
      <protection hidden="1"/>
    </xf>
    <xf numFmtId="0" fontId="1"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4" fillId="2" borderId="6" xfId="0" applyFont="1" applyFill="1" applyBorder="1" applyAlignment="1" applyProtection="1">
      <alignment horizontal="right" vertical="center" wrapText="1"/>
      <protection locked="0"/>
    </xf>
    <xf numFmtId="0" fontId="24" fillId="2" borderId="6" xfId="0" applyFont="1" applyFill="1" applyBorder="1" applyAlignment="1" applyProtection="1">
      <alignment horizontal="center" vertical="center" wrapText="1"/>
      <protection locked="0"/>
    </xf>
    <xf numFmtId="0" fontId="13" fillId="0" borderId="0" xfId="26" applyAlignment="1" applyProtection="1">
      <alignment vertical="center"/>
      <protection hidden="1"/>
    </xf>
    <xf numFmtId="0" fontId="47" fillId="0" borderId="0" xfId="26" applyFont="1" applyFill="1" applyBorder="1" applyAlignment="1" applyProtection="1">
      <alignment vertical="center"/>
      <protection hidden="1"/>
    </xf>
    <xf numFmtId="0" fontId="13" fillId="0" borderId="0" xfId="26" applyProtection="1">
      <protection hidden="1"/>
    </xf>
    <xf numFmtId="0" fontId="47" fillId="0" borderId="0" xfId="26" applyFont="1" applyFill="1" applyBorder="1" applyAlignment="1" applyProtection="1">
      <alignment horizontal="left" vertical="center"/>
      <protection hidden="1"/>
    </xf>
    <xf numFmtId="0" fontId="8" fillId="0" borderId="0" xfId="0" applyFont="1" applyFill="1" applyAlignment="1" applyProtection="1">
      <alignment horizontal="right" vertical="top"/>
      <protection hidden="1"/>
    </xf>
    <xf numFmtId="0" fontId="8" fillId="0" borderId="0" xfId="27" applyFont="1" applyAlignment="1" applyProtection="1">
      <alignment vertical="center"/>
      <protection hidden="1"/>
    </xf>
    <xf numFmtId="0" fontId="8" fillId="3" borderId="16" xfId="27" applyFont="1" applyFill="1" applyBorder="1" applyAlignment="1" applyProtection="1">
      <alignment vertical="center"/>
      <protection hidden="1"/>
    </xf>
    <xf numFmtId="0" fontId="13" fillId="0" borderId="0" xfId="27" applyFont="1" applyAlignment="1" applyProtection="1">
      <alignment vertical="center"/>
      <protection hidden="1"/>
    </xf>
    <xf numFmtId="0" fontId="48" fillId="0" borderId="0" xfId="27" applyFont="1" applyAlignment="1" applyProtection="1">
      <alignment vertical="center"/>
      <protection hidden="1"/>
    </xf>
    <xf numFmtId="0" fontId="13" fillId="0" borderId="0" xfId="27" applyProtection="1">
      <protection hidden="1"/>
    </xf>
    <xf numFmtId="0" fontId="8" fillId="3" borderId="0" xfId="27" applyFont="1" applyFill="1" applyBorder="1" applyAlignment="1" applyProtection="1">
      <alignment vertical="center"/>
      <protection hidden="1"/>
    </xf>
    <xf numFmtId="0" fontId="8" fillId="3" borderId="4" xfId="27" applyFont="1" applyFill="1" applyBorder="1" applyAlignment="1" applyProtection="1">
      <alignment vertical="center"/>
      <protection hidden="1"/>
    </xf>
    <xf numFmtId="0" fontId="8" fillId="0" borderId="0" xfId="27" applyFont="1" applyBorder="1" applyAlignment="1" applyProtection="1">
      <alignment vertical="center"/>
      <protection hidden="1"/>
    </xf>
    <xf numFmtId="0" fontId="13" fillId="0" borderId="0" xfId="27" applyFont="1" applyBorder="1" applyAlignment="1" applyProtection="1">
      <alignment vertical="center"/>
      <protection hidden="1"/>
    </xf>
    <xf numFmtId="0" fontId="8" fillId="4" borderId="0" xfId="27" applyFont="1" applyFill="1" applyBorder="1" applyAlignment="1" applyProtection="1">
      <alignment vertical="center"/>
      <protection hidden="1"/>
    </xf>
    <xf numFmtId="0" fontId="48" fillId="0" borderId="0" xfId="27" applyFont="1" applyFill="1" applyAlignment="1" applyProtection="1">
      <alignment vertical="center"/>
      <protection hidden="1"/>
    </xf>
    <xf numFmtId="0" fontId="51" fillId="0" borderId="0" xfId="27" applyFont="1" applyFill="1" applyAlignment="1" applyProtection="1">
      <alignment horizontal="justify" vertical="center" wrapText="1"/>
      <protection hidden="1"/>
    </xf>
    <xf numFmtId="0" fontId="8" fillId="0" borderId="0" xfId="27" applyFont="1" applyFill="1" applyAlignment="1" applyProtection="1">
      <alignment vertical="center"/>
      <protection hidden="1"/>
    </xf>
    <xf numFmtId="0" fontId="8" fillId="0" borderId="0" xfId="27" applyFont="1" applyFill="1" applyAlignment="1" applyProtection="1">
      <alignment vertical="center" wrapText="1"/>
      <protection hidden="1"/>
    </xf>
    <xf numFmtId="0" fontId="8" fillId="3" borderId="0" xfId="27" applyFont="1" applyFill="1" applyAlignment="1" applyProtection="1">
      <alignment vertical="center"/>
      <protection hidden="1"/>
    </xf>
    <xf numFmtId="0" fontId="52" fillId="0" borderId="0" xfId="27" applyFont="1" applyAlignment="1" applyProtection="1">
      <alignment horizontal="center" vertical="center"/>
      <protection hidden="1"/>
    </xf>
    <xf numFmtId="0" fontId="8" fillId="0" borderId="0" xfId="27" applyFont="1" applyAlignment="1" applyProtection="1">
      <alignment horizontal="left" vertical="center"/>
      <protection hidden="1"/>
    </xf>
    <xf numFmtId="0" fontId="8" fillId="0" borderId="0" xfId="27" applyFont="1" applyFill="1" applyBorder="1" applyAlignment="1" applyProtection="1">
      <alignment horizontal="left" vertical="center"/>
      <protection hidden="1"/>
    </xf>
    <xf numFmtId="0" fontId="13" fillId="0" borderId="0" xfId="27" applyFont="1" applyProtection="1">
      <protection hidden="1"/>
    </xf>
    <xf numFmtId="0" fontId="48" fillId="0" borderId="0" xfId="27" applyFont="1" applyBorder="1" applyAlignment="1" applyProtection="1">
      <alignment vertical="center"/>
      <protection hidden="1"/>
    </xf>
    <xf numFmtId="0" fontId="13" fillId="0" borderId="0" xfId="27" applyBorder="1" applyAlignment="1" applyProtection="1">
      <alignment horizontal="center"/>
      <protection hidden="1"/>
    </xf>
    <xf numFmtId="0" fontId="13" fillId="0" borderId="0" xfId="27" applyAlignment="1" applyProtection="1">
      <alignment horizontal="center"/>
      <protection hidden="1"/>
    </xf>
    <xf numFmtId="0" fontId="49" fillId="0" borderId="0" xfId="27" applyFont="1" applyFill="1" applyAlignment="1" applyProtection="1">
      <alignment horizontal="left" vertical="center" wrapText="1"/>
      <protection hidden="1"/>
    </xf>
    <xf numFmtId="0" fontId="53" fillId="0" borderId="0" xfId="27" applyFont="1" applyAlignment="1" applyProtection="1">
      <alignment horizontal="right" vertical="center"/>
      <protection hidden="1"/>
    </xf>
    <xf numFmtId="0" fontId="52" fillId="0" borderId="0" xfId="27" applyFont="1" applyFill="1" applyBorder="1" applyAlignment="1" applyProtection="1">
      <alignment horizontal="center" vertical="center" wrapText="1"/>
      <protection hidden="1"/>
    </xf>
    <xf numFmtId="0" fontId="8" fillId="0" borderId="0" xfId="27" applyFont="1" applyBorder="1" applyAlignment="1" applyProtection="1">
      <alignment horizontal="center" vertical="center"/>
      <protection hidden="1"/>
    </xf>
    <xf numFmtId="0" fontId="8" fillId="0" borderId="0" xfId="27" applyFont="1" applyFill="1" applyBorder="1" applyAlignment="1" applyProtection="1">
      <alignment vertical="center"/>
      <protection hidden="1"/>
    </xf>
    <xf numFmtId="0" fontId="13" fillId="0" borderId="0" xfId="27" applyBorder="1" applyProtection="1">
      <protection hidden="1"/>
    </xf>
    <xf numFmtId="0" fontId="9" fillId="0" borderId="27" xfId="27" applyFont="1" applyFill="1" applyBorder="1" applyAlignment="1" applyProtection="1">
      <alignment vertical="center" wrapText="1"/>
      <protection hidden="1"/>
    </xf>
    <xf numFmtId="0" fontId="8" fillId="0" borderId="27" xfId="27" applyFont="1" applyBorder="1" applyAlignment="1" applyProtection="1">
      <alignment horizontal="center" vertical="center"/>
      <protection hidden="1"/>
    </xf>
    <xf numFmtId="0" fontId="52" fillId="0" borderId="23" xfId="27" applyFont="1" applyFill="1" applyBorder="1" applyAlignment="1" applyProtection="1">
      <alignment horizontal="center" vertical="center" wrapText="1"/>
      <protection hidden="1"/>
    </xf>
    <xf numFmtId="0" fontId="8" fillId="0" borderId="23" xfId="27" applyFont="1" applyBorder="1" applyAlignment="1" applyProtection="1">
      <alignment horizontal="center" vertical="center"/>
      <protection hidden="1"/>
    </xf>
    <xf numFmtId="0" fontId="8" fillId="0" borderId="23" xfId="27" applyFont="1" applyFill="1" applyBorder="1" applyAlignment="1" applyProtection="1">
      <alignment vertical="center"/>
      <protection hidden="1"/>
    </xf>
    <xf numFmtId="0" fontId="8" fillId="0" borderId="23" xfId="27" applyFont="1" applyFill="1" applyBorder="1" applyAlignment="1" applyProtection="1">
      <alignment horizontal="right" vertical="center"/>
      <protection hidden="1"/>
    </xf>
    <xf numFmtId="0" fontId="9" fillId="0" borderId="0" xfId="27" applyFont="1" applyAlignment="1" applyProtection="1">
      <alignment vertical="center"/>
      <protection hidden="1"/>
    </xf>
    <xf numFmtId="0" fontId="8" fillId="0" borderId="0" xfId="27" applyFont="1" applyFill="1" applyBorder="1" applyAlignment="1" applyProtection="1">
      <alignment vertical="top"/>
      <protection hidden="1"/>
    </xf>
    <xf numFmtId="0" fontId="9" fillId="0" borderId="0" xfId="27" applyFont="1" applyFill="1" applyBorder="1" applyAlignment="1" applyProtection="1">
      <alignment vertical="center"/>
      <protection hidden="1"/>
    </xf>
    <xf numFmtId="4" fontId="8" fillId="0" borderId="0" xfId="27" applyNumberFormat="1" applyFont="1" applyFill="1" applyBorder="1" applyAlignment="1" applyProtection="1">
      <alignment vertical="center"/>
      <protection hidden="1"/>
    </xf>
    <xf numFmtId="0" fontId="8" fillId="0" borderId="27" xfId="27" applyFont="1" applyFill="1" applyBorder="1" applyAlignment="1" applyProtection="1">
      <alignment vertical="center"/>
      <protection hidden="1"/>
    </xf>
    <xf numFmtId="0" fontId="9" fillId="0" borderId="4" xfId="27" applyFont="1" applyFill="1" applyBorder="1" applyAlignment="1" applyProtection="1">
      <alignment vertical="center" wrapText="1"/>
      <protection hidden="1"/>
    </xf>
    <xf numFmtId="0" fontId="8" fillId="0" borderId="4" xfId="27" applyFont="1" applyBorder="1" applyAlignment="1" applyProtection="1">
      <alignment horizontal="center" vertical="center"/>
      <protection hidden="1"/>
    </xf>
    <xf numFmtId="0" fontId="8" fillId="0" borderId="4" xfId="27" applyFont="1" applyFill="1" applyBorder="1" applyAlignment="1" applyProtection="1">
      <alignment vertical="center"/>
      <protection hidden="1"/>
    </xf>
    <xf numFmtId="0" fontId="52" fillId="0" borderId="28" xfId="27" applyFont="1" applyFill="1" applyBorder="1" applyAlignment="1" applyProtection="1">
      <alignment horizontal="center" vertical="center" wrapText="1"/>
      <protection hidden="1"/>
    </xf>
    <xf numFmtId="0" fontId="8" fillId="0" borderId="28" xfId="27" applyFont="1" applyBorder="1" applyAlignment="1" applyProtection="1">
      <alignment horizontal="center" vertical="center"/>
      <protection hidden="1"/>
    </xf>
    <xf numFmtId="0" fontId="8" fillId="0" borderId="28" xfId="27" applyFont="1" applyFill="1" applyBorder="1" applyAlignment="1" applyProtection="1">
      <alignment vertical="center"/>
      <protection hidden="1"/>
    </xf>
    <xf numFmtId="0" fontId="8" fillId="0" borderId="5" xfId="27" applyFont="1" applyBorder="1" applyAlignment="1" applyProtection="1">
      <alignment horizontal="center" vertical="center"/>
      <protection hidden="1"/>
    </xf>
    <xf numFmtId="0" fontId="8" fillId="0" borderId="5" xfId="27" applyFont="1" applyFill="1" applyBorder="1" applyAlignment="1" applyProtection="1">
      <alignment vertical="center"/>
      <protection hidden="1"/>
    </xf>
    <xf numFmtId="0" fontId="52" fillId="0" borderId="5" xfId="27" applyFont="1" applyFill="1" applyBorder="1" applyAlignment="1" applyProtection="1">
      <alignment horizontal="center" vertical="center" wrapText="1"/>
      <protection hidden="1"/>
    </xf>
    <xf numFmtId="0" fontId="13" fillId="0" borderId="23" xfId="27" applyFont="1" applyFill="1" applyBorder="1" applyAlignment="1" applyProtection="1">
      <alignment vertical="center"/>
      <protection hidden="1"/>
    </xf>
    <xf numFmtId="0" fontId="8" fillId="0" borderId="5" xfId="27" applyFont="1" applyFill="1" applyBorder="1" applyAlignment="1" applyProtection="1">
      <alignment horizontal="center" vertical="top" wrapText="1"/>
      <protection hidden="1"/>
    </xf>
    <xf numFmtId="0" fontId="13" fillId="0" borderId="0" xfId="27" applyAlignment="1" applyProtection="1">
      <alignment horizontal="right"/>
      <protection hidden="1"/>
    </xf>
    <xf numFmtId="0" fontId="52" fillId="0" borderId="4" xfId="27" applyFont="1" applyFill="1" applyBorder="1" applyAlignment="1" applyProtection="1">
      <alignment horizontal="center" vertical="center" wrapText="1"/>
      <protection hidden="1"/>
    </xf>
    <xf numFmtId="0" fontId="55" fillId="0" borderId="0" xfId="0" applyFont="1" applyAlignment="1" applyProtection="1">
      <alignment vertical="center"/>
      <protection hidden="1"/>
    </xf>
    <xf numFmtId="0" fontId="8" fillId="0" borderId="0" xfId="0" applyFont="1" applyBorder="1" applyAlignment="1" applyProtection="1">
      <alignment horizontal="justify" vertical="center" wrapText="1"/>
      <protection hidden="1"/>
    </xf>
    <xf numFmtId="0" fontId="32" fillId="0" borderId="0" xfId="0" applyFont="1" applyFill="1" applyBorder="1" applyAlignment="1" applyProtection="1">
      <alignment horizontal="left" vertical="center"/>
      <protection hidden="1"/>
    </xf>
    <xf numFmtId="14" fontId="24" fillId="2" borderId="6" xfId="0" applyNumberFormat="1" applyFont="1" applyFill="1" applyBorder="1" applyAlignment="1" applyProtection="1">
      <alignment horizontal="center" vertical="center" wrapText="1"/>
      <protection locked="0"/>
    </xf>
    <xf numFmtId="172" fontId="9" fillId="0" borderId="0" xfId="0" applyNumberFormat="1" applyFont="1" applyAlignment="1">
      <alignment horizontal="left" vertical="center" indent="1"/>
    </xf>
    <xf numFmtId="172" fontId="9" fillId="0" borderId="0" xfId="0" applyNumberFormat="1" applyFont="1" applyAlignment="1" applyProtection="1">
      <alignment horizontal="left" vertical="center"/>
      <protection hidden="1"/>
    </xf>
    <xf numFmtId="0" fontId="8" fillId="2" borderId="18" xfId="0" applyFont="1" applyFill="1" applyBorder="1" applyAlignment="1" applyProtection="1">
      <alignment horizontal="left" vertical="center" wrapText="1"/>
      <protection locked="0"/>
    </xf>
    <xf numFmtId="0" fontId="8" fillId="0" borderId="22" xfId="0" applyFont="1" applyFill="1" applyBorder="1" applyAlignment="1" applyProtection="1">
      <alignment horizontal="left" vertical="center" wrapText="1"/>
      <protection hidden="1"/>
    </xf>
    <xf numFmtId="0" fontId="8" fillId="0" borderId="6" xfId="0" applyFont="1" applyBorder="1" applyAlignment="1" applyProtection="1">
      <alignment horizontal="left" vertical="center" wrapText="1" indent="2"/>
      <protection hidden="1"/>
    </xf>
    <xf numFmtId="0" fontId="8" fillId="0" borderId="6" xfId="0" applyFont="1" applyBorder="1" applyAlignment="1" applyProtection="1">
      <alignment horizontal="left" vertical="top" wrapText="1" indent="2"/>
      <protection hidden="1"/>
    </xf>
    <xf numFmtId="0" fontId="8" fillId="0" borderId="7" xfId="0" applyFont="1" applyBorder="1" applyAlignment="1" applyProtection="1">
      <alignment horizontal="left" vertical="center" wrapText="1" indent="2"/>
      <protection hidden="1"/>
    </xf>
    <xf numFmtId="0" fontId="8" fillId="0" borderId="20" xfId="0" applyFont="1" applyBorder="1" applyAlignment="1" applyProtection="1">
      <alignment horizontal="left" vertical="center" wrapText="1" indent="2"/>
      <protection hidden="1"/>
    </xf>
    <xf numFmtId="0" fontId="8" fillId="0" borderId="26" xfId="0" applyFont="1" applyFill="1" applyBorder="1" applyAlignment="1" applyProtection="1">
      <alignment horizontal="center" vertical="top" wrapText="1"/>
      <protection hidden="1"/>
    </xf>
    <xf numFmtId="0" fontId="8" fillId="0" borderId="19"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4" fillId="0" borderId="0" xfId="0" applyFont="1" applyAlignment="1" applyProtection="1">
      <alignment horizontal="justify" vertical="center"/>
      <protection hidden="1"/>
    </xf>
    <xf numFmtId="0" fontId="23" fillId="0" borderId="0" xfId="28" applyFont="1" applyBorder="1" applyAlignment="1" applyProtection="1">
      <alignment vertical="center"/>
      <protection hidden="1"/>
    </xf>
    <xf numFmtId="0" fontId="24" fillId="0" borderId="4" xfId="28" applyFont="1" applyBorder="1" applyAlignment="1" applyProtection="1">
      <alignment vertical="center"/>
      <protection hidden="1"/>
    </xf>
    <xf numFmtId="0" fontId="57" fillId="0" borderId="0" xfId="0" applyFont="1" applyFill="1" applyAlignment="1" applyProtection="1">
      <alignment horizontal="right" vertical="center" wrapText="1"/>
      <protection hidden="1"/>
    </xf>
    <xf numFmtId="0" fontId="58" fillId="0" borderId="0" xfId="0" applyFont="1" applyFill="1" applyAlignment="1" applyProtection="1">
      <alignment horizontal="justify" vertical="top"/>
      <protection hidden="1"/>
    </xf>
    <xf numFmtId="0" fontId="58" fillId="0" borderId="0" xfId="0" applyFont="1" applyFill="1" applyAlignment="1" applyProtection="1">
      <alignment horizontal="right" vertical="center" wrapText="1"/>
      <protection hidden="1"/>
    </xf>
    <xf numFmtId="0" fontId="57" fillId="0" borderId="0" xfId="0" applyFont="1" applyFill="1" applyAlignment="1" applyProtection="1">
      <alignment horizontal="justify" vertical="top"/>
      <protection hidden="1"/>
    </xf>
    <xf numFmtId="0" fontId="9" fillId="0" borderId="0" xfId="0" applyFont="1" applyBorder="1" applyAlignment="1" applyProtection="1">
      <alignment horizontal="center" vertical="center" wrapText="1"/>
      <protection hidden="1"/>
    </xf>
    <xf numFmtId="0" fontId="8" fillId="0" borderId="7" xfId="0" applyFont="1" applyFill="1" applyBorder="1" applyAlignment="1" applyProtection="1">
      <alignment horizontal="justify" vertical="center" wrapText="1"/>
      <protection hidden="1"/>
    </xf>
    <xf numFmtId="0" fontId="8" fillId="0" borderId="17" xfId="0" applyFont="1" applyBorder="1" applyAlignment="1" applyProtection="1">
      <alignment horizontal="justify" vertical="center" wrapText="1"/>
      <protection hidden="1"/>
    </xf>
    <xf numFmtId="2" fontId="8" fillId="0" borderId="7" xfId="0" applyNumberFormat="1" applyFont="1" applyFill="1" applyBorder="1" applyAlignment="1" applyProtection="1">
      <alignment horizontal="center" vertical="center" wrapText="1"/>
      <protection hidden="1"/>
    </xf>
    <xf numFmtId="0" fontId="59" fillId="0" borderId="0" xfId="26" applyFont="1" applyFill="1" applyBorder="1" applyAlignment="1" applyProtection="1">
      <alignment horizontal="left" vertical="center"/>
      <protection hidden="1"/>
    </xf>
    <xf numFmtId="0" fontId="59" fillId="0" borderId="0" xfId="26" applyFont="1" applyProtection="1">
      <protection hidden="1"/>
    </xf>
    <xf numFmtId="0" fontId="59" fillId="0" borderId="0" xfId="26" applyFont="1" applyFill="1" applyBorder="1" applyAlignment="1" applyProtection="1">
      <alignment vertical="center"/>
      <protection hidden="1"/>
    </xf>
    <xf numFmtId="0" fontId="59" fillId="0" borderId="0" xfId="26" applyFont="1" applyFill="1" applyBorder="1" applyAlignment="1" applyProtection="1">
      <alignment horizontal="center" vertical="center"/>
      <protection hidden="1"/>
    </xf>
    <xf numFmtId="0" fontId="59" fillId="0" borderId="0" xfId="26" applyFont="1" applyAlignment="1" applyProtection="1">
      <alignment horizontal="left"/>
      <protection hidden="1"/>
    </xf>
    <xf numFmtId="0" fontId="59" fillId="0" borderId="0" xfId="26" applyFont="1" applyAlignment="1" applyProtection="1">
      <alignment horizontal="center"/>
      <protection hidden="1"/>
    </xf>
    <xf numFmtId="0" fontId="59" fillId="0" borderId="0" xfId="30" applyFont="1" applyAlignment="1" applyProtection="1">
      <alignment horizontal="center"/>
      <protection hidden="1"/>
    </xf>
    <xf numFmtId="0" fontId="59" fillId="0" borderId="0" xfId="30" applyFont="1" applyProtection="1">
      <protection hidden="1"/>
    </xf>
    <xf numFmtId="0" fontId="1" fillId="0" borderId="0" xfId="0" applyFont="1" applyProtection="1">
      <protection locked="0"/>
    </xf>
    <xf numFmtId="0" fontId="8" fillId="0" borderId="20"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8" fillId="0" borderId="16" xfId="0" applyFont="1" applyFill="1" applyBorder="1" applyAlignment="1" applyProtection="1">
      <alignment horizontal="center" vertical="top" wrapText="1"/>
      <protection hidden="1"/>
    </xf>
    <xf numFmtId="0" fontId="8" fillId="0" borderId="16"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4"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0" fontId="10" fillId="0" borderId="0" xfId="25" applyFont="1" applyAlignment="1" applyProtection="1">
      <alignment vertical="center" wrapText="1"/>
      <protection hidden="1"/>
    </xf>
    <xf numFmtId="0" fontId="9" fillId="0" borderId="0" xfId="25" applyFont="1" applyFill="1" applyAlignment="1" applyProtection="1">
      <alignment horizontal="left" vertical="center"/>
      <protection hidden="1"/>
    </xf>
    <xf numFmtId="0" fontId="10" fillId="0" borderId="0" xfId="25" applyFont="1" applyAlignment="1" applyProtection="1">
      <alignment horizontal="center" vertical="center" wrapText="1"/>
      <protection hidden="1"/>
    </xf>
    <xf numFmtId="0" fontId="61" fillId="0" borderId="0" xfId="25" applyAlignment="1" applyProtection="1">
      <alignment vertical="center"/>
      <protection hidden="1"/>
    </xf>
    <xf numFmtId="0" fontId="62" fillId="0" borderId="0" xfId="25" applyFont="1" applyAlignment="1" applyProtection="1">
      <alignment vertical="center"/>
      <protection hidden="1"/>
    </xf>
    <xf numFmtId="0" fontId="9" fillId="0" borderId="0" xfId="25" applyFont="1" applyBorder="1" applyAlignment="1" applyProtection="1">
      <alignment vertical="center"/>
      <protection hidden="1"/>
    </xf>
    <xf numFmtId="0" fontId="8" fillId="0" borderId="0" xfId="25" applyFont="1" applyAlignment="1" applyProtection="1">
      <alignment vertical="center"/>
      <protection hidden="1"/>
    </xf>
    <xf numFmtId="0" fontId="61" fillId="0" borderId="0" xfId="25" applyProtection="1">
      <protection hidden="1"/>
    </xf>
    <xf numFmtId="0" fontId="61" fillId="0" borderId="0" xfId="25" applyFont="1" applyProtection="1">
      <protection hidden="1"/>
    </xf>
    <xf numFmtId="0" fontId="62" fillId="0" borderId="0" xfId="25" applyFont="1" applyAlignment="1" applyProtection="1">
      <alignment horizontal="center"/>
      <protection hidden="1"/>
    </xf>
    <xf numFmtId="0" fontId="62" fillId="0" borderId="0" xfId="25" applyFont="1" applyProtection="1">
      <protection hidden="1"/>
    </xf>
    <xf numFmtId="0" fontId="9" fillId="0" borderId="0" xfId="25" applyFont="1" applyBorder="1" applyAlignment="1" applyProtection="1">
      <alignment horizontal="center" vertical="center"/>
      <protection hidden="1"/>
    </xf>
    <xf numFmtId="0" fontId="8" fillId="0" borderId="0" xfId="25" applyFont="1" applyAlignment="1" applyProtection="1">
      <alignment horizontal="justify" vertical="center"/>
      <protection hidden="1"/>
    </xf>
    <xf numFmtId="0" fontId="8" fillId="0" borderId="0" xfId="25" applyFont="1" applyAlignment="1" applyProtection="1">
      <alignment horizontal="center" vertical="center"/>
      <protection hidden="1"/>
    </xf>
    <xf numFmtId="0" fontId="63" fillId="0" borderId="0" xfId="25" applyFont="1" applyAlignment="1" applyProtection="1">
      <alignment horizontal="center" vertical="center"/>
      <protection hidden="1"/>
    </xf>
    <xf numFmtId="0" fontId="8" fillId="0" borderId="0" xfId="25" applyFont="1" applyAlignment="1" applyProtection="1">
      <alignment vertical="center" wrapText="1"/>
      <protection hidden="1"/>
    </xf>
    <xf numFmtId="0" fontId="8" fillId="0" borderId="0" xfId="25" applyFont="1" applyProtection="1">
      <protection hidden="1"/>
    </xf>
    <xf numFmtId="0" fontId="8" fillId="0" borderId="29" xfId="25" applyFont="1" applyBorder="1" applyAlignment="1" applyProtection="1">
      <alignment vertical="center"/>
      <protection hidden="1"/>
    </xf>
    <xf numFmtId="0" fontId="8" fillId="0" borderId="21" xfId="25" applyFont="1" applyBorder="1" applyAlignment="1" applyProtection="1">
      <alignment vertical="center"/>
      <protection hidden="1"/>
    </xf>
    <xf numFmtId="0" fontId="8" fillId="0" borderId="30" xfId="25" applyFont="1" applyBorder="1" applyAlignment="1" applyProtection="1">
      <alignment vertical="center"/>
      <protection hidden="1"/>
    </xf>
    <xf numFmtId="0" fontId="8" fillId="0" borderId="31" xfId="25" applyFont="1" applyBorder="1" applyAlignment="1" applyProtection="1">
      <alignment vertical="center"/>
      <protection hidden="1"/>
    </xf>
    <xf numFmtId="0" fontId="8" fillId="0" borderId="32" xfId="25" applyFont="1" applyBorder="1" applyAlignment="1" applyProtection="1">
      <alignment vertical="center"/>
      <protection hidden="1"/>
    </xf>
    <xf numFmtId="0" fontId="8" fillId="0" borderId="33" xfId="25" applyFont="1" applyBorder="1" applyAlignment="1" applyProtection="1">
      <alignment vertical="center"/>
      <protection hidden="1"/>
    </xf>
    <xf numFmtId="0" fontId="8" fillId="0" borderId="15" xfId="25" applyFont="1" applyBorder="1" applyAlignment="1" applyProtection="1">
      <alignment vertical="center"/>
      <protection hidden="1"/>
    </xf>
    <xf numFmtId="0" fontId="8" fillId="0" borderId="9" xfId="25" applyFont="1" applyBorder="1" applyAlignment="1" applyProtection="1">
      <alignment vertical="center"/>
      <protection hidden="1"/>
    </xf>
    <xf numFmtId="0" fontId="8" fillId="0" borderId="34" xfId="25" applyFont="1" applyBorder="1" applyAlignment="1" applyProtection="1">
      <alignment horizontal="left" vertical="center"/>
      <protection hidden="1"/>
    </xf>
    <xf numFmtId="0" fontId="8" fillId="0" borderId="13" xfId="25" applyFont="1" applyBorder="1" applyAlignment="1" applyProtection="1">
      <alignment horizontal="left" vertical="center"/>
      <protection hidden="1"/>
    </xf>
    <xf numFmtId="0" fontId="8" fillId="0" borderId="0" xfId="25" applyFont="1" applyBorder="1" applyAlignment="1" applyProtection="1">
      <alignment horizontal="left" vertical="center"/>
      <protection hidden="1"/>
    </xf>
    <xf numFmtId="0" fontId="8" fillId="0" borderId="0" xfId="25" applyFont="1" applyAlignment="1" applyProtection="1">
      <alignment horizontal="left" vertical="center"/>
      <protection hidden="1"/>
    </xf>
    <xf numFmtId="0" fontId="9" fillId="0" borderId="0" xfId="0" applyFont="1" applyAlignment="1" applyProtection="1">
      <alignment horizontal="justify" vertical="center" wrapText="1"/>
      <protection hidden="1"/>
    </xf>
    <xf numFmtId="0" fontId="0" fillId="0" borderId="6" xfId="0" applyBorder="1" applyAlignment="1" applyProtection="1">
      <alignment vertical="center"/>
      <protection hidden="1"/>
    </xf>
    <xf numFmtId="0" fontId="24" fillId="0" borderId="6" xfId="0" applyFont="1" applyBorder="1" applyAlignment="1" applyProtection="1">
      <alignment vertical="center"/>
      <protection hidden="1"/>
    </xf>
    <xf numFmtId="0" fontId="71" fillId="0" borderId="0" xfId="0" applyFont="1" applyProtection="1">
      <protection hidden="1"/>
    </xf>
    <xf numFmtId="0" fontId="72" fillId="0" borderId="0" xfId="0" applyFont="1" applyAlignment="1" applyProtection="1">
      <alignment vertical="center" wrapText="1"/>
      <protection hidden="1"/>
    </xf>
    <xf numFmtId="0" fontId="8" fillId="2" borderId="0" xfId="0" applyFont="1" applyFill="1" applyBorder="1" applyAlignment="1" applyProtection="1">
      <alignment vertical="center" wrapText="1"/>
      <protection locked="0"/>
    </xf>
    <xf numFmtId="0" fontId="8" fillId="0" borderId="0" xfId="0" applyFont="1" applyFill="1" applyBorder="1" applyAlignment="1" applyProtection="1">
      <alignment vertical="center" wrapText="1"/>
      <protection locked="0"/>
    </xf>
    <xf numFmtId="0" fontId="21" fillId="0" borderId="0" xfId="0" applyFont="1" applyAlignment="1" applyProtection="1">
      <alignment horizontal="right" vertical="top"/>
      <protection hidden="1"/>
    </xf>
    <xf numFmtId="0" fontId="24" fillId="2" borderId="6" xfId="0" applyFont="1" applyFill="1" applyBorder="1" applyAlignment="1" applyProtection="1">
      <alignment vertical="center"/>
      <protection locked="0" hidden="1"/>
    </xf>
    <xf numFmtId="0" fontId="9" fillId="0" borderId="0" xfId="0" applyFont="1" applyBorder="1" applyAlignment="1" applyProtection="1">
      <alignment horizontal="left" vertical="center" wrapText="1"/>
      <protection hidden="1"/>
    </xf>
    <xf numFmtId="0" fontId="8" fillId="2" borderId="6" xfId="0" applyFont="1" applyFill="1" applyBorder="1" applyAlignment="1" applyProtection="1">
      <alignment horizontal="center" vertical="top" wrapText="1"/>
      <protection locked="0" hidden="1"/>
    </xf>
    <xf numFmtId="0" fontId="9" fillId="0" borderId="0" xfId="0" applyFont="1" applyBorder="1" applyAlignment="1" applyProtection="1">
      <alignment vertical="center"/>
      <protection hidden="1"/>
    </xf>
    <xf numFmtId="0" fontId="9" fillId="0" borderId="0" xfId="0" applyFont="1" applyBorder="1" applyAlignment="1" applyProtection="1">
      <alignment horizontal="right"/>
      <protection hidden="1"/>
    </xf>
    <xf numFmtId="0" fontId="0" fillId="0" borderId="0" xfId="0" applyProtection="1">
      <protection locked="0" hidden="1"/>
    </xf>
    <xf numFmtId="2" fontId="8" fillId="0" borderId="6" xfId="0" applyNumberFormat="1" applyFont="1" applyFill="1" applyBorder="1" applyAlignment="1" applyProtection="1">
      <alignment horizontal="center" vertical="center" wrapText="1"/>
    </xf>
    <xf numFmtId="2" fontId="8" fillId="0" borderId="7" xfId="0" applyNumberFormat="1" applyFont="1" applyFill="1" applyBorder="1" applyAlignment="1" applyProtection="1">
      <alignment horizontal="center" vertical="center" wrapText="1"/>
    </xf>
    <xf numFmtId="0" fontId="24" fillId="0" borderId="0" xfId="0" applyFont="1" applyAlignment="1" applyProtection="1">
      <alignment wrapText="1"/>
      <protection hidden="1"/>
    </xf>
    <xf numFmtId="0" fontId="8" fillId="0" borderId="20" xfId="0" applyFont="1" applyFill="1" applyBorder="1" applyAlignment="1" applyProtection="1">
      <alignment horizontal="justify" vertical="center" wrapText="1"/>
      <protection hidden="1"/>
    </xf>
    <xf numFmtId="2" fontId="8" fillId="0" borderId="20" xfId="0" applyNumberFormat="1" applyFont="1" applyFill="1" applyBorder="1" applyAlignment="1" applyProtection="1">
      <alignment horizontal="center" vertical="center" wrapText="1"/>
    </xf>
    <xf numFmtId="0" fontId="8" fillId="2" borderId="20" xfId="0" applyFont="1" applyFill="1" applyBorder="1" applyAlignment="1" applyProtection="1">
      <alignment vertical="center" wrapText="1"/>
      <protection locked="0"/>
    </xf>
    <xf numFmtId="0" fontId="24" fillId="0" borderId="0" xfId="0" applyFont="1" applyBorder="1" applyAlignment="1" applyProtection="1">
      <alignment wrapText="1"/>
      <protection hidden="1"/>
    </xf>
    <xf numFmtId="0" fontId="8" fillId="0" borderId="34" xfId="0" applyFont="1" applyFill="1" applyBorder="1" applyAlignment="1" applyProtection="1">
      <alignment horizontal="justify" vertical="center" wrapText="1"/>
      <protection hidden="1"/>
    </xf>
    <xf numFmtId="2" fontId="60" fillId="0" borderId="0" xfId="0" applyNumberFormat="1" applyFont="1" applyFill="1" applyBorder="1" applyAlignment="1" applyProtection="1">
      <alignment horizontal="center" vertical="center" wrapText="1"/>
      <protection hidden="1"/>
    </xf>
    <xf numFmtId="0" fontId="8" fillId="0" borderId="0" xfId="0" applyFont="1" applyFill="1" applyBorder="1" applyAlignment="1" applyProtection="1">
      <alignment horizontal="justify" vertical="center" wrapText="1"/>
      <protection hidden="1"/>
    </xf>
    <xf numFmtId="0" fontId="8" fillId="0" borderId="0" xfId="0" applyFont="1" applyFill="1" applyBorder="1" applyAlignment="1" applyProtection="1">
      <alignment horizontal="right" vertical="center" wrapText="1"/>
      <protection hidden="1"/>
    </xf>
    <xf numFmtId="0" fontId="1" fillId="0" borderId="0" xfId="0" applyFont="1" applyAlignment="1" applyProtection="1">
      <alignment vertical="center" wrapText="1"/>
      <protection hidden="1"/>
    </xf>
    <xf numFmtId="0" fontId="0" fillId="0" borderId="0" xfId="0" applyAlignment="1" applyProtection="1">
      <alignment vertical="center" wrapText="1"/>
      <protection hidden="1"/>
    </xf>
    <xf numFmtId="173" fontId="73" fillId="0" borderId="0" xfId="25" applyNumberFormat="1" applyFont="1" applyProtection="1">
      <protection hidden="1"/>
    </xf>
    <xf numFmtId="0" fontId="9" fillId="0" borderId="7" xfId="0" applyFont="1" applyBorder="1" applyAlignment="1" applyProtection="1">
      <alignment vertical="center" wrapText="1"/>
      <protection hidden="1"/>
    </xf>
    <xf numFmtId="0" fontId="9" fillId="0" borderId="7" xfId="0" applyFont="1" applyBorder="1" applyAlignment="1" applyProtection="1">
      <alignment horizontal="justify" vertical="center" wrapText="1"/>
      <protection hidden="1"/>
    </xf>
    <xf numFmtId="0" fontId="9" fillId="0" borderId="17" xfId="0" applyFont="1" applyBorder="1" applyAlignment="1" applyProtection="1">
      <alignment vertical="center" wrapText="1"/>
      <protection hidden="1"/>
    </xf>
    <xf numFmtId="0" fontId="9" fillId="0" borderId="17" xfId="0" applyFont="1" applyBorder="1" applyAlignment="1" applyProtection="1">
      <alignment horizontal="justify" vertical="center" wrapText="1"/>
      <protection hidden="1"/>
    </xf>
    <xf numFmtId="174" fontId="9" fillId="2" borderId="6" xfId="0" applyNumberFormat="1" applyFont="1" applyFill="1" applyBorder="1" applyAlignment="1" applyProtection="1">
      <alignment horizontal="center" vertical="center" wrapText="1"/>
      <protection locked="0" hidden="1"/>
    </xf>
    <xf numFmtId="0" fontId="8" fillId="5" borderId="6" xfId="0" applyFont="1" applyFill="1" applyBorder="1" applyAlignment="1" applyProtection="1">
      <alignment horizontal="justify" vertical="center" wrapText="1"/>
      <protection hidden="1"/>
    </xf>
    <xf numFmtId="0" fontId="8" fillId="5" borderId="7" xfId="0" applyFont="1" applyFill="1" applyBorder="1" applyAlignment="1" applyProtection="1">
      <alignment horizontal="justify" vertical="center" wrapText="1"/>
      <protection hidden="1"/>
    </xf>
    <xf numFmtId="0" fontId="8" fillId="2" borderId="26" xfId="0" applyFont="1" applyFill="1" applyBorder="1" applyAlignment="1" applyProtection="1">
      <alignment horizontal="left" vertical="center" wrapText="1"/>
      <protection locked="0"/>
    </xf>
    <xf numFmtId="0" fontId="8" fillId="2" borderId="22" xfId="25" applyFont="1" applyFill="1" applyBorder="1" applyAlignment="1" applyProtection="1">
      <alignment vertical="center" wrapText="1"/>
      <protection locked="0"/>
    </xf>
    <xf numFmtId="0" fontId="8" fillId="0" borderId="0" xfId="0" applyFont="1" applyProtection="1">
      <protection hidden="1"/>
    </xf>
    <xf numFmtId="0" fontId="65" fillId="0" borderId="0" xfId="0" applyFont="1" applyAlignment="1" applyProtection="1">
      <alignment vertical="center"/>
      <protection hidden="1"/>
    </xf>
    <xf numFmtId="0" fontId="67" fillId="0" borderId="5" xfId="28" applyFont="1" applyBorder="1" applyAlignment="1" applyProtection="1">
      <alignment horizontal="center" vertical="center"/>
      <protection hidden="1"/>
    </xf>
    <xf numFmtId="0" fontId="8" fillId="0" borderId="0" xfId="29" applyFont="1" applyFill="1" applyAlignment="1" applyProtection="1">
      <alignment vertical="center" wrapText="1"/>
      <protection hidden="1"/>
    </xf>
    <xf numFmtId="0" fontId="24" fillId="0" borderId="0" xfId="22" applyProtection="1">
      <protection hidden="1"/>
    </xf>
    <xf numFmtId="0" fontId="4" fillId="0" borderId="0" xfId="22" applyFont="1" applyProtection="1">
      <protection hidden="1"/>
    </xf>
    <xf numFmtId="0" fontId="44" fillId="0" borderId="0" xfId="0" applyFont="1" applyAlignment="1" applyProtection="1">
      <alignment vertical="center"/>
      <protection hidden="1"/>
    </xf>
    <xf numFmtId="0" fontId="21" fillId="0" borderId="0" xfId="0" applyFont="1" applyFill="1" applyAlignment="1" applyProtection="1">
      <alignment horizontal="center" vertical="center"/>
      <protection hidden="1"/>
    </xf>
    <xf numFmtId="0" fontId="8" fillId="0" borderId="7" xfId="0" applyFont="1" applyBorder="1" applyAlignment="1" applyProtection="1">
      <alignment horizontal="justify" vertical="center" wrapText="1"/>
      <protection hidden="1"/>
    </xf>
    <xf numFmtId="0" fontId="21" fillId="0" borderId="7" xfId="0" applyFont="1" applyBorder="1" applyAlignment="1" applyProtection="1">
      <alignment horizontal="center" vertical="center" wrapText="1"/>
      <protection hidden="1"/>
    </xf>
    <xf numFmtId="0" fontId="7" fillId="0" borderId="0" xfId="0" applyFont="1"/>
    <xf numFmtId="0" fontId="70" fillId="0" borderId="6" xfId="0" applyFont="1" applyBorder="1" applyAlignment="1" applyProtection="1">
      <alignment horizontal="center" vertical="center" wrapText="1"/>
      <protection hidden="1"/>
    </xf>
    <xf numFmtId="0" fontId="0" fillId="0" borderId="14" xfId="0" applyBorder="1" applyAlignment="1" applyProtection="1">
      <alignment vertical="center"/>
      <protection hidden="1"/>
    </xf>
    <xf numFmtId="0" fontId="8" fillId="5" borderId="7" xfId="0" applyFont="1" applyFill="1" applyBorder="1" applyAlignment="1" applyProtection="1">
      <alignment vertical="center" wrapText="1"/>
    </xf>
    <xf numFmtId="0" fontId="7" fillId="0" borderId="0" xfId="0" applyFont="1" applyAlignment="1" applyProtection="1">
      <alignment horizontal="justify" vertical="center"/>
      <protection hidden="1"/>
    </xf>
    <xf numFmtId="0" fontId="7" fillId="0" borderId="0" xfId="29" applyFont="1" applyFill="1" applyAlignment="1" applyProtection="1">
      <alignment vertical="top"/>
      <protection hidden="1"/>
    </xf>
    <xf numFmtId="0" fontId="7" fillId="0" borderId="0" xfId="0" applyFont="1" applyProtection="1">
      <protection hidden="1"/>
    </xf>
    <xf numFmtId="0" fontId="24" fillId="0" borderId="0" xfId="25" applyFont="1" applyProtection="1">
      <protection hidden="1"/>
    </xf>
    <xf numFmtId="0" fontId="8" fillId="0" borderId="35" xfId="25" applyFont="1" applyBorder="1" applyAlignment="1" applyProtection="1">
      <alignment vertical="center"/>
      <protection hidden="1"/>
    </xf>
    <xf numFmtId="0" fontId="8" fillId="0" borderId="36" xfId="25" applyFont="1" applyBorder="1" applyAlignment="1" applyProtection="1">
      <alignment vertical="center"/>
      <protection hidden="1"/>
    </xf>
    <xf numFmtId="0" fontId="8" fillId="2" borderId="6" xfId="25" applyFont="1" applyFill="1" applyBorder="1" applyAlignment="1" applyProtection="1">
      <alignment vertical="center" wrapText="1"/>
      <protection locked="0"/>
    </xf>
    <xf numFmtId="0" fontId="24" fillId="0" borderId="0" xfId="25" applyFont="1" applyAlignment="1" applyProtection="1">
      <alignment vertical="center"/>
      <protection hidden="1"/>
    </xf>
    <xf numFmtId="0" fontId="8" fillId="0" borderId="14" xfId="0" applyFont="1" applyBorder="1" applyAlignment="1" applyProtection="1">
      <alignment vertical="center"/>
      <protection hidden="1"/>
    </xf>
    <xf numFmtId="0" fontId="21" fillId="0" borderId="0" xfId="0" applyFont="1" applyAlignment="1" applyProtection="1">
      <alignment horizontal="justify" vertical="top"/>
      <protection hidden="1"/>
    </xf>
    <xf numFmtId="0" fontId="8" fillId="0" borderId="0" xfId="0" applyFont="1" applyAlignment="1" applyProtection="1">
      <alignment horizontal="justify" vertical="center" wrapText="1"/>
      <protection hidden="1"/>
    </xf>
    <xf numFmtId="0" fontId="8" fillId="0" borderId="0" xfId="0" applyFont="1" applyBorder="1" applyAlignment="1" applyProtection="1">
      <alignment horizontal="justify" vertical="top" wrapText="1"/>
      <protection hidden="1"/>
    </xf>
    <xf numFmtId="0" fontId="4" fillId="0" borderId="4" xfId="0" applyFont="1" applyBorder="1" applyProtection="1">
      <protection hidden="1"/>
    </xf>
    <xf numFmtId="0" fontId="7" fillId="0" borderId="4" xfId="0" applyFont="1" applyBorder="1" applyAlignment="1" applyProtection="1">
      <alignment horizontal="right"/>
      <protection hidden="1"/>
    </xf>
    <xf numFmtId="0" fontId="8" fillId="0" borderId="0" xfId="24" applyNumberFormat="1" applyFont="1" applyFill="1" applyBorder="1" applyAlignment="1" applyProtection="1">
      <alignment horizontal="left" vertical="center" indent="1"/>
      <protection hidden="1"/>
    </xf>
    <xf numFmtId="0" fontId="8" fillId="0" borderId="0" xfId="0" applyFont="1" applyAlignment="1" applyProtection="1">
      <protection hidden="1"/>
    </xf>
    <xf numFmtId="0" fontId="33" fillId="0" borderId="0" xfId="0" applyFont="1" applyProtection="1">
      <protection hidden="1"/>
    </xf>
    <xf numFmtId="0" fontId="8" fillId="0" borderId="0" xfId="0" applyFont="1" applyAlignment="1" applyProtection="1">
      <alignment horizontal="right"/>
      <protection hidden="1"/>
    </xf>
    <xf numFmtId="0" fontId="33" fillId="0" borderId="0" xfId="0" applyFont="1" applyAlignment="1" applyProtection="1">
      <alignment horizontal="right"/>
      <protection hidden="1"/>
    </xf>
    <xf numFmtId="0" fontId="7" fillId="0" borderId="6" xfId="0" applyFont="1" applyBorder="1" applyAlignment="1" applyProtection="1">
      <alignment horizontal="center"/>
      <protection hidden="1"/>
    </xf>
    <xf numFmtId="0" fontId="8" fillId="0" borderId="0" xfId="0" applyFont="1" applyAlignment="1" applyProtection="1">
      <alignment horizontal="left" wrapText="1"/>
      <protection hidden="1"/>
    </xf>
    <xf numFmtId="0" fontId="9" fillId="0" borderId="0" xfId="0" applyFont="1" applyAlignment="1" applyProtection="1">
      <alignment horizontal="left" vertical="top" indent="5"/>
      <protection hidden="1"/>
    </xf>
    <xf numFmtId="0" fontId="8" fillId="0" borderId="0" xfId="0" applyFont="1" applyAlignment="1" applyProtection="1">
      <alignment horizontal="left" vertical="top" indent="5"/>
      <protection hidden="1"/>
    </xf>
    <xf numFmtId="0" fontId="8" fillId="0" borderId="0" xfId="0" applyFont="1" applyFill="1" applyAlignment="1" applyProtection="1">
      <alignment vertical="top"/>
      <protection hidden="1"/>
    </xf>
    <xf numFmtId="49" fontId="9" fillId="0" borderId="0" xfId="0" applyNumberFormat="1" applyFont="1" applyAlignment="1" applyProtection="1">
      <alignment horizontal="right" vertical="top" indent="1"/>
      <protection hidden="1"/>
    </xf>
    <xf numFmtId="0" fontId="9" fillId="0" borderId="0" xfId="0" applyFont="1" applyAlignment="1" applyProtection="1">
      <alignment vertical="top"/>
      <protection hidden="1"/>
    </xf>
    <xf numFmtId="0" fontId="9" fillId="0" borderId="0" xfId="0" applyFont="1" applyProtection="1">
      <protection hidden="1"/>
    </xf>
    <xf numFmtId="0" fontId="8" fillId="0" borderId="6" xfId="0" applyFont="1" applyBorder="1" applyAlignment="1" applyProtection="1">
      <alignment horizontal="center" vertical="top"/>
      <protection hidden="1"/>
    </xf>
    <xf numFmtId="0" fontId="8" fillId="0" borderId="6" xfId="0" applyFont="1" applyBorder="1" applyAlignment="1" applyProtection="1">
      <alignment horizontal="center"/>
      <protection hidden="1"/>
    </xf>
    <xf numFmtId="0" fontId="8" fillId="0" borderId="6" xfId="0" applyFont="1" applyBorder="1" applyAlignment="1" applyProtection="1">
      <alignment vertical="top"/>
      <protection hidden="1"/>
    </xf>
    <xf numFmtId="0" fontId="8" fillId="0" borderId="34" xfId="0" applyFont="1" applyBorder="1" applyAlignment="1" applyProtection="1">
      <alignment vertical="top"/>
      <protection hidden="1"/>
    </xf>
    <xf numFmtId="0" fontId="8" fillId="0" borderId="13" xfId="0" applyFont="1" applyBorder="1" applyAlignment="1" applyProtection="1">
      <alignment vertical="top"/>
      <protection hidden="1"/>
    </xf>
    <xf numFmtId="0" fontId="8" fillId="0" borderId="6" xfId="0" applyFont="1" applyBorder="1" applyProtection="1">
      <protection hidden="1"/>
    </xf>
    <xf numFmtId="0" fontId="8" fillId="0" borderId="13" xfId="0" applyFont="1" applyBorder="1" applyProtection="1">
      <protection hidden="1"/>
    </xf>
    <xf numFmtId="0" fontId="76" fillId="0" borderId="0" xfId="0" applyFont="1" applyAlignment="1" applyProtection="1">
      <alignment horizontal="right" vertical="center" wrapText="1"/>
      <protection hidden="1"/>
    </xf>
    <xf numFmtId="44" fontId="8" fillId="0" borderId="0" xfId="15" applyFont="1" applyAlignment="1" applyProtection="1">
      <alignment vertical="top"/>
      <protection hidden="1"/>
    </xf>
    <xf numFmtId="44" fontId="8" fillId="0" borderId="0" xfId="15" applyFont="1" applyProtection="1">
      <protection hidden="1"/>
    </xf>
    <xf numFmtId="0" fontId="8" fillId="0" borderId="0" xfId="0" applyFont="1" applyAlignment="1" applyProtection="1">
      <alignment horizontal="right" vertical="top" indent="1"/>
      <protection hidden="1"/>
    </xf>
    <xf numFmtId="0" fontId="77" fillId="0" borderId="0" xfId="0" applyFont="1" applyAlignment="1" applyProtection="1">
      <alignment horizontal="justify" vertical="top" wrapText="1"/>
      <protection hidden="1"/>
    </xf>
    <xf numFmtId="0" fontId="76" fillId="0" borderId="0" xfId="0" applyFont="1" applyAlignment="1" applyProtection="1">
      <alignment horizontal="right" vertical="top" indent="1"/>
      <protection hidden="1"/>
    </xf>
    <xf numFmtId="0" fontId="8" fillId="0" borderId="0" xfId="0" applyFont="1" applyAlignment="1" applyProtection="1">
      <alignment horizontal="right" vertical="top"/>
      <protection hidden="1"/>
    </xf>
    <xf numFmtId="0" fontId="8" fillId="0" borderId="0" xfId="0" applyFont="1" applyAlignment="1" applyProtection="1">
      <alignment vertical="center" wrapText="1"/>
      <protection hidden="1"/>
    </xf>
    <xf numFmtId="1" fontId="8" fillId="0" borderId="0" xfId="0" applyNumberFormat="1" applyFont="1" applyAlignment="1" applyProtection="1">
      <alignment horizontal="center" vertical="top"/>
      <protection hidden="1"/>
    </xf>
    <xf numFmtId="0" fontId="8" fillId="2" borderId="37" xfId="0" applyFont="1" applyFill="1" applyBorder="1" applyAlignment="1" applyProtection="1">
      <alignment horizontal="left" vertical="top" wrapText="1"/>
      <protection locked="0" hidden="1"/>
    </xf>
    <xf numFmtId="0" fontId="8" fillId="2" borderId="21" xfId="0" applyFont="1" applyFill="1" applyBorder="1" applyAlignment="1" applyProtection="1">
      <alignment horizontal="left" vertical="top" wrapText="1"/>
      <protection locked="0" hidden="1"/>
    </xf>
    <xf numFmtId="0" fontId="8" fillId="0" borderId="0" xfId="0" applyFont="1" applyFill="1" applyBorder="1" applyAlignment="1" applyProtection="1">
      <alignment horizontal="center" vertical="top"/>
      <protection hidden="1"/>
    </xf>
    <xf numFmtId="0" fontId="8" fillId="0" borderId="6" xfId="0" applyFont="1" applyBorder="1" applyAlignment="1" applyProtection="1">
      <alignment horizontal="left"/>
      <protection hidden="1"/>
    </xf>
    <xf numFmtId="0" fontId="8" fillId="0" borderId="6" xfId="0" applyFont="1" applyFill="1" applyBorder="1" applyAlignment="1" applyProtection="1">
      <alignment horizontal="left" vertical="top"/>
      <protection hidden="1"/>
    </xf>
    <xf numFmtId="0" fontId="8" fillId="0" borderId="0" xfId="0" applyFont="1" applyFill="1" applyBorder="1" applyAlignment="1" applyProtection="1">
      <alignment horizontal="left" vertical="top"/>
      <protection hidden="1"/>
    </xf>
    <xf numFmtId="0" fontId="8" fillId="0" borderId="0" xfId="0" applyFont="1" applyFill="1" applyBorder="1" applyAlignment="1" applyProtection="1">
      <alignment horizontal="left" vertical="center"/>
      <protection hidden="1"/>
    </xf>
    <xf numFmtId="0" fontId="8" fillId="0" borderId="0" xfId="0" applyFont="1" applyFill="1" applyAlignment="1" applyProtection="1">
      <alignment horizontal="left"/>
      <protection hidden="1"/>
    </xf>
    <xf numFmtId="0" fontId="8" fillId="0" borderId="0" xfId="0" applyFont="1" applyFill="1" applyBorder="1" applyAlignment="1" applyProtection="1">
      <alignment horizontal="left" vertical="center" wrapText="1"/>
      <protection hidden="1"/>
    </xf>
    <xf numFmtId="0" fontId="8" fillId="0" borderId="0" xfId="0" applyFont="1" applyFill="1" applyAlignment="1" applyProtection="1">
      <alignment horizontal="left" vertical="center" wrapText="1"/>
      <protection hidden="1"/>
    </xf>
    <xf numFmtId="1" fontId="8" fillId="0" borderId="0" xfId="0" applyNumberFormat="1" applyFont="1" applyAlignment="1" applyProtection="1">
      <alignment horizontal="left" vertical="top" indent="5"/>
      <protection hidden="1"/>
    </xf>
    <xf numFmtId="0" fontId="8" fillId="0" borderId="14" xfId="0" applyFont="1" applyBorder="1" applyProtection="1">
      <protection hidden="1"/>
    </xf>
    <xf numFmtId="0" fontId="8" fillId="0" borderId="0" xfId="0" applyFont="1" applyBorder="1" applyProtection="1">
      <protection hidden="1"/>
    </xf>
    <xf numFmtId="0" fontId="8" fillId="0" borderId="0" xfId="0" applyFont="1" applyBorder="1" applyAlignment="1" applyProtection="1">
      <alignment horizontal="right" vertical="center"/>
      <protection hidden="1"/>
    </xf>
    <xf numFmtId="0" fontId="8" fillId="0" borderId="15" xfId="0" applyFont="1" applyBorder="1" applyAlignment="1" applyProtection="1">
      <alignment vertical="top"/>
      <protection hidden="1"/>
    </xf>
    <xf numFmtId="0" fontId="8" fillId="0" borderId="4" xfId="0" applyFont="1" applyFill="1" applyBorder="1" applyAlignment="1" applyProtection="1">
      <alignment vertical="top"/>
      <protection hidden="1"/>
    </xf>
    <xf numFmtId="0" fontId="8" fillId="0" borderId="4" xfId="0" applyFont="1" applyFill="1" applyBorder="1" applyAlignment="1" applyProtection="1">
      <alignment horizontal="right" vertical="center"/>
      <protection hidden="1"/>
    </xf>
    <xf numFmtId="0" fontId="8" fillId="0" borderId="0" xfId="0" applyFont="1" applyBorder="1" applyAlignment="1" applyProtection="1">
      <alignment vertical="top"/>
      <protection hidden="1"/>
    </xf>
    <xf numFmtId="0" fontId="8" fillId="0" borderId="0" xfId="0" applyFont="1" applyFill="1" applyBorder="1" applyAlignment="1" applyProtection="1">
      <alignment vertical="top"/>
      <protection hidden="1"/>
    </xf>
    <xf numFmtId="0" fontId="8" fillId="0" borderId="0" xfId="0" applyFont="1" applyFill="1" applyBorder="1" applyAlignment="1" applyProtection="1">
      <alignment horizontal="right" vertical="center"/>
      <protection hidden="1"/>
    </xf>
    <xf numFmtId="0" fontId="8" fillId="2" borderId="13" xfId="0" applyFont="1" applyFill="1" applyBorder="1" applyAlignment="1" applyProtection="1">
      <alignment horizontal="center" vertical="center" wrapText="1"/>
      <protection locked="0"/>
    </xf>
    <xf numFmtId="0" fontId="8" fillId="2" borderId="34" xfId="0" applyFont="1" applyFill="1" applyBorder="1" applyAlignment="1" applyProtection="1">
      <alignment horizontal="center" vertical="center" wrapText="1"/>
      <protection locked="0"/>
    </xf>
    <xf numFmtId="0" fontId="8" fillId="0" borderId="8" xfId="0" applyFont="1" applyBorder="1" applyProtection="1">
      <protection hidden="1"/>
    </xf>
    <xf numFmtId="0" fontId="8" fillId="0" borderId="14" xfId="0" applyFont="1" applyBorder="1" applyAlignment="1" applyProtection="1">
      <alignment vertical="top"/>
      <protection hidden="1"/>
    </xf>
    <xf numFmtId="0" fontId="8" fillId="0" borderId="8" xfId="0" applyFont="1" applyFill="1" applyBorder="1" applyAlignment="1" applyProtection="1">
      <alignment vertical="center" wrapText="1"/>
      <protection hidden="1"/>
    </xf>
    <xf numFmtId="0" fontId="8" fillId="0" borderId="14" xfId="0" applyFont="1" applyBorder="1" applyAlignment="1" applyProtection="1">
      <alignment horizontal="left" vertical="top" wrapText="1"/>
      <protection hidden="1"/>
    </xf>
    <xf numFmtId="0" fontId="8" fillId="0" borderId="0" xfId="0" applyFont="1" applyBorder="1" applyAlignment="1" applyProtection="1">
      <alignment horizontal="left" vertical="top" wrapText="1"/>
      <protection hidden="1"/>
    </xf>
    <xf numFmtId="0" fontId="8" fillId="0" borderId="14" xfId="0" applyFont="1" applyFill="1" applyBorder="1" applyAlignment="1" applyProtection="1">
      <alignment horizontal="right" vertical="top" wrapText="1"/>
      <protection hidden="1"/>
    </xf>
    <xf numFmtId="0" fontId="8" fillId="0" borderId="0" xfId="0" applyFont="1" applyFill="1" applyBorder="1" applyAlignment="1" applyProtection="1">
      <alignment horizontal="right" vertical="top" wrapText="1"/>
      <protection hidden="1"/>
    </xf>
    <xf numFmtId="0" fontId="8" fillId="2" borderId="38" xfId="0" applyFont="1" applyFill="1" applyBorder="1" applyAlignment="1" applyProtection="1">
      <alignment vertical="center" wrapText="1"/>
      <protection hidden="1"/>
    </xf>
    <xf numFmtId="0" fontId="8" fillId="2" borderId="16" xfId="0" applyFont="1" applyFill="1" applyBorder="1" applyAlignment="1" applyProtection="1">
      <alignment vertical="center" wrapText="1"/>
      <protection hidden="1"/>
    </xf>
    <xf numFmtId="0" fontId="8" fillId="2" borderId="39" xfId="0" applyFont="1" applyFill="1" applyBorder="1" applyAlignment="1" applyProtection="1">
      <alignment vertical="center" wrapText="1"/>
      <protection hidden="1"/>
    </xf>
    <xf numFmtId="0" fontId="8" fillId="2" borderId="14" xfId="0" applyFont="1" applyFill="1" applyBorder="1" applyAlignment="1" applyProtection="1">
      <alignment vertical="center" wrapText="1"/>
      <protection hidden="1"/>
    </xf>
    <xf numFmtId="0" fontId="8" fillId="2" borderId="0" xfId="0" applyFont="1" applyFill="1" applyBorder="1" applyAlignment="1" applyProtection="1">
      <alignment vertical="center" wrapText="1"/>
      <protection hidden="1"/>
    </xf>
    <xf numFmtId="0" fontId="8" fillId="2" borderId="8" xfId="0" applyFont="1" applyFill="1" applyBorder="1" applyAlignment="1" applyProtection="1">
      <alignment vertical="center" wrapText="1"/>
      <protection hidden="1"/>
    </xf>
    <xf numFmtId="0" fontId="8" fillId="0" borderId="15" xfId="0" applyFont="1" applyBorder="1" applyAlignment="1" applyProtection="1">
      <alignment horizontal="left" vertical="top" wrapText="1"/>
      <protection hidden="1"/>
    </xf>
    <xf numFmtId="0" fontId="8" fillId="0" borderId="4" xfId="0" applyFont="1" applyBorder="1" applyAlignment="1" applyProtection="1">
      <alignment horizontal="left" vertical="top" wrapText="1"/>
      <protection hidden="1"/>
    </xf>
    <xf numFmtId="0" fontId="8" fillId="0" borderId="9" xfId="0" applyFont="1" applyBorder="1" applyAlignment="1" applyProtection="1">
      <alignment horizontal="left" vertical="top" wrapText="1"/>
      <protection hidden="1"/>
    </xf>
    <xf numFmtId="0" fontId="6" fillId="2" borderId="15" xfId="0" applyFont="1" applyFill="1" applyBorder="1" applyAlignment="1" applyProtection="1">
      <alignment horizontal="left" vertical="top" wrapText="1"/>
      <protection hidden="1"/>
    </xf>
    <xf numFmtId="0" fontId="6" fillId="2" borderId="4" xfId="0" applyFont="1" applyFill="1" applyBorder="1" applyAlignment="1" applyProtection="1">
      <alignment horizontal="left" vertical="top" wrapText="1"/>
      <protection hidden="1"/>
    </xf>
    <xf numFmtId="0" fontId="6" fillId="0" borderId="0" xfId="0" applyFont="1" applyFill="1" applyBorder="1" applyAlignment="1" applyProtection="1">
      <alignment horizontal="left" vertical="top" wrapText="1"/>
      <protection hidden="1"/>
    </xf>
    <xf numFmtId="1" fontId="8" fillId="0" borderId="0" xfId="0" applyNumberFormat="1" applyFont="1" applyProtection="1">
      <protection hidden="1"/>
    </xf>
    <xf numFmtId="1" fontId="8" fillId="0" borderId="0" xfId="0" applyNumberFormat="1" applyFont="1" applyAlignment="1" applyProtection="1">
      <alignment vertical="top"/>
      <protection hidden="1"/>
    </xf>
    <xf numFmtId="0" fontId="8" fillId="0" borderId="15" xfId="0" applyFont="1" applyBorder="1" applyAlignment="1" applyProtection="1">
      <alignment vertical="top" wrapText="1"/>
      <protection hidden="1"/>
    </xf>
    <xf numFmtId="0" fontId="8" fillId="0" borderId="4" xfId="0" applyFont="1" applyBorder="1" applyAlignment="1" applyProtection="1">
      <alignment vertical="top" wrapText="1"/>
      <protection hidden="1"/>
    </xf>
    <xf numFmtId="0" fontId="8" fillId="0" borderId="9" xfId="0" applyFont="1" applyBorder="1" applyAlignment="1" applyProtection="1">
      <alignment vertical="top" wrapText="1"/>
      <protection hidden="1"/>
    </xf>
    <xf numFmtId="0" fontId="8" fillId="0" borderId="0" xfId="0" applyFont="1" applyFill="1" applyProtection="1">
      <protection hidden="1"/>
    </xf>
    <xf numFmtId="0" fontId="9" fillId="0" borderId="11" xfId="0" applyFont="1" applyBorder="1" applyAlignment="1" applyProtection="1">
      <alignment horizontal="center" vertical="center"/>
      <protection hidden="1"/>
    </xf>
    <xf numFmtId="0" fontId="9" fillId="0" borderId="38" xfId="0" applyFont="1" applyBorder="1" applyAlignment="1" applyProtection="1">
      <alignment horizontal="justify" vertical="center" wrapText="1"/>
      <protection hidden="1"/>
    </xf>
    <xf numFmtId="0" fontId="9" fillId="0" borderId="39" xfId="0" applyFont="1" applyBorder="1" applyAlignment="1" applyProtection="1">
      <alignment horizontal="justify" vertical="center" wrapText="1"/>
      <protection hidden="1"/>
    </xf>
    <xf numFmtId="0" fontId="9" fillId="0" borderId="14"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8" fillId="0" borderId="11" xfId="0" applyFont="1" applyBorder="1" applyAlignment="1" applyProtection="1">
      <alignment horizontal="right" vertical="top"/>
      <protection hidden="1"/>
    </xf>
    <xf numFmtId="0" fontId="8" fillId="2" borderId="7" xfId="0" applyFont="1" applyFill="1" applyBorder="1" applyAlignment="1" applyProtection="1">
      <alignment horizontal="center" vertical="center" wrapText="1"/>
      <protection locked="0"/>
    </xf>
    <xf numFmtId="0" fontId="8" fillId="0" borderId="16" xfId="0" applyFont="1" applyBorder="1" applyAlignment="1" applyProtection="1">
      <alignment vertical="center" wrapText="1"/>
      <protection hidden="1"/>
    </xf>
    <xf numFmtId="0" fontId="8" fillId="0" borderId="39" xfId="0" applyFont="1" applyBorder="1" applyAlignment="1" applyProtection="1">
      <alignment vertical="center" wrapText="1"/>
      <protection hidden="1"/>
    </xf>
    <xf numFmtId="0" fontId="8" fillId="0" borderId="11" xfId="0" applyFont="1" applyFill="1" applyBorder="1" applyAlignment="1" applyProtection="1">
      <alignment horizontal="right" vertical="top"/>
      <protection hidden="1"/>
    </xf>
    <xf numFmtId="0" fontId="8" fillId="0" borderId="40" xfId="0" applyFont="1" applyFill="1" applyBorder="1" applyAlignment="1" applyProtection="1">
      <alignment vertical="center" wrapText="1"/>
    </xf>
    <xf numFmtId="0" fontId="8" fillId="0" borderId="41" xfId="0" applyFont="1" applyFill="1" applyBorder="1" applyAlignment="1" applyProtection="1">
      <alignment vertical="center" wrapText="1"/>
    </xf>
    <xf numFmtId="0" fontId="8" fillId="0" borderId="0" xfId="0" applyFont="1" applyBorder="1" applyAlignment="1" applyProtection="1">
      <alignment horizontal="right" vertical="top"/>
      <protection hidden="1"/>
    </xf>
    <xf numFmtId="0" fontId="8" fillId="0" borderId="42" xfId="0" applyFont="1" applyFill="1" applyBorder="1" applyAlignment="1" applyProtection="1">
      <alignment vertical="center" wrapText="1"/>
    </xf>
    <xf numFmtId="0" fontId="8" fillId="0" borderId="43" xfId="0" applyFont="1" applyFill="1" applyBorder="1" applyAlignment="1" applyProtection="1">
      <alignment vertical="center" wrapText="1"/>
    </xf>
    <xf numFmtId="0" fontId="8" fillId="0" borderId="0" xfId="0" applyFont="1" applyFill="1" applyBorder="1" applyAlignment="1" applyProtection="1">
      <alignment horizontal="right" vertical="top"/>
      <protection hidden="1"/>
    </xf>
    <xf numFmtId="0" fontId="8" fillId="0" borderId="0" xfId="0" applyFont="1" applyFill="1" applyBorder="1" applyAlignment="1" applyProtection="1">
      <alignment horizontal="justify" vertical="top" wrapText="1"/>
      <protection hidden="1"/>
    </xf>
    <xf numFmtId="0" fontId="9" fillId="0" borderId="10" xfId="0" applyFont="1" applyBorder="1" applyAlignment="1" applyProtection="1">
      <alignment horizontal="center" vertical="center"/>
      <protection hidden="1"/>
    </xf>
    <xf numFmtId="0" fontId="8" fillId="2" borderId="40" xfId="0" applyFont="1" applyFill="1" applyBorder="1" applyAlignment="1" applyProtection="1">
      <alignment vertical="center" wrapText="1"/>
      <protection locked="0"/>
    </xf>
    <xf numFmtId="0" fontId="8" fillId="2" borderId="41" xfId="0" applyFont="1" applyFill="1" applyBorder="1" applyAlignment="1" applyProtection="1">
      <alignment vertical="center" wrapText="1"/>
      <protection locked="0"/>
    </xf>
    <xf numFmtId="0" fontId="8" fillId="2" borderId="42" xfId="0" applyFont="1" applyFill="1" applyBorder="1" applyAlignment="1" applyProtection="1">
      <alignment vertical="center" wrapText="1"/>
      <protection locked="0"/>
    </xf>
    <xf numFmtId="0" fontId="8" fillId="2" borderId="43" xfId="0" applyFont="1" applyFill="1" applyBorder="1" applyAlignment="1" applyProtection="1">
      <alignment vertical="center" wrapText="1"/>
      <protection locked="0"/>
    </xf>
    <xf numFmtId="0" fontId="8" fillId="0" borderId="0" xfId="0" applyFont="1" applyFill="1" applyBorder="1" applyAlignment="1" applyProtection="1">
      <alignment horizontal="left" vertical="center" wrapText="1"/>
      <protection locked="0" hidden="1"/>
    </xf>
    <xf numFmtId="0" fontId="8" fillId="2" borderId="44" xfId="0" applyFont="1" applyFill="1" applyBorder="1" applyAlignment="1" applyProtection="1">
      <alignment vertical="center" wrapText="1"/>
      <protection locked="0"/>
    </xf>
    <xf numFmtId="0" fontId="8" fillId="2" borderId="45" xfId="0" applyFont="1" applyFill="1" applyBorder="1" applyAlignment="1" applyProtection="1">
      <alignment vertical="center" wrapText="1"/>
      <protection locked="0"/>
    </xf>
    <xf numFmtId="49" fontId="7" fillId="0" borderId="0" xfId="0" applyNumberFormat="1" applyFont="1" applyAlignment="1" applyProtection="1">
      <alignment horizontal="right" vertical="top" wrapText="1"/>
      <protection hidden="1"/>
    </xf>
    <xf numFmtId="0" fontId="9" fillId="0" borderId="0" xfId="0" applyFont="1" applyAlignment="1" applyProtection="1">
      <alignment horizontal="right" vertical="top"/>
      <protection hidden="1"/>
    </xf>
    <xf numFmtId="0" fontId="9" fillId="0" borderId="0" xfId="0" applyFont="1" applyAlignment="1" applyProtection="1">
      <alignment horizontal="center" vertical="top"/>
      <protection hidden="1"/>
    </xf>
    <xf numFmtId="0" fontId="21" fillId="0" borderId="11" xfId="0" applyFont="1" applyBorder="1" applyAlignment="1" applyProtection="1">
      <alignment horizontal="right"/>
      <protection hidden="1"/>
    </xf>
    <xf numFmtId="0" fontId="21" fillId="0" borderId="0" xfId="0" applyFont="1" applyFill="1" applyBorder="1" applyAlignment="1" applyProtection="1">
      <alignment horizontal="right"/>
      <protection hidden="1"/>
    </xf>
    <xf numFmtId="0" fontId="21" fillId="0" borderId="0" xfId="0" applyFont="1" applyFill="1" applyBorder="1" applyAlignment="1" applyProtection="1">
      <alignment horizontal="left" vertical="center" wrapText="1"/>
      <protection locked="0" hidden="1"/>
    </xf>
    <xf numFmtId="0" fontId="21" fillId="0" borderId="0" xfId="0" applyFont="1" applyAlignment="1" applyProtection="1">
      <alignment horizontal="justify"/>
      <protection hidden="1"/>
    </xf>
    <xf numFmtId="0" fontId="21" fillId="0" borderId="0" xfId="0" applyFont="1" applyAlignment="1" applyProtection="1">
      <alignment vertical="top"/>
      <protection hidden="1"/>
    </xf>
    <xf numFmtId="0" fontId="24" fillId="0" borderId="0" xfId="0" applyFont="1" applyProtection="1">
      <protection hidden="1"/>
    </xf>
    <xf numFmtId="0" fontId="8" fillId="0" borderId="14" xfId="0" applyFont="1" applyFill="1" applyBorder="1" applyAlignment="1" applyProtection="1">
      <alignment vertical="center" wrapText="1"/>
      <protection hidden="1"/>
    </xf>
    <xf numFmtId="0" fontId="8" fillId="0" borderId="46" xfId="0" applyFont="1" applyBorder="1" applyAlignment="1" applyProtection="1">
      <alignment horizontal="right" vertical="top"/>
      <protection hidden="1"/>
    </xf>
    <xf numFmtId="0" fontId="9" fillId="0" borderId="47" xfId="0" applyFont="1" applyBorder="1" applyAlignment="1" applyProtection="1">
      <alignment horizontal="center" vertical="center"/>
      <protection hidden="1"/>
    </xf>
    <xf numFmtId="0" fontId="8" fillId="0" borderId="47" xfId="0" applyFont="1" applyBorder="1" applyAlignment="1" applyProtection="1">
      <alignment horizontal="right" vertical="top"/>
      <protection hidden="1"/>
    </xf>
    <xf numFmtId="0" fontId="8" fillId="0" borderId="48" xfId="0" applyFont="1" applyBorder="1" applyAlignment="1" applyProtection="1">
      <alignment horizontal="right" vertical="top"/>
      <protection hidden="1"/>
    </xf>
    <xf numFmtId="0" fontId="9" fillId="0" borderId="6" xfId="0" applyFont="1" applyBorder="1" applyAlignment="1" applyProtection="1">
      <alignment horizontal="center" vertical="center" wrapText="1"/>
      <protection hidden="1"/>
    </xf>
    <xf numFmtId="0" fontId="6" fillId="0" borderId="14" xfId="0" applyFont="1" applyFill="1" applyBorder="1" applyAlignment="1" applyProtection="1">
      <alignment horizontal="left" vertical="top" wrapText="1"/>
      <protection hidden="1"/>
    </xf>
    <xf numFmtId="175" fontId="8" fillId="2" borderId="6" xfId="25" applyNumberFormat="1" applyFont="1" applyFill="1" applyBorder="1" applyAlignment="1" applyProtection="1">
      <alignment vertical="center" wrapText="1"/>
      <protection locked="0"/>
    </xf>
    <xf numFmtId="0" fontId="8" fillId="11" borderId="0" xfId="0" applyFont="1" applyFill="1" applyAlignment="1" applyProtection="1">
      <alignment vertical="top"/>
      <protection hidden="1"/>
    </xf>
    <xf numFmtId="0" fontId="8" fillId="11" borderId="0" xfId="0" applyFont="1" applyFill="1" applyProtection="1">
      <protection hidden="1"/>
    </xf>
    <xf numFmtId="0" fontId="8" fillId="11" borderId="0" xfId="0" applyFont="1" applyFill="1" applyBorder="1" applyAlignment="1" applyProtection="1">
      <alignment horizontal="left" vertical="center"/>
      <protection hidden="1"/>
    </xf>
    <xf numFmtId="0" fontId="8" fillId="11" borderId="0" xfId="0" applyFont="1" applyFill="1" applyBorder="1" applyProtection="1">
      <protection hidden="1"/>
    </xf>
    <xf numFmtId="0" fontId="8" fillId="11" borderId="0" xfId="0" applyFont="1" applyFill="1" applyAlignment="1" applyProtection="1">
      <alignment horizontal="left" vertical="center"/>
      <protection hidden="1"/>
    </xf>
    <xf numFmtId="0" fontId="9" fillId="0" borderId="34" xfId="0" applyFont="1" applyBorder="1" applyAlignment="1" applyProtection="1">
      <alignment vertical="center" wrapText="1"/>
      <protection hidden="1"/>
    </xf>
    <xf numFmtId="0" fontId="9" fillId="0" borderId="3" xfId="0" applyFont="1" applyBorder="1" applyAlignment="1" applyProtection="1">
      <alignment vertical="center" wrapText="1"/>
      <protection hidden="1"/>
    </xf>
    <xf numFmtId="0" fontId="9" fillId="0" borderId="0" xfId="0" applyFont="1" applyFill="1" applyBorder="1" applyAlignment="1" applyProtection="1">
      <alignment vertical="center" wrapText="1"/>
      <protection hidden="1"/>
    </xf>
    <xf numFmtId="0" fontId="9" fillId="0" borderId="0" xfId="0" applyFont="1" applyBorder="1" applyAlignment="1" applyProtection="1">
      <alignment vertical="center" wrapText="1"/>
      <protection hidden="1"/>
    </xf>
    <xf numFmtId="0" fontId="8" fillId="0" borderId="38" xfId="0" applyFont="1" applyBorder="1" applyAlignment="1" applyProtection="1">
      <alignment horizontal="center" vertical="top"/>
      <protection hidden="1"/>
    </xf>
    <xf numFmtId="0" fontId="9" fillId="0" borderId="6" xfId="0" applyFont="1" applyBorder="1" applyAlignment="1" applyProtection="1">
      <alignment horizontal="center" vertical="center"/>
      <protection hidden="1"/>
    </xf>
    <xf numFmtId="0" fontId="8" fillId="0" borderId="6" xfId="0" applyFont="1" applyBorder="1" applyAlignment="1" applyProtection="1">
      <alignment horizontal="right" vertical="top"/>
      <protection hidden="1"/>
    </xf>
    <xf numFmtId="0" fontId="8" fillId="0" borderId="6" xfId="0" applyFont="1" applyBorder="1" applyAlignment="1" applyProtection="1">
      <alignment vertical="center" wrapText="1"/>
      <protection hidden="1"/>
    </xf>
    <xf numFmtId="0" fontId="8" fillId="0" borderId="6" xfId="0" applyFont="1" applyFill="1" applyBorder="1" applyAlignment="1" applyProtection="1">
      <alignment horizontal="center" vertical="top"/>
      <protection hidden="1"/>
    </xf>
    <xf numFmtId="0" fontId="9" fillId="0" borderId="34" xfId="0" applyFont="1" applyBorder="1" applyAlignment="1" applyProtection="1">
      <alignment horizontal="center" vertical="center"/>
      <protection hidden="1"/>
    </xf>
    <xf numFmtId="0" fontId="9" fillId="0" borderId="13" xfId="0" applyFont="1" applyBorder="1" applyAlignment="1" applyProtection="1">
      <alignment vertical="center" wrapText="1"/>
      <protection hidden="1"/>
    </xf>
    <xf numFmtId="0" fontId="8" fillId="0" borderId="49" xfId="0" applyFont="1" applyBorder="1" applyAlignment="1" applyProtection="1">
      <alignment horizontal="right" vertical="top"/>
      <protection hidden="1"/>
    </xf>
    <xf numFmtId="0" fontId="8" fillId="0" borderId="50" xfId="0" applyFont="1" applyFill="1" applyBorder="1" applyAlignment="1" applyProtection="1">
      <alignment vertical="center" wrapText="1"/>
    </xf>
    <xf numFmtId="0" fontId="8" fillId="0" borderId="51" xfId="0" applyFont="1" applyFill="1" applyBorder="1" applyAlignment="1" applyProtection="1">
      <alignment vertical="center" wrapText="1"/>
    </xf>
    <xf numFmtId="0" fontId="8" fillId="0" borderId="6" xfId="0" applyFont="1" applyFill="1" applyBorder="1" applyAlignment="1" applyProtection="1">
      <alignment horizontal="right" vertical="top"/>
      <protection hidden="1"/>
    </xf>
    <xf numFmtId="1" fontId="8" fillId="0" borderId="34" xfId="0" applyNumberFormat="1" applyFont="1" applyBorder="1" applyAlignment="1" applyProtection="1">
      <alignment horizontal="center" vertical="top"/>
      <protection hidden="1"/>
    </xf>
    <xf numFmtId="0" fontId="6" fillId="2" borderId="34" xfId="0" applyFont="1" applyFill="1" applyBorder="1" applyAlignment="1" applyProtection="1">
      <alignment vertical="top" wrapText="1"/>
      <protection locked="0"/>
    </xf>
    <xf numFmtId="0" fontId="6" fillId="2" borderId="13" xfId="0" applyFont="1" applyFill="1" applyBorder="1" applyAlignment="1" applyProtection="1">
      <alignment vertical="top" wrapText="1"/>
      <protection locked="0"/>
    </xf>
    <xf numFmtId="1" fontId="8" fillId="0" borderId="38" xfId="0" applyNumberFormat="1" applyFont="1" applyBorder="1" applyAlignment="1" applyProtection="1">
      <alignment horizontal="center" vertical="top"/>
      <protection hidden="1"/>
    </xf>
    <xf numFmtId="1" fontId="8" fillId="0" borderId="14" xfId="0" applyNumberFormat="1" applyFont="1" applyBorder="1" applyAlignment="1" applyProtection="1">
      <alignment horizontal="left" vertical="top" indent="5"/>
      <protection hidden="1"/>
    </xf>
    <xf numFmtId="1" fontId="8" fillId="0" borderId="15" xfId="0" applyNumberFormat="1" applyFont="1" applyBorder="1" applyAlignment="1" applyProtection="1">
      <alignment horizontal="left" vertical="top" indent="5"/>
      <protection hidden="1"/>
    </xf>
    <xf numFmtId="1" fontId="8" fillId="0" borderId="14" xfId="0" applyNumberFormat="1" applyFont="1" applyBorder="1" applyAlignment="1" applyProtection="1">
      <alignment horizontal="center" vertical="top"/>
      <protection hidden="1"/>
    </xf>
    <xf numFmtId="0" fontId="8" fillId="0" borderId="14" xfId="0" applyFont="1" applyFill="1" applyBorder="1" applyAlignment="1" applyProtection="1">
      <alignment horizontal="left" vertical="center" wrapText="1"/>
      <protection hidden="1"/>
    </xf>
    <xf numFmtId="0" fontId="8" fillId="0" borderId="8" xfId="0" applyFont="1" applyFill="1" applyBorder="1" applyAlignment="1" applyProtection="1">
      <alignment horizontal="left" vertical="center" wrapText="1"/>
      <protection hidden="1"/>
    </xf>
    <xf numFmtId="0" fontId="6" fillId="0" borderId="8" xfId="0" applyFont="1" applyFill="1" applyBorder="1" applyAlignment="1" applyProtection="1">
      <alignment horizontal="left" vertical="top" wrapText="1"/>
      <protection hidden="1"/>
    </xf>
    <xf numFmtId="0" fontId="8" fillId="0" borderId="14" xfId="0" applyFont="1" applyBorder="1" applyAlignment="1" applyProtection="1">
      <alignment horizontal="center" vertical="top"/>
      <protection hidden="1"/>
    </xf>
    <xf numFmtId="171" fontId="7" fillId="0" borderId="0" xfId="0" applyNumberFormat="1" applyFont="1" applyBorder="1" applyAlignment="1" applyProtection="1">
      <alignment horizontal="right" vertical="top"/>
      <protection hidden="1"/>
    </xf>
    <xf numFmtId="0" fontId="89" fillId="0" borderId="0" xfId="0" applyFont="1" applyAlignment="1">
      <alignment horizontal="center" vertical="center" readingOrder="2"/>
    </xf>
    <xf numFmtId="44" fontId="9" fillId="0" borderId="0" xfId="15" applyFont="1" applyAlignment="1" applyProtection="1">
      <alignment horizontal="right" vertical="top" indent="1"/>
      <protection hidden="1"/>
    </xf>
    <xf numFmtId="0" fontId="9" fillId="0" borderId="0" xfId="0" applyFont="1" applyAlignment="1" applyProtection="1">
      <alignment horizontal="right" vertical="top" indent="1"/>
      <protection hidden="1"/>
    </xf>
    <xf numFmtId="0" fontId="7"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vertical="top" wrapText="1"/>
      <protection hidden="1"/>
    </xf>
    <xf numFmtId="0" fontId="4" fillId="11" borderId="0" xfId="0" applyFont="1" applyFill="1" applyBorder="1" applyAlignment="1" applyProtection="1">
      <alignment horizontal="center" vertical="center" wrapText="1"/>
      <protection locked="0"/>
    </xf>
    <xf numFmtId="0" fontId="8" fillId="2" borderId="13" xfId="0" applyFont="1" applyFill="1" applyBorder="1" applyAlignment="1" applyProtection="1">
      <alignment horizontal="center" vertical="top" wrapText="1"/>
      <protection locked="0"/>
    </xf>
    <xf numFmtId="171" fontId="7" fillId="0" borderId="0" xfId="0" applyNumberFormat="1" applyFont="1" applyAlignment="1" applyProtection="1">
      <alignment horizontal="center" vertical="center" wrapText="1"/>
      <protection hidden="1"/>
    </xf>
    <xf numFmtId="49" fontId="9" fillId="0" borderId="0" xfId="0" applyNumberFormat="1"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171" fontId="9" fillId="0" borderId="0" xfId="0" applyNumberFormat="1" applyFont="1" applyAlignment="1" applyProtection="1">
      <alignment horizontal="center" vertical="center"/>
      <protection hidden="1"/>
    </xf>
    <xf numFmtId="1" fontId="8" fillId="0" borderId="0" xfId="0" applyNumberFormat="1" applyFont="1" applyAlignment="1" applyProtection="1">
      <alignment horizontal="center"/>
      <protection hidden="1"/>
    </xf>
    <xf numFmtId="171" fontId="9" fillId="0" borderId="0" xfId="0" applyNumberFormat="1" applyFont="1" applyAlignment="1" applyProtection="1">
      <alignment horizontal="center" vertical="top"/>
      <protection hidden="1"/>
    </xf>
    <xf numFmtId="0" fontId="9" fillId="0" borderId="49" xfId="0" applyFont="1" applyBorder="1" applyAlignment="1" applyProtection="1">
      <alignment horizontal="center" vertical="center"/>
      <protection hidden="1"/>
    </xf>
    <xf numFmtId="0" fontId="8" fillId="2" borderId="52" xfId="0" applyFont="1" applyFill="1" applyBorder="1" applyAlignment="1" applyProtection="1">
      <alignment horizontal="center" vertical="top" wrapText="1"/>
      <protection locked="0"/>
    </xf>
    <xf numFmtId="0" fontId="90" fillId="0" borderId="0" xfId="25" applyFont="1" applyAlignment="1" applyProtection="1">
      <alignment horizontal="center" vertical="center"/>
      <protection hidden="1"/>
    </xf>
    <xf numFmtId="0" fontId="8" fillId="0" borderId="14" xfId="25" applyFont="1" applyBorder="1" applyAlignment="1" applyProtection="1">
      <alignment vertical="center"/>
      <protection hidden="1"/>
    </xf>
    <xf numFmtId="0" fontId="8" fillId="0" borderId="8" xfId="25" applyFont="1" applyBorder="1" applyAlignment="1" applyProtection="1">
      <alignment vertical="center"/>
      <protection hidden="1"/>
    </xf>
    <xf numFmtId="0" fontId="8" fillId="2" borderId="7" xfId="25" applyFont="1" applyFill="1" applyBorder="1" applyAlignment="1" applyProtection="1">
      <alignment vertical="center" wrapText="1"/>
      <protection locked="0"/>
    </xf>
    <xf numFmtId="0" fontId="7" fillId="0" borderId="0" xfId="22" applyFont="1" applyBorder="1" applyAlignment="1" applyProtection="1">
      <alignment horizontal="center" vertical="center"/>
      <protection hidden="1"/>
    </xf>
    <xf numFmtId="0" fontId="90" fillId="0" borderId="0" xfId="25" applyFont="1" applyProtection="1">
      <protection hidden="1"/>
    </xf>
    <xf numFmtId="0" fontId="3" fillId="0" borderId="0" xfId="22" applyFont="1" applyBorder="1" applyAlignment="1" applyProtection="1">
      <alignment vertical="center" wrapText="1"/>
      <protection hidden="1"/>
    </xf>
    <xf numFmtId="0" fontId="81" fillId="0" borderId="0" xfId="0" applyFont="1" applyAlignment="1">
      <alignment horizontal="center" vertical="center"/>
    </xf>
    <xf numFmtId="0" fontId="81" fillId="0" borderId="0" xfId="0" applyFont="1" applyAlignment="1">
      <alignment vertical="center"/>
    </xf>
    <xf numFmtId="0" fontId="83" fillId="0" borderId="0" xfId="0" applyFont="1" applyAlignment="1">
      <alignment horizontal="center" vertical="center"/>
    </xf>
    <xf numFmtId="0" fontId="82" fillId="0" borderId="0" xfId="0" applyFont="1" applyAlignment="1">
      <alignment horizontal="center" vertical="center"/>
    </xf>
    <xf numFmtId="0" fontId="81" fillId="0" borderId="0" xfId="0" applyFont="1" applyAlignment="1">
      <alignment horizontal="justify" vertical="center"/>
    </xf>
    <xf numFmtId="0" fontId="82" fillId="0" borderId="0" xfId="0" applyFont="1" applyAlignment="1">
      <alignment horizontal="justify" vertical="center"/>
    </xf>
    <xf numFmtId="0" fontId="81" fillId="0" borderId="0" xfId="0" applyFont="1" applyAlignment="1">
      <alignment horizontal="left" vertical="center" indent="15"/>
    </xf>
    <xf numFmtId="0" fontId="81" fillId="0" borderId="0" xfId="0" applyFont="1" applyAlignment="1">
      <alignment horizontal="left" vertical="center" indent="5"/>
    </xf>
    <xf numFmtId="0" fontId="24" fillId="0" borderId="0" xfId="22" applyAlignment="1" applyProtection="1">
      <alignment vertical="center"/>
      <protection hidden="1"/>
    </xf>
    <xf numFmtId="0" fontId="81" fillId="0" borderId="4" xfId="0" applyFont="1" applyBorder="1" applyAlignment="1">
      <alignment horizontal="justify" vertical="center"/>
    </xf>
    <xf numFmtId="0" fontId="24" fillId="0" borderId="0" xfId="0" applyFont="1" applyAlignment="1">
      <alignment wrapText="1"/>
    </xf>
    <xf numFmtId="0" fontId="8" fillId="0" borderId="1" xfId="0" applyFont="1" applyBorder="1" applyAlignment="1" applyProtection="1">
      <alignment horizontal="center" vertical="top" wrapText="1"/>
      <protection hidden="1"/>
    </xf>
    <xf numFmtId="0" fontId="8" fillId="2" borderId="1" xfId="0" applyFont="1" applyFill="1" applyBorder="1" applyAlignment="1" applyProtection="1">
      <alignment vertical="top" wrapText="1"/>
      <protection locked="0"/>
    </xf>
    <xf numFmtId="0" fontId="91" fillId="0" borderId="0" xfId="0" applyFont="1" applyAlignment="1" applyProtection="1">
      <alignment vertical="center"/>
      <protection hidden="1"/>
    </xf>
    <xf numFmtId="0" fontId="92" fillId="0" borderId="0" xfId="0" applyFont="1" applyProtection="1">
      <protection hidden="1"/>
    </xf>
    <xf numFmtId="0" fontId="91" fillId="0" borderId="0" xfId="0" applyFont="1" applyAlignment="1" applyProtection="1">
      <alignment vertical="center" wrapText="1"/>
      <protection hidden="1"/>
    </xf>
    <xf numFmtId="0" fontId="93" fillId="0" borderId="0" xfId="0" applyFont="1" applyAlignment="1" applyProtection="1">
      <alignment vertical="center"/>
      <protection hidden="1"/>
    </xf>
    <xf numFmtId="0" fontId="93" fillId="0" borderId="0" xfId="0" applyFont="1" applyAlignment="1" applyProtection="1">
      <alignment vertical="center" wrapText="1"/>
      <protection hidden="1"/>
    </xf>
    <xf numFmtId="0" fontId="94" fillId="0" borderId="0" xfId="0" applyFont="1" applyProtection="1">
      <protection hidden="1"/>
    </xf>
    <xf numFmtId="0" fontId="81" fillId="0" borderId="0" xfId="0" applyFont="1" applyAlignment="1">
      <alignment horizontal="center" vertical="center" wrapText="1"/>
    </xf>
    <xf numFmtId="0" fontId="8" fillId="0" borderId="34" xfId="0" applyFont="1" applyBorder="1" applyAlignment="1" applyProtection="1">
      <alignment vertical="center" wrapText="1"/>
      <protection hidden="1"/>
    </xf>
    <xf numFmtId="0" fontId="8" fillId="0" borderId="3" xfId="0" applyFont="1" applyBorder="1" applyAlignment="1" applyProtection="1">
      <alignment vertical="center" wrapText="1"/>
      <protection hidden="1"/>
    </xf>
    <xf numFmtId="0" fontId="8" fillId="0" borderId="13" xfId="0" applyFont="1" applyBorder="1" applyAlignment="1" applyProtection="1">
      <alignment vertical="center" wrapText="1"/>
      <protection hidden="1"/>
    </xf>
    <xf numFmtId="0" fontId="4" fillId="2" borderId="6" xfId="0" applyFont="1" applyFill="1" applyBorder="1" applyAlignment="1" applyProtection="1">
      <alignment horizontal="left" vertical="center" indent="4"/>
      <protection locked="0"/>
    </xf>
    <xf numFmtId="0" fontId="4" fillId="2" borderId="6" xfId="0" applyFont="1" applyFill="1" applyBorder="1" applyAlignment="1" applyProtection="1">
      <alignment horizontal="left" vertical="center" indent="4"/>
      <protection hidden="1"/>
    </xf>
    <xf numFmtId="0" fontId="24" fillId="0" borderId="0" xfId="0" applyFont="1" applyAlignment="1" applyProtection="1">
      <alignment horizontal="center"/>
      <protection hidden="1"/>
    </xf>
    <xf numFmtId="0" fontId="4" fillId="0" borderId="0" xfId="22" applyFont="1"/>
    <xf numFmtId="0" fontId="24" fillId="0" borderId="0" xfId="0" applyFont="1" applyAlignment="1" applyProtection="1">
      <alignment horizontal="left" vertical="center"/>
      <protection hidden="1"/>
    </xf>
    <xf numFmtId="0" fontId="8" fillId="0" borderId="6"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left" vertical="center" wrapText="1"/>
      <protection hidden="1"/>
    </xf>
    <xf numFmtId="0" fontId="9" fillId="0" borderId="0" xfId="22" applyFont="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3" xfId="0" applyFont="1" applyBorder="1" applyAlignment="1" applyProtection="1">
      <alignment horizontal="center" vertical="center" wrapText="1"/>
      <protection hidden="1"/>
    </xf>
    <xf numFmtId="0" fontId="8" fillId="0" borderId="0" xfId="22" applyFont="1" applyAlignment="1" applyProtection="1">
      <alignment vertical="center"/>
      <protection hidden="1"/>
    </xf>
    <xf numFmtId="0" fontId="9" fillId="0" borderId="0" xfId="22" applyFont="1" applyBorder="1" applyAlignment="1" applyProtection="1">
      <alignment horizontal="center" vertical="center"/>
      <protection hidden="1"/>
    </xf>
    <xf numFmtId="0" fontId="8" fillId="0" borderId="0" xfId="22" applyFont="1" applyAlignment="1" applyProtection="1">
      <alignment vertical="center" wrapText="1"/>
      <protection hidden="1"/>
    </xf>
    <xf numFmtId="0" fontId="10" fillId="0" borderId="0" xfId="22" applyFont="1" applyBorder="1" applyAlignment="1" applyProtection="1">
      <alignment vertical="center"/>
      <protection hidden="1"/>
    </xf>
    <xf numFmtId="0" fontId="68" fillId="0" borderId="0" xfId="22" applyFont="1" applyBorder="1" applyAlignment="1" applyProtection="1">
      <alignment horizontal="center" vertical="center"/>
      <protection hidden="1"/>
    </xf>
    <xf numFmtId="0" fontId="9" fillId="0" borderId="0" xfId="22" applyFont="1" applyBorder="1" applyAlignment="1" applyProtection="1">
      <alignment vertical="center" wrapText="1"/>
      <protection hidden="1"/>
    </xf>
    <xf numFmtId="0" fontId="8" fillId="0" borderId="0" xfId="0" applyFont="1" applyAlignment="1">
      <alignment horizontal="center" vertical="center"/>
    </xf>
    <xf numFmtId="0" fontId="8" fillId="0" borderId="0" xfId="0" applyFont="1" applyAlignment="1">
      <alignment vertical="center" wrapText="1"/>
    </xf>
    <xf numFmtId="0" fontId="8" fillId="0" borderId="0" xfId="0" applyFont="1" applyAlignment="1">
      <alignment horizontal="justify" vertical="center" wrapText="1"/>
    </xf>
    <xf numFmtId="0" fontId="8" fillId="0" borderId="4" xfId="0" applyFont="1" applyBorder="1" applyAlignment="1">
      <alignment horizontal="justify" vertical="center"/>
    </xf>
    <xf numFmtId="0" fontId="4" fillId="0" borderId="0" xfId="0" applyFont="1" applyBorder="1" applyAlignment="1">
      <alignment horizontal="justify" vertical="center" wrapText="1"/>
    </xf>
    <xf numFmtId="0" fontId="8" fillId="0" borderId="0" xfId="0" applyFont="1" applyAlignment="1" applyProtection="1">
      <alignment horizontal="left" vertical="center" wrapText="1"/>
      <protection hidden="1"/>
    </xf>
    <xf numFmtId="0" fontId="8" fillId="0" borderId="6" xfId="0" applyFont="1" applyBorder="1" applyAlignment="1">
      <alignment horizontal="center" vertical="center" wrapText="1"/>
    </xf>
    <xf numFmtId="0" fontId="9" fillId="0" borderId="6" xfId="0" applyFont="1" applyBorder="1" applyAlignment="1">
      <alignment horizontal="center" vertical="center" wrapText="1"/>
    </xf>
    <xf numFmtId="0" fontId="9" fillId="0" borderId="6" xfId="0" applyFont="1" applyBorder="1" applyAlignment="1">
      <alignment horizontal="justify" vertical="center" wrapText="1"/>
    </xf>
    <xf numFmtId="0" fontId="8" fillId="0" borderId="53" xfId="0" applyFont="1" applyBorder="1" applyAlignment="1">
      <alignment vertical="center" wrapText="1"/>
    </xf>
    <xf numFmtId="0" fontId="8" fillId="0" borderId="54" xfId="0" applyFont="1" applyBorder="1" applyAlignment="1">
      <alignment horizontal="center" vertical="center" wrapText="1"/>
    </xf>
    <xf numFmtId="0" fontId="8" fillId="0" borderId="54" xfId="0" applyFont="1" applyBorder="1" applyAlignment="1">
      <alignment vertical="center" wrapText="1"/>
    </xf>
    <xf numFmtId="14" fontId="6" fillId="0" borderId="0" xfId="0" applyNumberFormat="1" applyFont="1" applyFill="1" applyBorder="1" applyAlignment="1" applyProtection="1">
      <alignment vertical="center" wrapText="1"/>
      <protection hidden="1"/>
    </xf>
    <xf numFmtId="0" fontId="6" fillId="0" borderId="0" xfId="0" applyFont="1" applyAlignment="1" applyProtection="1">
      <alignment vertical="top" wrapText="1"/>
      <protection hidden="1"/>
    </xf>
    <xf numFmtId="0" fontId="6" fillId="0" borderId="0" xfId="0" applyFont="1" applyFill="1" applyAlignment="1" applyProtection="1">
      <alignment vertical="top" wrapText="1"/>
      <protection hidden="1"/>
    </xf>
    <xf numFmtId="171" fontId="7" fillId="0" borderId="0" xfId="0" applyNumberFormat="1" applyFont="1" applyAlignment="1" applyProtection="1">
      <alignment horizontal="right" vertical="center" wrapText="1"/>
      <protection hidden="1"/>
    </xf>
    <xf numFmtId="0" fontId="90" fillId="0" borderId="0" xfId="0" applyFont="1" applyBorder="1" applyProtection="1">
      <protection hidden="1"/>
    </xf>
    <xf numFmtId="0" fontId="8" fillId="0" borderId="0" xfId="0" applyFont="1" applyFill="1" applyBorder="1" applyAlignment="1" applyProtection="1">
      <alignment horizontal="left" vertical="top" wrapText="1"/>
      <protection locked="0"/>
    </xf>
    <xf numFmtId="0" fontId="90" fillId="0" borderId="0" xfId="0" applyFont="1" applyFill="1" applyBorder="1" applyAlignment="1" applyProtection="1">
      <alignment horizontal="center" vertical="top"/>
      <protection hidden="1"/>
    </xf>
    <xf numFmtId="0" fontId="90" fillId="0" borderId="0" xfId="0" applyFont="1" applyBorder="1" applyAlignment="1" applyProtection="1">
      <alignment horizontal="left"/>
      <protection hidden="1"/>
    </xf>
    <xf numFmtId="0" fontId="90" fillId="0" borderId="0" xfId="0" applyFont="1" applyFill="1" applyBorder="1" applyAlignment="1" applyProtection="1">
      <alignment horizontal="left" vertical="top"/>
      <protection hidden="1"/>
    </xf>
    <xf numFmtId="0" fontId="90"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center" vertical="center" wrapText="1"/>
      <protection locked="0"/>
    </xf>
    <xf numFmtId="0" fontId="8" fillId="0" borderId="0" xfId="0" applyFont="1" applyFill="1" applyBorder="1" applyProtection="1">
      <protection hidden="1"/>
    </xf>
    <xf numFmtId="0" fontId="6" fillId="11" borderId="4" xfId="0" applyFont="1" applyFill="1" applyBorder="1" applyAlignment="1" applyProtection="1">
      <alignment vertical="top" wrapText="1"/>
      <protection locked="0"/>
    </xf>
    <xf numFmtId="0" fontId="6" fillId="11" borderId="9" xfId="0" applyFont="1" applyFill="1" applyBorder="1" applyAlignment="1" applyProtection="1">
      <alignment vertical="top" wrapText="1"/>
      <protection locked="0"/>
    </xf>
    <xf numFmtId="1" fontId="7" fillId="0" borderId="0" xfId="0" applyNumberFormat="1" applyFont="1" applyAlignment="1" applyProtection="1">
      <alignment horizontal="right" vertical="top"/>
      <protection hidden="1"/>
    </xf>
    <xf numFmtId="171" fontId="9" fillId="0" borderId="0" xfId="0" applyNumberFormat="1" applyFont="1" applyAlignment="1" applyProtection="1">
      <alignment horizontal="right" vertical="center"/>
      <protection hidden="1"/>
    </xf>
    <xf numFmtId="1" fontId="8" fillId="0" borderId="0" xfId="0" applyNumberFormat="1" applyFont="1" applyAlignment="1" applyProtection="1">
      <alignment horizontal="right" vertical="top"/>
      <protection hidden="1"/>
    </xf>
    <xf numFmtId="171" fontId="9" fillId="0" borderId="0" xfId="0" applyNumberFormat="1" applyFont="1" applyAlignment="1" applyProtection="1">
      <alignment horizontal="right" vertical="top"/>
      <protection hidden="1"/>
    </xf>
    <xf numFmtId="0" fontId="90" fillId="11" borderId="0" xfId="0" applyFont="1" applyFill="1" applyBorder="1" applyProtection="1">
      <protection hidden="1"/>
    </xf>
    <xf numFmtId="0" fontId="93" fillId="11" borderId="0" xfId="0" applyFont="1" applyFill="1" applyBorder="1" applyAlignment="1" applyProtection="1">
      <alignment horizontal="center"/>
      <protection hidden="1"/>
    </xf>
    <xf numFmtId="44" fontId="8" fillId="0" borderId="0" xfId="15" applyFont="1" applyAlignment="1" applyProtection="1">
      <alignment horizontal="right" vertical="top" indent="1"/>
      <protection hidden="1"/>
    </xf>
    <xf numFmtId="0" fontId="90" fillId="0" borderId="0" xfId="0" applyFont="1" applyProtection="1">
      <protection hidden="1"/>
    </xf>
    <xf numFmtId="0" fontId="9" fillId="0" borderId="55" xfId="0" applyFont="1" applyBorder="1" applyAlignment="1" applyProtection="1">
      <alignment horizontal="center" vertical="center"/>
      <protection hidden="1"/>
    </xf>
    <xf numFmtId="0" fontId="8" fillId="0" borderId="6" xfId="0" applyFont="1" applyFill="1" applyBorder="1" applyAlignment="1" applyProtection="1">
      <alignment horizontal="left" vertical="center" wrapText="1"/>
      <protection locked="0"/>
    </xf>
    <xf numFmtId="0" fontId="9" fillId="0" borderId="2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8" fillId="0" borderId="7" xfId="0" applyFont="1" applyFill="1" applyBorder="1" applyAlignment="1" applyProtection="1">
      <alignment horizontal="left" vertical="center" wrapText="1"/>
      <protection hidden="1"/>
    </xf>
    <xf numFmtId="0" fontId="7" fillId="0" borderId="56" xfId="0" applyFont="1" applyBorder="1" applyAlignment="1">
      <alignment horizontal="justify" vertical="center" wrapText="1"/>
    </xf>
    <xf numFmtId="0" fontId="7" fillId="0" borderId="57" xfId="0" applyFont="1" applyBorder="1" applyAlignment="1">
      <alignment horizontal="justify" vertical="center" wrapText="1"/>
    </xf>
    <xf numFmtId="0" fontId="7" fillId="0" borderId="58" xfId="0" applyFont="1" applyBorder="1" applyAlignment="1">
      <alignment horizontal="justify" vertical="center" wrapText="1"/>
    </xf>
    <xf numFmtId="0" fontId="8" fillId="2" borderId="6" xfId="0" applyFont="1" applyFill="1" applyBorder="1" applyAlignment="1" applyProtection="1">
      <alignment horizontal="left" vertical="center"/>
      <protection locked="0"/>
    </xf>
    <xf numFmtId="0" fontId="77" fillId="12" borderId="0" xfId="0" applyFont="1" applyFill="1" applyAlignment="1" applyProtection="1">
      <alignment horizontal="justify" vertical="top" wrapText="1"/>
      <protection hidden="1"/>
    </xf>
    <xf numFmtId="0" fontId="92" fillId="0" borderId="0" xfId="0" applyFont="1" applyFill="1" applyAlignment="1" applyProtection="1">
      <alignment vertical="center"/>
      <protection hidden="1"/>
    </xf>
    <xf numFmtId="0" fontId="92" fillId="0" borderId="0" xfId="0" applyFont="1" applyAlignment="1" applyProtection="1">
      <alignment vertical="center"/>
      <protection hidden="1"/>
    </xf>
    <xf numFmtId="0" fontId="95" fillId="0" borderId="0" xfId="0" applyFont="1" applyAlignment="1" applyProtection="1">
      <alignment vertical="center"/>
      <protection hidden="1"/>
    </xf>
    <xf numFmtId="0" fontId="95" fillId="0" borderId="0" xfId="0" applyFont="1" applyProtection="1">
      <protection hidden="1"/>
    </xf>
    <xf numFmtId="0" fontId="92" fillId="0" borderId="0" xfId="0" applyFont="1" applyAlignment="1" applyProtection="1">
      <alignment horizontal="center"/>
      <protection hidden="1"/>
    </xf>
    <xf numFmtId="0" fontId="92" fillId="0" borderId="0" xfId="0" applyFont="1" applyAlignment="1" applyProtection="1">
      <alignment horizontal="center" vertical="center"/>
      <protection hidden="1"/>
    </xf>
    <xf numFmtId="0" fontId="92" fillId="0" borderId="0" xfId="23" applyFont="1" applyAlignment="1" applyProtection="1">
      <alignment horizontal="center" vertical="center"/>
      <protection hidden="1"/>
    </xf>
    <xf numFmtId="0" fontId="92" fillId="0" borderId="0" xfId="23" applyFont="1" applyProtection="1">
      <protection hidden="1"/>
    </xf>
    <xf numFmtId="0" fontId="95" fillId="0" borderId="0" xfId="24" applyNumberFormat="1" applyFont="1" applyFill="1" applyBorder="1" applyAlignment="1" applyProtection="1">
      <alignment vertical="center"/>
      <protection hidden="1"/>
    </xf>
    <xf numFmtId="0" fontId="95" fillId="0" borderId="0" xfId="29" applyFont="1" applyBorder="1" applyAlignment="1" applyProtection="1">
      <alignment vertical="center"/>
      <protection hidden="1"/>
    </xf>
    <xf numFmtId="0" fontId="92" fillId="0" borderId="0" xfId="23" applyFont="1" applyAlignment="1" applyProtection="1">
      <alignment horizontal="center"/>
      <protection hidden="1"/>
    </xf>
    <xf numFmtId="0" fontId="90" fillId="0" borderId="0" xfId="0" applyFont="1" applyFill="1" applyBorder="1" applyAlignment="1" applyProtection="1">
      <alignment horizontal="center" vertical="center" wrapText="1"/>
      <protection hidden="1"/>
    </xf>
    <xf numFmtId="0" fontId="95" fillId="0" borderId="0" xfId="0" applyFont="1" applyBorder="1" applyAlignment="1" applyProtection="1">
      <alignment vertical="center" wrapText="1"/>
      <protection hidden="1"/>
    </xf>
    <xf numFmtId="0" fontId="96" fillId="0" borderId="0" xfId="0" applyFont="1" applyAlignment="1" applyProtection="1">
      <alignment horizontal="center" vertical="center"/>
      <protection hidden="1"/>
    </xf>
    <xf numFmtId="0" fontId="92" fillId="0" borderId="0" xfId="23" applyFont="1" applyAlignment="1" applyProtection="1">
      <alignment vertical="center"/>
      <protection hidden="1"/>
    </xf>
    <xf numFmtId="0" fontId="92" fillId="0" borderId="0" xfId="0" applyFont="1" applyFill="1" applyBorder="1" applyAlignment="1" applyProtection="1">
      <alignment horizontal="center" vertical="center"/>
      <protection hidden="1"/>
    </xf>
    <xf numFmtId="0" fontId="92" fillId="0" borderId="0" xfId="0" applyFont="1" applyFill="1" applyAlignment="1" applyProtection="1">
      <alignment horizontal="center" vertical="center"/>
      <protection hidden="1"/>
    </xf>
    <xf numFmtId="0" fontId="92" fillId="0" borderId="0" xfId="0" applyFont="1" applyFill="1" applyAlignment="1" applyProtection="1">
      <alignment vertical="center" wrapText="1"/>
      <protection hidden="1"/>
    </xf>
    <xf numFmtId="0" fontId="95" fillId="0" borderId="0" xfId="0" applyFont="1" applyFill="1" applyAlignment="1" applyProtection="1">
      <alignment vertical="top" wrapText="1"/>
      <protection hidden="1"/>
    </xf>
    <xf numFmtId="0" fontId="95" fillId="0" borderId="0" xfId="0" applyFont="1" applyAlignment="1" applyProtection="1">
      <alignment vertical="top" wrapText="1"/>
      <protection hidden="1"/>
    </xf>
    <xf numFmtId="0" fontId="92" fillId="0" borderId="0" xfId="0" applyFont="1" applyFill="1" applyProtection="1">
      <protection hidden="1"/>
    </xf>
    <xf numFmtId="0" fontId="97" fillId="0" borderId="0" xfId="0" applyFont="1" applyAlignment="1" applyProtection="1">
      <alignment vertical="center"/>
      <protection hidden="1"/>
    </xf>
    <xf numFmtId="0" fontId="98" fillId="0" borderId="0" xfId="0" applyFont="1" applyBorder="1" applyAlignment="1" applyProtection="1">
      <alignment horizontal="center" vertical="center" wrapText="1"/>
      <protection hidden="1"/>
    </xf>
    <xf numFmtId="0" fontId="98" fillId="0" borderId="0" xfId="0" applyFont="1" applyAlignment="1" applyProtection="1">
      <alignment vertical="center"/>
      <protection hidden="1"/>
    </xf>
    <xf numFmtId="0" fontId="9" fillId="0" borderId="4" xfId="0" applyFont="1" applyBorder="1" applyAlignment="1" applyProtection="1">
      <alignment vertical="center"/>
    </xf>
    <xf numFmtId="0" fontId="8" fillId="0" borderId="4" xfId="0" applyFont="1" applyBorder="1" applyAlignment="1" applyProtection="1">
      <alignment vertical="center"/>
    </xf>
    <xf numFmtId="0" fontId="9" fillId="0" borderId="4" xfId="0" applyFont="1" applyBorder="1" applyAlignment="1" applyProtection="1">
      <alignment horizontal="right"/>
    </xf>
    <xf numFmtId="0" fontId="8" fillId="0" borderId="0" xfId="0" applyFont="1" applyAlignment="1" applyProtection="1">
      <alignment vertical="center"/>
    </xf>
    <xf numFmtId="0" fontId="8" fillId="0" borderId="0" xfId="0" applyFont="1" applyAlignment="1" applyProtection="1">
      <alignment horizontal="justify" vertical="center"/>
    </xf>
    <xf numFmtId="0" fontId="9" fillId="0" borderId="0" xfId="0" applyFont="1" applyAlignment="1" applyProtection="1">
      <alignment horizontal="justify" vertical="center"/>
    </xf>
    <xf numFmtId="0" fontId="8" fillId="0" borderId="6" xfId="0" applyFont="1" applyBorder="1" applyAlignment="1" applyProtection="1">
      <alignment horizontal="center" vertical="center"/>
    </xf>
    <xf numFmtId="0" fontId="8" fillId="13" borderId="6" xfId="0" applyFont="1" applyFill="1" applyBorder="1" applyAlignment="1" applyProtection="1">
      <alignment horizontal="justify" vertical="center"/>
      <protection locked="0"/>
    </xf>
    <xf numFmtId="0" fontId="8" fillId="0" borderId="0" xfId="0" applyFont="1" applyBorder="1" applyAlignment="1" applyProtection="1">
      <alignment horizontal="center" vertical="center"/>
    </xf>
    <xf numFmtId="0" fontId="8" fillId="0" borderId="0" xfId="0" applyFont="1" applyBorder="1" applyAlignment="1" applyProtection="1">
      <alignment horizontal="left" vertical="top" wrapText="1"/>
    </xf>
    <xf numFmtId="0" fontId="8" fillId="0" borderId="0" xfId="0" applyFont="1" applyBorder="1" applyAlignment="1" applyProtection="1">
      <alignment horizontal="justify" vertical="center"/>
    </xf>
    <xf numFmtId="0" fontId="9" fillId="0" borderId="0" xfId="0" applyFont="1" applyAlignment="1" applyProtection="1">
      <alignment horizontal="left" vertical="center"/>
    </xf>
    <xf numFmtId="0" fontId="8" fillId="0" borderId="0" xfId="0" applyFont="1" applyAlignment="1" applyProtection="1">
      <alignment vertical="center" wrapText="1"/>
    </xf>
    <xf numFmtId="0" fontId="8" fillId="0" borderId="0" xfId="0" applyFont="1" applyAlignment="1" applyProtection="1">
      <alignment horizontal="center" vertical="center"/>
    </xf>
    <xf numFmtId="0" fontId="9" fillId="0" borderId="0" xfId="0" applyFont="1" applyBorder="1" applyAlignment="1" applyProtection="1">
      <alignment vertical="center"/>
    </xf>
    <xf numFmtId="0" fontId="24" fillId="0" borderId="0" xfId="22" applyProtection="1"/>
    <xf numFmtId="0" fontId="7" fillId="0" borderId="0" xfId="22" applyFont="1" applyBorder="1" applyAlignment="1" applyProtection="1">
      <alignment horizontal="center" vertical="center"/>
    </xf>
    <xf numFmtId="0" fontId="9" fillId="0" borderId="0" xfId="0" applyFont="1" applyBorder="1" applyAlignment="1" applyProtection="1">
      <alignment horizontal="center" vertical="center" wrapText="1"/>
    </xf>
    <xf numFmtId="0" fontId="8" fillId="0" borderId="0" xfId="0" applyFont="1" applyAlignment="1" applyProtection="1">
      <alignment horizontal="left" vertical="center"/>
    </xf>
    <xf numFmtId="172" fontId="9" fillId="0" borderId="0" xfId="0" applyNumberFormat="1" applyFont="1" applyAlignment="1" applyProtection="1">
      <alignment horizontal="left" vertical="center" indent="1"/>
    </xf>
    <xf numFmtId="0" fontId="8" fillId="0" borderId="0" xfId="0" applyFont="1" applyAlignment="1" applyProtection="1">
      <alignment horizontal="left" vertical="center" indent="1"/>
    </xf>
    <xf numFmtId="0" fontId="9" fillId="0" borderId="0" xfId="0" applyFont="1" applyAlignment="1" applyProtection="1">
      <alignment horizontal="left" vertical="center" indent="1"/>
    </xf>
    <xf numFmtId="0" fontId="99" fillId="0" borderId="0" xfId="0" applyFont="1" applyAlignment="1" applyProtection="1">
      <alignment horizontal="justify" vertical="center" wrapText="1"/>
      <protection hidden="1"/>
    </xf>
    <xf numFmtId="0" fontId="99" fillId="0" borderId="0" xfId="0" applyFont="1" applyAlignment="1" applyProtection="1">
      <alignment horizontal="justify" vertical="center"/>
      <protection hidden="1"/>
    </xf>
    <xf numFmtId="0" fontId="4" fillId="0" borderId="0" xfId="0" applyFont="1" applyAlignment="1" applyProtection="1">
      <alignment vertical="center"/>
      <protection hidden="1"/>
    </xf>
    <xf numFmtId="0" fontId="25" fillId="0" borderId="0" xfId="0" applyFont="1" applyAlignment="1" applyProtection="1">
      <alignment vertical="center"/>
      <protection hidden="1"/>
    </xf>
    <xf numFmtId="0" fontId="8" fillId="0" borderId="0" xfId="0" applyFont="1" applyAlignment="1">
      <alignment horizontal="left" vertical="center"/>
    </xf>
    <xf numFmtId="1" fontId="4" fillId="0" borderId="0" xfId="0" applyNumberFormat="1" applyFont="1" applyAlignment="1" applyProtection="1">
      <alignment horizontal="left" vertical="center"/>
      <protection hidden="1"/>
    </xf>
    <xf numFmtId="1" fontId="25" fillId="0" borderId="0" xfId="0" applyNumberFormat="1" applyFont="1" applyAlignment="1" applyProtection="1">
      <alignment horizontal="left" vertical="center"/>
      <protection hidden="1"/>
    </xf>
    <xf numFmtId="0" fontId="66" fillId="0" borderId="0" xfId="28" applyFont="1" applyBorder="1" applyAlignment="1" applyProtection="1">
      <alignment horizontal="center" vertical="center"/>
      <protection hidden="1"/>
    </xf>
    <xf numFmtId="0" fontId="67" fillId="0" borderId="5" xfId="28" applyFont="1" applyBorder="1" applyAlignment="1" applyProtection="1">
      <alignment horizontal="justify" vertical="center"/>
      <protection hidden="1"/>
    </xf>
    <xf numFmtId="0" fontId="56" fillId="0" borderId="7" xfId="28" applyFont="1" applyBorder="1" applyAlignment="1" applyProtection="1">
      <alignment horizontal="center" vertical="center" textRotation="180"/>
      <protection hidden="1"/>
    </xf>
    <xf numFmtId="0" fontId="56" fillId="0" borderId="20" xfId="28" applyFont="1" applyBorder="1" applyAlignment="1" applyProtection="1">
      <alignment horizontal="center" vertical="center" textRotation="180"/>
      <protection hidden="1"/>
    </xf>
    <xf numFmtId="0" fontId="56" fillId="0" borderId="17" xfId="28" applyFont="1" applyBorder="1" applyAlignment="1" applyProtection="1">
      <alignment horizontal="center" vertical="center" textRotation="180"/>
      <protection hidden="1"/>
    </xf>
    <xf numFmtId="0" fontId="56" fillId="0" borderId="7" xfId="28" applyFont="1" applyBorder="1" applyAlignment="1" applyProtection="1">
      <alignment horizontal="center" vertical="center" textRotation="90"/>
      <protection hidden="1"/>
    </xf>
    <xf numFmtId="0" fontId="56" fillId="0" borderId="20" xfId="28" applyFont="1" applyBorder="1" applyAlignment="1" applyProtection="1">
      <alignment horizontal="center" vertical="center" textRotation="90"/>
      <protection hidden="1"/>
    </xf>
    <xf numFmtId="0" fontId="56" fillId="0" borderId="17" xfId="28" applyFont="1" applyBorder="1" applyAlignment="1" applyProtection="1">
      <alignment horizontal="center" vertical="center" textRotation="90"/>
      <protection hidden="1"/>
    </xf>
    <xf numFmtId="0" fontId="13" fillId="0" borderId="0" xfId="28" applyFont="1" applyBorder="1"/>
    <xf numFmtId="0" fontId="69" fillId="0" borderId="0" xfId="28" applyFont="1" applyBorder="1" applyAlignment="1" applyProtection="1">
      <alignment horizontal="right" vertical="center"/>
      <protection hidden="1"/>
    </xf>
    <xf numFmtId="0" fontId="68" fillId="0" borderId="0" xfId="28" applyFont="1" applyBorder="1" applyAlignment="1" applyProtection="1">
      <alignment horizontal="right" vertical="center"/>
      <protection hidden="1"/>
    </xf>
    <xf numFmtId="0" fontId="68" fillId="0" borderId="16" xfId="28" applyFont="1" applyBorder="1" applyAlignment="1" applyProtection="1">
      <alignment horizontal="right" vertical="center"/>
      <protection hidden="1"/>
    </xf>
    <xf numFmtId="0" fontId="69" fillId="0" borderId="4" xfId="28" applyFont="1" applyBorder="1" applyAlignment="1" applyProtection="1">
      <alignment horizontal="right" vertical="center"/>
      <protection hidden="1"/>
    </xf>
    <xf numFmtId="0" fontId="88" fillId="0" borderId="5" xfId="28" applyFont="1" applyBorder="1" applyAlignment="1" applyProtection="1">
      <alignment horizontal="justify" vertical="center"/>
      <protection hidden="1"/>
    </xf>
    <xf numFmtId="0" fontId="23" fillId="7" borderId="3" xfId="28" applyFont="1" applyFill="1" applyBorder="1" applyAlignment="1" applyProtection="1">
      <alignment horizontal="center" vertical="center"/>
      <protection hidden="1"/>
    </xf>
    <xf numFmtId="0" fontId="64" fillId="0" borderId="0" xfId="28" applyFont="1" applyBorder="1" applyAlignment="1" applyProtection="1">
      <alignment horizontal="center" vertical="center" wrapText="1"/>
      <protection hidden="1"/>
    </xf>
    <xf numFmtId="0" fontId="10" fillId="0" borderId="4" xfId="25" applyFont="1" applyBorder="1" applyAlignment="1" applyProtection="1">
      <alignment horizontal="center" vertical="center" wrapText="1"/>
      <protection hidden="1"/>
    </xf>
    <xf numFmtId="0" fontId="9" fillId="0" borderId="3" xfId="25" applyFont="1" applyBorder="1" applyAlignment="1" applyProtection="1">
      <alignment horizontal="center" vertical="center"/>
      <protection hidden="1"/>
    </xf>
    <xf numFmtId="0" fontId="34" fillId="8" borderId="0" xfId="25" applyFont="1" applyFill="1" applyBorder="1" applyAlignment="1" applyProtection="1">
      <alignment horizontal="center" vertical="center"/>
      <protection hidden="1"/>
    </xf>
    <xf numFmtId="0" fontId="8" fillId="0" borderId="32" xfId="25" applyFont="1" applyBorder="1" applyAlignment="1" applyProtection="1">
      <alignment horizontal="left" vertical="center"/>
      <protection hidden="1"/>
    </xf>
    <xf numFmtId="0" fontId="8" fillId="0" borderId="33" xfId="25" applyFont="1" applyBorder="1" applyAlignment="1" applyProtection="1">
      <alignment horizontal="left" vertical="center"/>
      <protection hidden="1"/>
    </xf>
    <xf numFmtId="0" fontId="8" fillId="0" borderId="15" xfId="25" applyFont="1" applyBorder="1" applyAlignment="1" applyProtection="1">
      <alignment horizontal="left" vertical="center"/>
      <protection hidden="1"/>
    </xf>
    <xf numFmtId="0" fontId="8" fillId="0" borderId="9" xfId="25" applyFont="1" applyBorder="1" applyAlignment="1" applyProtection="1">
      <alignment horizontal="left" vertical="center"/>
      <protection hidden="1"/>
    </xf>
    <xf numFmtId="0" fontId="9" fillId="0" borderId="0" xfId="29" applyFont="1" applyFill="1" applyBorder="1" applyAlignment="1" applyProtection="1">
      <alignment horizontal="left" vertical="center"/>
      <protection hidden="1"/>
    </xf>
    <xf numFmtId="0" fontId="9" fillId="0" borderId="0" xfId="0" applyFont="1" applyAlignment="1" applyProtection="1">
      <alignment horizontal="justify" vertical="center" wrapText="1"/>
      <protection hidden="1"/>
    </xf>
    <xf numFmtId="0" fontId="10" fillId="0" borderId="0" xfId="0" applyFont="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vertical="center"/>
      <protection hidden="1"/>
    </xf>
    <xf numFmtId="0" fontId="8" fillId="0" borderId="0" xfId="29" applyFont="1" applyFill="1" applyBorder="1" applyAlignment="1" applyProtection="1">
      <alignment horizontal="left" vertical="center"/>
      <protection hidden="1"/>
    </xf>
    <xf numFmtId="0" fontId="9" fillId="0" borderId="0" xfId="0" applyFont="1" applyAlignment="1" applyProtection="1">
      <alignment horizontal="left" vertical="center" wrapText="1"/>
      <protection hidden="1"/>
    </xf>
    <xf numFmtId="0" fontId="8" fillId="0" borderId="38" xfId="0" applyFont="1" applyBorder="1" applyAlignment="1" applyProtection="1">
      <alignment horizontal="center" vertical="center" wrapText="1"/>
      <protection hidden="1"/>
    </xf>
    <xf numFmtId="0" fontId="8" fillId="0" borderId="16" xfId="0" applyFont="1" applyBorder="1" applyAlignment="1" applyProtection="1">
      <alignment horizontal="center" vertical="center" wrapText="1"/>
      <protection hidden="1"/>
    </xf>
    <xf numFmtId="0" fontId="8" fillId="2" borderId="78" xfId="0" applyFont="1" applyFill="1" applyBorder="1" applyAlignment="1" applyProtection="1">
      <alignment horizontal="center" vertical="center" wrapText="1"/>
      <protection locked="0"/>
    </xf>
    <xf numFmtId="0" fontId="8" fillId="2" borderId="79" xfId="0" applyFont="1" applyFill="1" applyBorder="1" applyAlignment="1" applyProtection="1">
      <alignment horizontal="center" vertical="center" wrapText="1"/>
      <protection locked="0"/>
    </xf>
    <xf numFmtId="0" fontId="8" fillId="0" borderId="80" xfId="0" applyFont="1" applyBorder="1" applyAlignment="1" applyProtection="1">
      <alignment horizontal="center" vertical="center" wrapText="1"/>
      <protection hidden="1"/>
    </xf>
    <xf numFmtId="0" fontId="8" fillId="0" borderId="81" xfId="0" applyFont="1" applyBorder="1" applyAlignment="1" applyProtection="1">
      <alignment horizontal="center" vertical="center" wrapText="1"/>
      <protection hidden="1"/>
    </xf>
    <xf numFmtId="0" fontId="21" fillId="2" borderId="11" xfId="0" applyFont="1" applyFill="1" applyBorder="1" applyAlignment="1" applyProtection="1">
      <alignment horizontal="left" vertical="center" wrapText="1"/>
      <protection locked="0"/>
    </xf>
    <xf numFmtId="0" fontId="8" fillId="0" borderId="0" xfId="0" applyFont="1" applyAlignment="1" applyProtection="1">
      <alignment horizontal="left" vertical="top" wrapText="1"/>
      <protection hidden="1"/>
    </xf>
    <xf numFmtId="0" fontId="21" fillId="0" borderId="0" xfId="0" applyFont="1" applyFill="1" applyAlignment="1" applyProtection="1">
      <alignment horizontal="justify" vertical="top" wrapText="1"/>
      <protection hidden="1"/>
    </xf>
    <xf numFmtId="0" fontId="21" fillId="0" borderId="0" xfId="0" applyFont="1" applyAlignment="1" applyProtection="1">
      <alignment horizontal="justify" vertical="top" wrapText="1"/>
      <protection hidden="1"/>
    </xf>
    <xf numFmtId="0" fontId="8" fillId="0" borderId="0" xfId="0" applyFont="1" applyAlignment="1" applyProtection="1">
      <alignment horizontal="justify" vertical="top" wrapText="1"/>
      <protection hidden="1"/>
    </xf>
    <xf numFmtId="0" fontId="8" fillId="2" borderId="72" xfId="0" applyFont="1" applyFill="1" applyBorder="1" applyAlignment="1" applyProtection="1">
      <alignment horizontal="center" vertical="center" wrapText="1"/>
      <protection locked="0"/>
    </xf>
    <xf numFmtId="0" fontId="8" fillId="2" borderId="73" xfId="0" applyFont="1" applyFill="1" applyBorder="1" applyAlignment="1" applyProtection="1">
      <alignment horizontal="center" vertical="center" wrapText="1"/>
      <protection locked="0"/>
    </xf>
    <xf numFmtId="0" fontId="8" fillId="0" borderId="0" xfId="0" applyFont="1" applyBorder="1" applyAlignment="1" applyProtection="1">
      <alignment horizontal="justify" vertical="top" wrapText="1"/>
      <protection hidden="1"/>
    </xf>
    <xf numFmtId="0" fontId="8" fillId="0" borderId="74" xfId="0" applyFont="1" applyBorder="1" applyAlignment="1" applyProtection="1">
      <alignment horizontal="left" vertical="center" wrapText="1"/>
      <protection hidden="1"/>
    </xf>
    <xf numFmtId="0" fontId="8" fillId="0" borderId="75" xfId="0" applyFont="1" applyBorder="1" applyAlignment="1" applyProtection="1">
      <alignment horizontal="left" vertical="center" wrapText="1"/>
      <protection hidden="1"/>
    </xf>
    <xf numFmtId="0" fontId="24" fillId="0" borderId="76" xfId="0" applyFont="1" applyFill="1" applyBorder="1" applyAlignment="1" applyProtection="1">
      <alignment horizontal="center" vertical="center" wrapText="1"/>
      <protection hidden="1"/>
    </xf>
    <xf numFmtId="0" fontId="24" fillId="0" borderId="77" xfId="0" applyFont="1" applyFill="1" applyBorder="1" applyAlignment="1" applyProtection="1">
      <alignment horizontal="center" vertical="center" wrapText="1"/>
      <protection hidden="1"/>
    </xf>
    <xf numFmtId="0" fontId="9" fillId="0" borderId="27" xfId="0" applyFont="1" applyBorder="1" applyAlignment="1" applyProtection="1">
      <alignment horizontal="left" vertical="top"/>
      <protection hidden="1"/>
    </xf>
    <xf numFmtId="0" fontId="21" fillId="2" borderId="63" xfId="0" applyFont="1" applyFill="1" applyBorder="1" applyAlignment="1" applyProtection="1">
      <alignment horizontal="left" vertical="center" wrapText="1"/>
      <protection locked="0"/>
    </xf>
    <xf numFmtId="0" fontId="21" fillId="2" borderId="5" xfId="0" applyFont="1" applyFill="1" applyBorder="1" applyAlignment="1" applyProtection="1">
      <alignment horizontal="left" vertical="center" wrapText="1"/>
      <protection locked="0"/>
    </xf>
    <xf numFmtId="0" fontId="8" fillId="0" borderId="34" xfId="0" applyFont="1" applyBorder="1" applyAlignment="1" applyProtection="1">
      <alignment horizontal="justify" vertical="top" wrapText="1"/>
      <protection hidden="1"/>
    </xf>
    <xf numFmtId="0" fontId="8" fillId="0" borderId="3" xfId="0" applyFont="1" applyBorder="1" applyAlignment="1" applyProtection="1">
      <alignment horizontal="justify" vertical="top" wrapText="1"/>
      <protection hidden="1"/>
    </xf>
    <xf numFmtId="0" fontId="8" fillId="0" borderId="13" xfId="0" applyFont="1" applyBorder="1" applyAlignment="1" applyProtection="1">
      <alignment horizontal="justify" vertical="top" wrapText="1"/>
      <protection hidden="1"/>
    </xf>
    <xf numFmtId="0" fontId="6" fillId="2" borderId="34" xfId="0" applyFont="1" applyFill="1" applyBorder="1" applyAlignment="1" applyProtection="1">
      <alignment horizontal="left" vertical="top" wrapText="1"/>
      <protection hidden="1"/>
    </xf>
    <xf numFmtId="0" fontId="6" fillId="2" borderId="13" xfId="0" applyFont="1" applyFill="1" applyBorder="1" applyAlignment="1" applyProtection="1">
      <alignment horizontal="left" vertical="top" wrapText="1"/>
      <protection hidden="1"/>
    </xf>
    <xf numFmtId="0" fontId="8" fillId="0" borderId="34" xfId="0" applyFont="1" applyBorder="1" applyAlignment="1" applyProtection="1">
      <alignment horizontal="left" vertical="top" wrapText="1"/>
      <protection hidden="1"/>
    </xf>
    <xf numFmtId="0" fontId="8" fillId="0" borderId="3" xfId="0" applyFont="1" applyBorder="1" applyAlignment="1" applyProtection="1">
      <alignment horizontal="left" vertical="top" wrapText="1"/>
      <protection hidden="1"/>
    </xf>
    <xf numFmtId="0" fontId="8" fillId="0" borderId="13" xfId="0" applyFont="1" applyBorder="1" applyAlignment="1" applyProtection="1">
      <alignment horizontal="left" vertical="top" wrapText="1"/>
      <protection hidden="1"/>
    </xf>
    <xf numFmtId="0" fontId="6" fillId="2" borderId="34" xfId="0" applyFont="1" applyFill="1" applyBorder="1" applyAlignment="1" applyProtection="1">
      <alignment horizontal="left" vertical="top" wrapText="1"/>
      <protection locked="0"/>
    </xf>
    <xf numFmtId="0" fontId="6" fillId="2" borderId="3" xfId="0" applyFont="1" applyFill="1" applyBorder="1" applyAlignment="1" applyProtection="1">
      <alignment horizontal="left" vertical="top" wrapText="1"/>
      <protection locked="0"/>
    </xf>
    <xf numFmtId="0" fontId="21" fillId="0" borderId="3" xfId="0" applyFont="1" applyBorder="1" applyAlignment="1">
      <alignment horizontal="left" vertical="center"/>
    </xf>
    <xf numFmtId="0" fontId="8" fillId="0" borderId="16" xfId="0" applyFont="1" applyBorder="1" applyAlignment="1" applyProtection="1">
      <alignment horizontal="left" vertical="top" wrapText="1"/>
      <protection hidden="1"/>
    </xf>
    <xf numFmtId="0" fontId="8" fillId="0" borderId="14" xfId="0" applyFont="1" applyFill="1" applyBorder="1" applyAlignment="1" applyProtection="1">
      <alignment horizontal="center" vertical="top" wrapText="1"/>
      <protection hidden="1"/>
    </xf>
    <xf numFmtId="0" fontId="8" fillId="0" borderId="0" xfId="0" applyFont="1" applyFill="1" applyBorder="1" applyAlignment="1" applyProtection="1">
      <alignment horizontal="center" vertical="top" wrapText="1"/>
      <protection hidden="1"/>
    </xf>
    <xf numFmtId="0" fontId="8" fillId="0" borderId="8" xfId="0" applyFont="1" applyFill="1" applyBorder="1" applyAlignment="1" applyProtection="1">
      <alignment horizontal="center" vertical="top" wrapText="1"/>
      <protection hidden="1"/>
    </xf>
    <xf numFmtId="0" fontId="8" fillId="0" borderId="14" xfId="0" applyFont="1" applyFill="1" applyBorder="1" applyAlignment="1" applyProtection="1">
      <alignment horizontal="right" vertical="top" wrapText="1"/>
      <protection hidden="1"/>
    </xf>
    <xf numFmtId="0" fontId="8" fillId="0" borderId="0" xfId="0" applyFont="1" applyFill="1" applyBorder="1" applyAlignment="1" applyProtection="1">
      <alignment horizontal="right" vertical="top" wrapText="1"/>
      <protection hidden="1"/>
    </xf>
    <xf numFmtId="0" fontId="8" fillId="0" borderId="8" xfId="0" applyFont="1" applyFill="1" applyBorder="1" applyAlignment="1" applyProtection="1">
      <alignment horizontal="right" vertical="top" wrapText="1"/>
      <protection hidden="1"/>
    </xf>
    <xf numFmtId="0" fontId="8" fillId="0" borderId="14" xfId="0" applyFont="1" applyFill="1" applyBorder="1" applyAlignment="1" applyProtection="1">
      <alignment horizontal="left" vertical="top" wrapText="1"/>
      <protection hidden="1"/>
    </xf>
    <xf numFmtId="0" fontId="8" fillId="0" borderId="0" xfId="0" applyFont="1" applyFill="1" applyBorder="1" applyAlignment="1" applyProtection="1">
      <alignment horizontal="left" vertical="top" wrapText="1"/>
      <protection hidden="1"/>
    </xf>
    <xf numFmtId="0" fontId="8" fillId="2" borderId="34" xfId="0" applyFont="1" applyFill="1" applyBorder="1" applyAlignment="1" applyProtection="1">
      <alignment horizontal="center" vertical="center" wrapText="1"/>
      <protection locked="0"/>
    </xf>
    <xf numFmtId="0" fontId="8" fillId="2" borderId="13" xfId="0" applyFont="1" applyFill="1" applyBorder="1" applyAlignment="1" applyProtection="1">
      <alignment horizontal="center" vertical="center" wrapText="1"/>
      <protection locked="0"/>
    </xf>
    <xf numFmtId="0" fontId="8" fillId="0" borderId="34" xfId="0" applyFont="1" applyBorder="1" applyAlignment="1" applyProtection="1">
      <alignment horizontal="justify" vertical="justify" wrapText="1"/>
      <protection hidden="1"/>
    </xf>
    <xf numFmtId="0" fontId="8" fillId="0" borderId="3" xfId="0" applyFont="1" applyBorder="1" applyAlignment="1" applyProtection="1">
      <alignment horizontal="justify" vertical="justify" wrapText="1"/>
      <protection hidden="1"/>
    </xf>
    <xf numFmtId="0" fontId="8" fillId="0" borderId="13" xfId="0" applyFont="1" applyBorder="1" applyAlignment="1" applyProtection="1">
      <alignment horizontal="justify" vertical="justify" wrapText="1"/>
      <protection hidden="1"/>
    </xf>
    <xf numFmtId="0" fontId="8" fillId="2" borderId="3" xfId="0" applyFont="1" applyFill="1" applyBorder="1" applyAlignment="1" applyProtection="1">
      <alignment horizontal="center" vertical="center" wrapText="1"/>
      <protection locked="0"/>
    </xf>
    <xf numFmtId="0" fontId="8" fillId="0" borderId="14" xfId="0" applyFont="1" applyBorder="1" applyAlignment="1" applyProtection="1">
      <alignment horizontal="left" vertical="top" wrapText="1"/>
      <protection hidden="1"/>
    </xf>
    <xf numFmtId="0" fontId="8" fillId="0" borderId="0" xfId="0" applyFont="1" applyBorder="1" applyAlignment="1" applyProtection="1">
      <alignment horizontal="left" vertical="top" wrapText="1"/>
      <protection hidden="1"/>
    </xf>
    <xf numFmtId="0" fontId="8" fillId="2" borderId="38" xfId="0" applyFont="1" applyFill="1" applyBorder="1" applyAlignment="1" applyProtection="1">
      <alignment horizontal="center" vertical="center" wrapText="1"/>
    </xf>
    <xf numFmtId="0" fontId="8" fillId="2" borderId="39" xfId="0" applyFont="1" applyFill="1" applyBorder="1" applyAlignment="1" applyProtection="1">
      <alignment horizontal="center" vertical="center" wrapText="1"/>
    </xf>
    <xf numFmtId="0" fontId="6" fillId="2" borderId="14" xfId="0" applyFont="1" applyFill="1" applyBorder="1" applyAlignment="1" applyProtection="1">
      <alignment horizontal="left" vertical="top" wrapText="1"/>
      <protection hidden="1"/>
    </xf>
    <xf numFmtId="0" fontId="6" fillId="2" borderId="0" xfId="0" applyFont="1" applyFill="1" applyBorder="1" applyAlignment="1" applyProtection="1">
      <alignment horizontal="left" vertical="top" wrapText="1"/>
      <protection hidden="1"/>
    </xf>
    <xf numFmtId="0" fontId="8" fillId="0" borderId="15" xfId="0" applyFont="1" applyBorder="1" applyAlignment="1" applyProtection="1">
      <alignment horizontal="left" vertical="top" wrapText="1"/>
      <protection hidden="1"/>
    </xf>
    <xf numFmtId="0" fontId="8" fillId="0" borderId="4" xfId="0" applyFont="1" applyBorder="1" applyAlignment="1" applyProtection="1">
      <alignment horizontal="left" vertical="top" wrapText="1"/>
      <protection hidden="1"/>
    </xf>
    <xf numFmtId="0" fontId="8" fillId="0" borderId="9" xfId="0" applyFont="1" applyBorder="1" applyAlignment="1" applyProtection="1">
      <alignment horizontal="left" vertical="top" wrapText="1"/>
      <protection hidden="1"/>
    </xf>
    <xf numFmtId="0" fontId="6" fillId="2" borderId="15" xfId="0" applyFont="1" applyFill="1" applyBorder="1" applyAlignment="1" applyProtection="1">
      <alignment horizontal="left" vertical="top" wrapText="1"/>
      <protection hidden="1"/>
    </xf>
    <xf numFmtId="0" fontId="6" fillId="2" borderId="4" xfId="0" applyFont="1" applyFill="1" applyBorder="1" applyAlignment="1" applyProtection="1">
      <alignment horizontal="left" vertical="top" wrapText="1"/>
      <protection hidden="1"/>
    </xf>
    <xf numFmtId="0" fontId="8" fillId="0" borderId="6" xfId="0" applyFont="1" applyFill="1" applyBorder="1" applyAlignment="1" applyProtection="1">
      <alignment horizontal="center" vertical="center" wrapText="1"/>
      <protection hidden="1"/>
    </xf>
    <xf numFmtId="0" fontId="8" fillId="0" borderId="34" xfId="0" applyFont="1" applyFill="1" applyBorder="1" applyAlignment="1" applyProtection="1">
      <alignment horizontal="left" vertical="top" wrapText="1"/>
      <protection hidden="1"/>
    </xf>
    <xf numFmtId="0" fontId="8" fillId="0" borderId="3" xfId="0" applyFont="1" applyFill="1" applyBorder="1" applyAlignment="1" applyProtection="1">
      <alignment horizontal="left" vertical="top" wrapText="1"/>
      <protection hidden="1"/>
    </xf>
    <xf numFmtId="0" fontId="8" fillId="0" borderId="61" xfId="0" applyFont="1" applyFill="1" applyBorder="1" applyAlignment="1" applyProtection="1">
      <alignment horizontal="left" vertical="top" wrapText="1"/>
      <protection hidden="1"/>
    </xf>
    <xf numFmtId="0" fontId="8" fillId="2" borderId="62" xfId="0" applyFont="1" applyFill="1" applyBorder="1" applyAlignment="1" applyProtection="1">
      <alignment vertical="center" wrapText="1"/>
      <protection locked="0"/>
    </xf>
    <xf numFmtId="0" fontId="8" fillId="2" borderId="13" xfId="0" applyFont="1" applyFill="1" applyBorder="1" applyAlignment="1" applyProtection="1">
      <alignment vertical="center" wrapText="1"/>
      <protection locked="0"/>
    </xf>
    <xf numFmtId="0" fontId="8" fillId="0" borderId="38" xfId="0" applyFont="1" applyFill="1" applyBorder="1" applyAlignment="1" applyProtection="1">
      <alignment horizontal="left" vertical="top" wrapText="1"/>
      <protection hidden="1"/>
    </xf>
    <xf numFmtId="0" fontId="8" fillId="0" borderId="16" xfId="0" applyFont="1" applyFill="1" applyBorder="1" applyAlignment="1" applyProtection="1">
      <alignment horizontal="left" vertical="top" wrapText="1"/>
      <protection hidden="1"/>
    </xf>
    <xf numFmtId="0" fontId="8" fillId="2" borderId="37" xfId="0" applyFont="1" applyFill="1" applyBorder="1" applyAlignment="1" applyProtection="1">
      <alignment horizontal="left" vertical="center" wrapText="1"/>
      <protection locked="0"/>
    </xf>
    <xf numFmtId="0" fontId="8" fillId="2" borderId="21" xfId="0" applyFont="1" applyFill="1" applyBorder="1" applyAlignment="1" applyProtection="1">
      <alignment horizontal="left" vertical="center" wrapText="1"/>
      <protection locked="0"/>
    </xf>
    <xf numFmtId="0" fontId="8" fillId="2" borderId="63" xfId="0" applyFont="1" applyFill="1" applyBorder="1" applyAlignment="1" applyProtection="1">
      <alignment horizontal="left" vertical="center" wrapText="1"/>
      <protection locked="0"/>
    </xf>
    <xf numFmtId="0" fontId="8" fillId="2" borderId="31" xfId="0" applyFont="1" applyFill="1" applyBorder="1" applyAlignment="1" applyProtection="1">
      <alignment horizontal="left" vertical="center" wrapText="1"/>
      <protection locked="0"/>
    </xf>
    <xf numFmtId="0" fontId="8" fillId="2" borderId="63" xfId="0" applyFont="1" applyFill="1" applyBorder="1" applyAlignment="1" applyProtection="1">
      <alignment vertical="center" wrapText="1"/>
      <protection locked="0"/>
    </xf>
    <xf numFmtId="0" fontId="8" fillId="2" borderId="31" xfId="0" applyFont="1" applyFill="1" applyBorder="1" applyAlignment="1" applyProtection="1">
      <alignment vertical="center" wrapText="1"/>
      <protection locked="0"/>
    </xf>
    <xf numFmtId="0" fontId="8" fillId="2" borderId="60" xfId="0" applyFont="1" applyFill="1" applyBorder="1" applyAlignment="1" applyProtection="1">
      <alignment vertical="center" wrapText="1"/>
      <protection locked="0"/>
    </xf>
    <xf numFmtId="0" fontId="8" fillId="2" borderId="36" xfId="0" applyFont="1" applyFill="1" applyBorder="1" applyAlignment="1" applyProtection="1">
      <alignment vertical="center" wrapText="1"/>
      <protection locked="0"/>
    </xf>
    <xf numFmtId="0" fontId="8" fillId="0" borderId="6" xfId="0" applyFont="1" applyBorder="1" applyAlignment="1" applyProtection="1">
      <alignment horizontal="left" vertical="top" wrapText="1"/>
      <protection hidden="1"/>
    </xf>
    <xf numFmtId="0" fontId="8" fillId="0" borderId="35" xfId="0" applyFont="1" applyFill="1" applyBorder="1" applyAlignment="1" applyProtection="1">
      <alignment vertical="center" wrapText="1"/>
      <protection hidden="1"/>
    </xf>
    <xf numFmtId="0" fontId="8" fillId="0" borderId="28" xfId="0" applyFont="1" applyFill="1" applyBorder="1" applyAlignment="1" applyProtection="1">
      <alignment vertical="center" wrapText="1"/>
      <protection hidden="1"/>
    </xf>
    <xf numFmtId="0" fontId="8" fillId="0" borderId="60" xfId="0" applyFont="1" applyFill="1" applyBorder="1" applyAlignment="1" applyProtection="1">
      <alignment horizontal="left" vertical="center" wrapText="1"/>
      <protection hidden="1"/>
    </xf>
    <xf numFmtId="0" fontId="8" fillId="0" borderId="36" xfId="0" applyFont="1" applyFill="1" applyBorder="1" applyAlignment="1" applyProtection="1">
      <alignment horizontal="left" vertical="center" wrapText="1"/>
      <protection hidden="1"/>
    </xf>
    <xf numFmtId="0" fontId="8" fillId="0" borderId="34" xfId="0" applyFont="1" applyBorder="1" applyAlignment="1" applyProtection="1">
      <alignment vertical="center" wrapText="1"/>
      <protection hidden="1"/>
    </xf>
    <xf numFmtId="0" fontId="8" fillId="0" borderId="3" xfId="0" applyFont="1" applyBorder="1" applyAlignment="1" applyProtection="1">
      <alignment vertical="center" wrapText="1"/>
      <protection hidden="1"/>
    </xf>
    <xf numFmtId="0" fontId="8" fillId="0" borderId="61" xfId="0" applyFont="1" applyBorder="1" applyAlignment="1" applyProtection="1">
      <alignment vertical="center" wrapText="1"/>
      <protection hidden="1"/>
    </xf>
    <xf numFmtId="0" fontId="8" fillId="2" borderId="37" xfId="0" applyFont="1" applyFill="1" applyBorder="1" applyAlignment="1" applyProtection="1">
      <alignment horizontal="left" vertical="top" wrapText="1"/>
      <protection locked="0" hidden="1"/>
    </xf>
    <xf numFmtId="0" fontId="8" fillId="2" borderId="21" xfId="0" applyFont="1" applyFill="1" applyBorder="1" applyAlignment="1" applyProtection="1">
      <alignment horizontal="left" vertical="top" wrapText="1"/>
      <protection locked="0" hidden="1"/>
    </xf>
    <xf numFmtId="0" fontId="8" fillId="0" borderId="29" xfId="0" applyFont="1" applyBorder="1" applyAlignment="1" applyProtection="1">
      <alignment vertical="center" wrapText="1"/>
      <protection hidden="1"/>
    </xf>
    <xf numFmtId="0" fontId="8" fillId="0" borderId="59" xfId="0" applyFont="1" applyBorder="1" applyAlignment="1" applyProtection="1">
      <alignment vertical="center" wrapText="1"/>
      <protection hidden="1"/>
    </xf>
    <xf numFmtId="0" fontId="7" fillId="0" borderId="0" xfId="0" applyFont="1" applyAlignment="1" applyProtection="1">
      <alignment vertical="top" wrapText="1"/>
      <protection hidden="1"/>
    </xf>
    <xf numFmtId="0" fontId="21" fillId="0" borderId="0" xfId="0" applyFont="1" applyAlignment="1" applyProtection="1">
      <alignment horizontal="justify" vertical="top"/>
      <protection hidden="1"/>
    </xf>
    <xf numFmtId="0" fontId="79" fillId="0" borderId="0" xfId="0" applyFont="1" applyAlignment="1" applyProtection="1">
      <alignment horizontal="left" vertical="center" wrapText="1"/>
      <protection hidden="1"/>
    </xf>
    <xf numFmtId="0" fontId="9" fillId="0" borderId="0" xfId="0" applyFont="1" applyAlignment="1" applyProtection="1">
      <alignment horizontal="justify" vertical="top" wrapText="1"/>
      <protection hidden="1"/>
    </xf>
    <xf numFmtId="0" fontId="8" fillId="0" borderId="30" xfId="0" applyFont="1" applyBorder="1" applyAlignment="1" applyProtection="1">
      <alignment vertical="top"/>
      <protection hidden="1"/>
    </xf>
    <xf numFmtId="0" fontId="8" fillId="0" borderId="5" xfId="0" applyFont="1" applyBorder="1" applyAlignment="1" applyProtection="1">
      <alignment vertical="top"/>
      <protection hidden="1"/>
    </xf>
    <xf numFmtId="0" fontId="8" fillId="2" borderId="40" xfId="0" applyFont="1" applyFill="1" applyBorder="1" applyAlignment="1" applyProtection="1">
      <alignment horizontal="left" vertical="center" wrapText="1"/>
      <protection locked="0"/>
    </xf>
    <xf numFmtId="0" fontId="8" fillId="2" borderId="41" xfId="0" applyFont="1" applyFill="1" applyBorder="1" applyAlignment="1" applyProtection="1">
      <alignment horizontal="left" vertical="center" wrapText="1"/>
      <protection locked="0"/>
    </xf>
    <xf numFmtId="0" fontId="8" fillId="0" borderId="35" xfId="0" applyFont="1" applyBorder="1" applyAlignment="1" applyProtection="1">
      <alignment horizontal="justify" vertical="top" wrapText="1"/>
      <protection hidden="1"/>
    </xf>
    <xf numFmtId="0" fontId="8" fillId="0" borderId="28" xfId="0" applyFont="1" applyBorder="1" applyAlignment="1" applyProtection="1">
      <alignment horizontal="justify" vertical="top" wrapText="1"/>
      <protection hidden="1"/>
    </xf>
    <xf numFmtId="0" fontId="8" fillId="2" borderId="42" xfId="0" applyFont="1" applyFill="1" applyBorder="1" applyAlignment="1" applyProtection="1">
      <alignment horizontal="left" vertical="center" wrapText="1"/>
      <protection locked="0"/>
    </xf>
    <xf numFmtId="0" fontId="8" fillId="2" borderId="43" xfId="0" applyFont="1" applyFill="1" applyBorder="1" applyAlignment="1" applyProtection="1">
      <alignment horizontal="left" vertical="center" wrapText="1"/>
      <protection locked="0"/>
    </xf>
    <xf numFmtId="0" fontId="9" fillId="0" borderId="6" xfId="0" applyFont="1" applyBorder="1" applyAlignment="1" applyProtection="1">
      <alignment horizontal="left" vertical="center" wrapText="1"/>
      <protection hidden="1"/>
    </xf>
    <xf numFmtId="0" fontId="8" fillId="0" borderId="44" xfId="0" applyFont="1" applyFill="1" applyBorder="1" applyAlignment="1" applyProtection="1">
      <alignment horizontal="center" vertical="center" wrapText="1"/>
      <protection hidden="1"/>
    </xf>
    <xf numFmtId="0" fontId="8" fillId="0" borderId="45" xfId="0" applyFont="1" applyFill="1" applyBorder="1" applyAlignment="1" applyProtection="1">
      <alignment horizontal="center" vertical="center" wrapText="1"/>
      <protection hidden="1"/>
    </xf>
    <xf numFmtId="0" fontId="9" fillId="0" borderId="34"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23" fillId="0" borderId="32" xfId="0" applyFont="1" applyFill="1" applyBorder="1" applyAlignment="1" applyProtection="1">
      <alignment horizontal="center" vertical="center" wrapText="1"/>
      <protection hidden="1"/>
    </xf>
    <xf numFmtId="0" fontId="23" fillId="0" borderId="33" xfId="0" applyFont="1" applyFill="1" applyBorder="1" applyAlignment="1" applyProtection="1">
      <alignment horizontal="center" vertical="center" wrapText="1"/>
      <protection hidden="1"/>
    </xf>
    <xf numFmtId="0" fontId="8" fillId="0" borderId="6" xfId="0" applyFont="1" applyBorder="1" applyAlignment="1" applyProtection="1">
      <alignment horizontal="justify" vertical="center" wrapText="1"/>
      <protection hidden="1"/>
    </xf>
    <xf numFmtId="0" fontId="8" fillId="2" borderId="6" xfId="0" applyFont="1" applyFill="1" applyBorder="1" applyAlignment="1" applyProtection="1">
      <alignment horizontal="left" vertical="center" wrapText="1"/>
      <protection locked="0"/>
    </xf>
    <xf numFmtId="0" fontId="8" fillId="0" borderId="20" xfId="0" applyFont="1" applyBorder="1" applyAlignment="1" applyProtection="1">
      <alignment horizontal="left" vertical="center" wrapText="1"/>
      <protection hidden="1"/>
    </xf>
    <xf numFmtId="0" fontId="8" fillId="0" borderId="67" xfId="0" applyFont="1" applyFill="1" applyBorder="1" applyAlignment="1" applyProtection="1">
      <alignment horizontal="left" vertical="center" wrapText="1"/>
      <protection hidden="1"/>
    </xf>
    <xf numFmtId="0" fontId="8" fillId="0" borderId="68" xfId="0" applyFont="1" applyFill="1" applyBorder="1" applyAlignment="1" applyProtection="1">
      <alignment horizontal="left" vertical="center" wrapText="1"/>
      <protection hidden="1"/>
    </xf>
    <xf numFmtId="0" fontId="9" fillId="0" borderId="29" xfId="0" applyFont="1" applyBorder="1" applyAlignment="1" applyProtection="1">
      <alignment horizontal="center" vertical="center" wrapText="1"/>
      <protection hidden="1"/>
    </xf>
    <xf numFmtId="0" fontId="9" fillId="0" borderId="21" xfId="0" applyFont="1" applyBorder="1" applyAlignment="1" applyProtection="1">
      <alignment horizontal="center" vertical="center" wrapText="1"/>
      <protection hidden="1"/>
    </xf>
    <xf numFmtId="0" fontId="9" fillId="0" borderId="38" xfId="0" applyFont="1" applyBorder="1" applyAlignment="1" applyProtection="1">
      <alignment horizontal="center" vertical="center" wrapText="1"/>
      <protection hidden="1"/>
    </xf>
    <xf numFmtId="0" fontId="9" fillId="0" borderId="64" xfId="0" applyFont="1" applyBorder="1" applyAlignment="1" applyProtection="1">
      <alignment horizontal="center" vertical="center" wrapText="1"/>
      <protection hidden="1"/>
    </xf>
    <xf numFmtId="0" fontId="9" fillId="0" borderId="39" xfId="0" applyFont="1" applyBorder="1" applyAlignment="1" applyProtection="1">
      <alignment horizontal="center" vertical="center" wrapText="1"/>
      <protection hidden="1"/>
    </xf>
    <xf numFmtId="0" fontId="9" fillId="0" borderId="69" xfId="0" applyFont="1" applyBorder="1" applyAlignment="1" applyProtection="1">
      <alignment horizontal="center" vertical="center" wrapText="1"/>
      <protection hidden="1"/>
    </xf>
    <xf numFmtId="0" fontId="8" fillId="0" borderId="7" xfId="0" applyFont="1" applyBorder="1" applyAlignment="1" applyProtection="1">
      <alignment horizontal="left" vertical="center" wrapText="1"/>
      <protection hidden="1"/>
    </xf>
    <xf numFmtId="0" fontId="8" fillId="0" borderId="70" xfId="0" applyFont="1" applyFill="1" applyBorder="1" applyAlignment="1" applyProtection="1">
      <alignment horizontal="left" vertical="center" wrapText="1"/>
      <protection hidden="1"/>
    </xf>
    <xf numFmtId="0" fontId="8" fillId="0" borderId="71" xfId="0" applyFont="1" applyFill="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8" fillId="0" borderId="16" xfId="0" applyFont="1" applyBorder="1" applyAlignment="1" applyProtection="1">
      <alignment horizontal="left" vertical="center" wrapText="1"/>
      <protection hidden="1"/>
    </xf>
    <xf numFmtId="0" fontId="8" fillId="0" borderId="39" xfId="0" applyFont="1" applyBorder="1" applyAlignment="1" applyProtection="1">
      <alignment horizontal="left" vertical="center" wrapText="1"/>
      <protection hidden="1"/>
    </xf>
    <xf numFmtId="0" fontId="8" fillId="0" borderId="29" xfId="0" applyFont="1" applyFill="1" applyBorder="1" applyAlignment="1" applyProtection="1">
      <alignment horizontal="left" vertical="center" wrapText="1"/>
      <protection hidden="1"/>
    </xf>
    <xf numFmtId="0" fontId="8" fillId="0" borderId="59" xfId="0" applyFont="1" applyFill="1" applyBorder="1" applyAlignment="1" applyProtection="1">
      <alignment horizontal="left" vertical="center" wrapText="1"/>
      <protection hidden="1"/>
    </xf>
    <xf numFmtId="0" fontId="8" fillId="2" borderId="44" xfId="0" applyFont="1" applyFill="1" applyBorder="1" applyAlignment="1" applyProtection="1">
      <alignment horizontal="left" vertical="center" wrapText="1"/>
      <protection locked="0"/>
    </xf>
    <xf numFmtId="0" fontId="8" fillId="2" borderId="45" xfId="0" applyFont="1" applyFill="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hidden="1"/>
    </xf>
    <xf numFmtId="0" fontId="8" fillId="0" borderId="30" xfId="0" applyFont="1" applyBorder="1" applyAlignment="1" applyProtection="1">
      <alignment horizontal="left" vertical="center" wrapText="1"/>
      <protection hidden="1"/>
    </xf>
    <xf numFmtId="0" fontId="21" fillId="0" borderId="16" xfId="0" applyFont="1" applyFill="1" applyBorder="1" applyAlignment="1" applyProtection="1">
      <alignment horizontal="left" vertical="top" wrapText="1"/>
      <protection hidden="1"/>
    </xf>
    <xf numFmtId="0" fontId="21" fillId="0" borderId="0" xfId="0" applyFont="1" applyFill="1" applyBorder="1" applyAlignment="1" applyProtection="1">
      <alignment horizontal="left" vertical="top" wrapText="1"/>
      <protection hidden="1"/>
    </xf>
    <xf numFmtId="0" fontId="9" fillId="0" borderId="3" xfId="0" applyFont="1" applyBorder="1" applyAlignment="1" applyProtection="1">
      <alignment horizontal="left" vertical="center" wrapText="1"/>
      <protection hidden="1"/>
    </xf>
    <xf numFmtId="0" fontId="7" fillId="0" borderId="34" xfId="0" applyFont="1" applyBorder="1" applyAlignment="1" applyProtection="1">
      <alignment horizontal="left" vertical="center" wrapText="1"/>
      <protection hidden="1"/>
    </xf>
    <xf numFmtId="0" fontId="7" fillId="0" borderId="3" xfId="0" applyFont="1" applyBorder="1" applyAlignment="1" applyProtection="1">
      <alignment horizontal="left" vertical="center" wrapText="1"/>
      <protection hidden="1"/>
    </xf>
    <xf numFmtId="0" fontId="9" fillId="0" borderId="34" xfId="0" applyFont="1" applyFill="1" applyBorder="1" applyAlignment="1" applyProtection="1">
      <alignment horizontal="left" vertical="center" wrapText="1"/>
      <protection hidden="1"/>
    </xf>
    <xf numFmtId="0" fontId="9" fillId="0" borderId="3" xfId="0" applyFont="1" applyFill="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4" xfId="0" applyFont="1" applyBorder="1" applyAlignment="1" applyProtection="1">
      <alignment horizontal="left" vertical="center" wrapText="1"/>
      <protection hidden="1"/>
    </xf>
    <xf numFmtId="0" fontId="8" fillId="0" borderId="31" xfId="0" applyFont="1" applyBorder="1" applyAlignment="1" applyProtection="1">
      <alignment horizontal="left" vertical="center" wrapText="1"/>
      <protection hidden="1"/>
    </xf>
    <xf numFmtId="0" fontId="8" fillId="2" borderId="30" xfId="0" applyFont="1" applyFill="1" applyBorder="1" applyAlignment="1" applyProtection="1">
      <alignment horizontal="left" vertical="center" wrapText="1"/>
      <protection locked="0"/>
    </xf>
    <xf numFmtId="0" fontId="8" fillId="0" borderId="31" xfId="0" applyFont="1" applyBorder="1" applyAlignment="1" applyProtection="1">
      <alignment vertical="top"/>
      <protection hidden="1"/>
    </xf>
    <xf numFmtId="0" fontId="8" fillId="0" borderId="36" xfId="0" applyFont="1" applyBorder="1" applyAlignment="1" applyProtection="1">
      <alignment horizontal="justify" vertical="top" wrapText="1"/>
      <protection hidden="1"/>
    </xf>
    <xf numFmtId="0" fontId="8" fillId="2" borderId="35" xfId="0" applyFont="1" applyFill="1" applyBorder="1" applyAlignment="1" applyProtection="1">
      <alignment horizontal="left" vertical="center" wrapText="1"/>
      <protection locked="0"/>
    </xf>
    <xf numFmtId="0" fontId="8" fillId="2" borderId="36" xfId="0" applyFont="1" applyFill="1" applyBorder="1" applyAlignment="1" applyProtection="1">
      <alignment horizontal="left" vertical="center" wrapText="1"/>
      <protection locked="0"/>
    </xf>
    <xf numFmtId="0" fontId="21" fillId="0" borderId="4" xfId="0" applyFont="1" applyBorder="1" applyAlignment="1">
      <alignment horizontal="left" vertical="center"/>
    </xf>
    <xf numFmtId="0" fontId="21" fillId="11" borderId="0" xfId="0" applyFont="1" applyFill="1" applyAlignment="1" applyProtection="1">
      <alignment vertical="top" wrapText="1"/>
      <protection hidden="1"/>
    </xf>
    <xf numFmtId="0" fontId="21" fillId="0" borderId="0" xfId="0" applyFont="1" applyFill="1" applyAlignment="1" applyProtection="1">
      <alignment vertical="top" wrapText="1"/>
      <protection hidden="1"/>
    </xf>
    <xf numFmtId="0" fontId="21" fillId="2" borderId="25" xfId="0" applyFont="1" applyFill="1" applyBorder="1" applyAlignment="1" applyProtection="1">
      <alignment horizontal="left" vertical="center" wrapText="1"/>
      <protection locked="0"/>
    </xf>
    <xf numFmtId="0" fontId="6" fillId="2" borderId="3" xfId="0" applyFont="1" applyFill="1" applyBorder="1" applyAlignment="1" applyProtection="1">
      <alignment horizontal="left" vertical="top" wrapText="1"/>
      <protection hidden="1"/>
    </xf>
    <xf numFmtId="0" fontId="6" fillId="2" borderId="13" xfId="0" applyFont="1" applyFill="1" applyBorder="1" applyAlignment="1" applyProtection="1">
      <alignment horizontal="left" vertical="top" wrapText="1"/>
      <protection locked="0"/>
    </xf>
    <xf numFmtId="0" fontId="90" fillId="0" borderId="35" xfId="0" applyFont="1" applyFill="1" applyBorder="1" applyAlignment="1" applyProtection="1">
      <alignment vertical="center" wrapText="1"/>
      <protection hidden="1"/>
    </xf>
    <xf numFmtId="0" fontId="90" fillId="0" borderId="28" xfId="0" applyFont="1" applyFill="1" applyBorder="1" applyAlignment="1" applyProtection="1">
      <alignment vertical="center" wrapText="1"/>
      <protection hidden="1"/>
    </xf>
    <xf numFmtId="0" fontId="8" fillId="2" borderId="29" xfId="0" applyFont="1" applyFill="1" applyBorder="1" applyAlignment="1" applyProtection="1">
      <alignment horizontal="left" vertical="top" wrapText="1"/>
      <protection locked="0"/>
    </xf>
    <xf numFmtId="0" fontId="8" fillId="2" borderId="21" xfId="0" applyFont="1" applyFill="1" applyBorder="1" applyAlignment="1" applyProtection="1">
      <alignment horizontal="left" vertical="top" wrapText="1"/>
      <protection locked="0"/>
    </xf>
    <xf numFmtId="0" fontId="21" fillId="0" borderId="8" xfId="0" applyFont="1" applyFill="1" applyBorder="1" applyAlignment="1" applyProtection="1">
      <alignment horizontal="left" vertical="top" wrapText="1"/>
      <protection hidden="1"/>
    </xf>
    <xf numFmtId="0" fontId="9" fillId="0" borderId="13" xfId="0" applyFont="1" applyFill="1" applyBorder="1" applyAlignment="1" applyProtection="1">
      <alignment horizontal="left" vertical="center" wrapText="1"/>
      <protection hidden="1"/>
    </xf>
    <xf numFmtId="0" fontId="21" fillId="0" borderId="39" xfId="0" applyFont="1" applyFill="1" applyBorder="1" applyAlignment="1" applyProtection="1">
      <alignment horizontal="left" vertical="top" wrapText="1"/>
      <protection hidden="1"/>
    </xf>
    <xf numFmtId="0" fontId="9" fillId="0" borderId="65" xfId="0" applyFont="1" applyFill="1" applyBorder="1" applyAlignment="1" applyProtection="1">
      <alignment horizontal="center" vertical="center" wrapText="1"/>
      <protection hidden="1"/>
    </xf>
    <xf numFmtId="0" fontId="9" fillId="0" borderId="66" xfId="0" applyFont="1" applyFill="1" applyBorder="1" applyAlignment="1" applyProtection="1">
      <alignment horizontal="center" vertical="center" wrapText="1"/>
      <protection hidden="1"/>
    </xf>
    <xf numFmtId="0" fontId="9" fillId="0" borderId="38" xfId="0" applyFont="1" applyFill="1" applyBorder="1" applyAlignment="1" applyProtection="1">
      <alignment horizontal="center" vertical="center" wrapText="1"/>
      <protection hidden="1"/>
    </xf>
    <xf numFmtId="0" fontId="9" fillId="0" borderId="39" xfId="0" applyFont="1" applyFill="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23" fillId="0" borderId="14" xfId="0" applyFont="1" applyFill="1" applyBorder="1" applyAlignment="1" applyProtection="1">
      <alignment horizontal="center" vertical="center" wrapText="1"/>
      <protection hidden="1"/>
    </xf>
    <xf numFmtId="0" fontId="23" fillId="0" borderId="8" xfId="0" applyFont="1" applyFill="1" applyBorder="1" applyAlignment="1" applyProtection="1">
      <alignment horizontal="center" vertical="center" wrapText="1"/>
      <protection hidden="1"/>
    </xf>
    <xf numFmtId="0" fontId="8" fillId="0" borderId="6" xfId="0" applyFont="1" applyBorder="1" applyAlignment="1" applyProtection="1">
      <alignment horizontal="left" vertical="center" wrapText="1"/>
      <protection hidden="1"/>
    </xf>
    <xf numFmtId="0" fontId="8" fillId="0" borderId="6" xfId="0" applyFont="1" applyFill="1" applyBorder="1" applyAlignment="1" applyProtection="1">
      <alignment horizontal="left" vertical="center" wrapText="1"/>
      <protection hidden="1"/>
    </xf>
    <xf numFmtId="0" fontId="8" fillId="0" borderId="1" xfId="0" applyFont="1" applyBorder="1" applyAlignment="1" applyProtection="1">
      <alignment horizontal="left" vertical="center" wrapText="1"/>
      <protection hidden="1"/>
    </xf>
    <xf numFmtId="0" fontId="8" fillId="0" borderId="64" xfId="0" applyFont="1" applyBorder="1" applyAlignment="1" applyProtection="1">
      <alignment horizontal="left" vertical="center" wrapText="1"/>
      <protection hidden="1"/>
    </xf>
    <xf numFmtId="0" fontId="8" fillId="2" borderId="50" xfId="0" applyFont="1" applyFill="1" applyBorder="1" applyAlignment="1" applyProtection="1">
      <alignment horizontal="left" vertical="center" wrapText="1"/>
      <protection locked="0"/>
    </xf>
    <xf numFmtId="0" fontId="8" fillId="2" borderId="51" xfId="0" applyFont="1" applyFill="1" applyBorder="1" applyAlignment="1" applyProtection="1">
      <alignment horizontal="left" vertical="center" wrapText="1"/>
      <protection locked="0"/>
    </xf>
    <xf numFmtId="0" fontId="8" fillId="0" borderId="6" xfId="0" applyFont="1" applyBorder="1" applyAlignment="1" applyProtection="1">
      <alignment vertical="top"/>
      <protection hidden="1"/>
    </xf>
    <xf numFmtId="0" fontId="9" fillId="0" borderId="6" xfId="0" applyFont="1" applyBorder="1" applyAlignment="1" applyProtection="1">
      <alignment horizontal="justify" vertical="top" wrapText="1"/>
      <protection hidden="1"/>
    </xf>
    <xf numFmtId="0" fontId="7" fillId="0" borderId="0" xfId="0" applyFont="1" applyFill="1" applyBorder="1" applyAlignment="1" applyProtection="1">
      <alignment horizontal="left" vertical="center" wrapText="1"/>
      <protection hidden="1"/>
    </xf>
    <xf numFmtId="0" fontId="9" fillId="0" borderId="0" xfId="0" applyFont="1" applyFill="1" applyBorder="1" applyAlignment="1" applyProtection="1">
      <alignment horizontal="left" vertical="center" wrapText="1"/>
      <protection hidden="1"/>
    </xf>
    <xf numFmtId="0" fontId="9" fillId="0" borderId="7" xfId="0" applyFont="1" applyBorder="1" applyAlignment="1" applyProtection="1">
      <alignment horizontal="center" vertical="center"/>
      <protection hidden="1"/>
    </xf>
    <xf numFmtId="0" fontId="9" fillId="0" borderId="17" xfId="0" applyFont="1" applyBorder="1" applyAlignment="1" applyProtection="1">
      <alignment horizontal="center" vertical="center"/>
      <protection hidden="1"/>
    </xf>
    <xf numFmtId="0" fontId="9" fillId="0" borderId="14"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7" fillId="0" borderId="0" xfId="0" applyFont="1" applyBorder="1" applyAlignment="1" applyProtection="1">
      <alignment horizontal="left" vertical="top" wrapText="1"/>
      <protection hidden="1"/>
    </xf>
    <xf numFmtId="0" fontId="7" fillId="0" borderId="0" xfId="0" applyFont="1" applyAlignment="1" applyProtection="1">
      <alignment vertical="top"/>
      <protection hidden="1"/>
    </xf>
    <xf numFmtId="0" fontId="9" fillId="0" borderId="0" xfId="0" applyFont="1" applyAlignment="1" applyProtection="1">
      <alignment vertical="center" wrapText="1"/>
      <protection hidden="1"/>
    </xf>
    <xf numFmtId="0" fontId="77" fillId="0" borderId="0" xfId="0" applyFont="1" applyAlignment="1" applyProtection="1">
      <alignment horizontal="justify" vertical="top" wrapText="1"/>
      <protection hidden="1"/>
    </xf>
    <xf numFmtId="0" fontId="77" fillId="12" borderId="0" xfId="0" applyFont="1" applyFill="1" applyAlignment="1" applyProtection="1">
      <alignment horizontal="justify" vertical="top" wrapText="1"/>
      <protection hidden="1"/>
    </xf>
    <xf numFmtId="0" fontId="78" fillId="0" borderId="0" xfId="0" applyFont="1" applyAlignment="1" applyProtection="1">
      <alignment horizontal="justify" vertical="center"/>
      <protection hidden="1"/>
    </xf>
    <xf numFmtId="0" fontId="77" fillId="0" borderId="0" xfId="0" applyFont="1" applyAlignment="1" applyProtection="1">
      <alignment horizontal="justify" vertical="center"/>
      <protection hidden="1"/>
    </xf>
    <xf numFmtId="0" fontId="21" fillId="0" borderId="0" xfId="0" applyFont="1" applyAlignment="1" applyProtection="1">
      <alignment horizontal="justify" vertical="center" wrapText="1"/>
      <protection hidden="1"/>
    </xf>
    <xf numFmtId="0" fontId="21" fillId="0" borderId="0" xfId="0" applyFont="1" applyAlignment="1" applyProtection="1">
      <alignment horizontal="justify" vertical="center"/>
      <protection hidden="1"/>
    </xf>
    <xf numFmtId="0" fontId="8" fillId="0" borderId="38" xfId="0" applyFont="1" applyBorder="1" applyAlignment="1" applyProtection="1">
      <alignment horizontal="left" vertical="top" wrapText="1"/>
      <protection hidden="1"/>
    </xf>
    <xf numFmtId="0" fontId="8" fillId="0" borderId="0" xfId="0" applyFont="1" applyFill="1" applyBorder="1" applyAlignment="1" applyProtection="1">
      <alignment horizontal="center" vertical="center" wrapText="1"/>
    </xf>
    <xf numFmtId="0" fontId="6" fillId="2" borderId="9" xfId="0" applyFont="1" applyFill="1" applyBorder="1" applyAlignment="1" applyProtection="1">
      <alignment horizontal="left" vertical="top" wrapText="1"/>
      <protection hidden="1"/>
    </xf>
    <xf numFmtId="0" fontId="6" fillId="0" borderId="0" xfId="0" applyFont="1" applyFill="1" applyBorder="1" applyAlignment="1" applyProtection="1">
      <alignment horizontal="left" vertical="top" wrapText="1"/>
      <protection hidden="1"/>
    </xf>
    <xf numFmtId="0" fontId="8" fillId="0" borderId="0" xfId="0" applyFont="1" applyFill="1" applyBorder="1" applyAlignment="1" applyProtection="1">
      <alignment horizontal="center" vertical="center" wrapText="1"/>
      <protection locked="0"/>
    </xf>
    <xf numFmtId="0" fontId="8" fillId="2" borderId="30" xfId="0" applyFont="1" applyFill="1" applyBorder="1" applyAlignment="1" applyProtection="1">
      <alignment vertical="center" wrapText="1"/>
      <protection locked="0"/>
    </xf>
    <xf numFmtId="0" fontId="8" fillId="0" borderId="0" xfId="0" applyFont="1" applyFill="1" applyBorder="1" applyAlignment="1" applyProtection="1">
      <alignment vertical="center" wrapText="1"/>
      <protection locked="0"/>
    </xf>
    <xf numFmtId="0" fontId="8" fillId="2" borderId="35" xfId="0" applyFont="1" applyFill="1" applyBorder="1" applyAlignment="1" applyProtection="1">
      <alignment vertical="center" wrapText="1"/>
      <protection locked="0"/>
    </xf>
    <xf numFmtId="0" fontId="8" fillId="0" borderId="17" xfId="0" applyFont="1" applyBorder="1" applyAlignment="1" applyProtection="1">
      <alignment horizontal="left" vertical="top" wrapText="1"/>
      <protection hidden="1"/>
    </xf>
    <xf numFmtId="0" fontId="8" fillId="0" borderId="0" xfId="0" applyFont="1" applyFill="1" applyBorder="1" applyAlignment="1" applyProtection="1">
      <alignment horizontal="center" vertical="center" wrapText="1"/>
      <protection hidden="1"/>
    </xf>
    <xf numFmtId="0" fontId="90" fillId="0" borderId="15" xfId="0" applyFont="1" applyFill="1" applyBorder="1" applyAlignment="1" applyProtection="1">
      <alignment vertical="center" wrapText="1"/>
      <protection hidden="1"/>
    </xf>
    <xf numFmtId="0" fontId="90" fillId="0" borderId="4" xfId="0" applyFont="1" applyFill="1" applyBorder="1" applyAlignment="1" applyProtection="1">
      <alignment vertical="center" wrapText="1"/>
      <protection hidden="1"/>
    </xf>
    <xf numFmtId="0" fontId="8" fillId="0" borderId="15" xfId="0" applyFont="1" applyFill="1" applyBorder="1" applyAlignment="1" applyProtection="1">
      <alignment horizontal="left" vertical="center" wrapText="1"/>
      <protection hidden="1"/>
    </xf>
    <xf numFmtId="0" fontId="8" fillId="0" borderId="9" xfId="0" applyFont="1" applyFill="1" applyBorder="1" applyAlignment="1" applyProtection="1">
      <alignment horizontal="left" vertical="center" wrapText="1"/>
      <protection hidden="1"/>
    </xf>
    <xf numFmtId="0" fontId="8" fillId="0" borderId="0" xfId="0" applyFont="1" applyFill="1" applyBorder="1" applyAlignment="1" applyProtection="1">
      <alignment horizontal="left" vertical="center" wrapText="1"/>
      <protection hidden="1"/>
    </xf>
    <xf numFmtId="0" fontId="8" fillId="2" borderId="29" xfId="0" applyFont="1" applyFill="1" applyBorder="1" applyAlignment="1" applyProtection="1">
      <alignment horizontal="left" vertical="top" wrapText="1"/>
      <protection locked="0" hidden="1"/>
    </xf>
    <xf numFmtId="0" fontId="8" fillId="0" borderId="0" xfId="0" applyFont="1" applyFill="1" applyBorder="1" applyAlignment="1" applyProtection="1">
      <alignment horizontal="left" vertical="top" wrapText="1"/>
      <protection locked="0"/>
    </xf>
    <xf numFmtId="0" fontId="8" fillId="0" borderId="38" xfId="0" applyFont="1" applyBorder="1" applyAlignment="1" applyProtection="1">
      <alignment vertical="center" wrapText="1"/>
      <protection hidden="1"/>
    </xf>
    <xf numFmtId="0" fontId="8" fillId="0" borderId="16" xfId="0" applyFont="1" applyBorder="1" applyAlignment="1" applyProtection="1">
      <alignment vertical="center" wrapText="1"/>
      <protection hidden="1"/>
    </xf>
    <xf numFmtId="0" fontId="8" fillId="2" borderId="38" xfId="0" applyFont="1" applyFill="1" applyBorder="1" applyAlignment="1" applyProtection="1">
      <alignment vertical="center" wrapText="1"/>
      <protection locked="0"/>
    </xf>
    <xf numFmtId="0" fontId="8" fillId="2" borderId="39" xfId="0" applyFont="1" applyFill="1" applyBorder="1" applyAlignment="1" applyProtection="1">
      <alignment vertical="center" wrapText="1"/>
      <protection locked="0"/>
    </xf>
    <xf numFmtId="0" fontId="8" fillId="2" borderId="34" xfId="0" applyFont="1" applyFill="1" applyBorder="1" applyAlignment="1" applyProtection="1">
      <alignment vertical="center" wrapText="1"/>
      <protection locked="0"/>
    </xf>
    <xf numFmtId="0" fontId="8" fillId="2" borderId="29"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0" xfId="0" applyFont="1" applyAlignment="1" applyProtection="1">
      <alignment horizontal="left" vertical="top"/>
      <protection hidden="1"/>
    </xf>
    <xf numFmtId="0" fontId="77" fillId="0" borderId="0" xfId="0" applyFont="1" applyAlignment="1" applyProtection="1">
      <alignment horizontal="justify" vertical="center" wrapText="1"/>
      <protection hidden="1"/>
    </xf>
    <xf numFmtId="0" fontId="0" fillId="0" borderId="0" xfId="0" applyAlignment="1">
      <alignment horizontal="justify" vertical="top" wrapText="1"/>
    </xf>
    <xf numFmtId="0" fontId="77" fillId="0" borderId="0" xfId="0" applyFont="1" applyAlignment="1" applyProtection="1">
      <alignment horizontal="left" vertical="top" wrapText="1"/>
      <protection hidden="1"/>
    </xf>
    <xf numFmtId="0" fontId="78" fillId="0" borderId="0" xfId="0" applyFont="1" applyAlignment="1" applyProtection="1">
      <alignment horizontal="justify" vertical="top" wrapText="1"/>
      <protection hidden="1"/>
    </xf>
    <xf numFmtId="0" fontId="8" fillId="0" borderId="0" xfId="0" applyFont="1" applyAlignment="1" applyProtection="1">
      <alignment horizontal="justify" vertical="center" wrapText="1"/>
      <protection hidden="1"/>
    </xf>
    <xf numFmtId="0" fontId="8" fillId="0" borderId="0" xfId="0" applyFont="1" applyFill="1" applyAlignment="1" applyProtection="1">
      <alignment horizontal="justify" vertical="top" wrapText="1"/>
      <protection hidden="1"/>
    </xf>
    <xf numFmtId="0" fontId="8" fillId="2" borderId="34" xfId="0" applyFont="1" applyFill="1" applyBorder="1" applyAlignment="1" applyProtection="1">
      <alignment horizontal="left" vertical="top" wrapText="1"/>
      <protection locked="0" hidden="1"/>
    </xf>
    <xf numFmtId="0" fontId="8" fillId="2" borderId="13" xfId="0" applyFont="1" applyFill="1" applyBorder="1" applyAlignment="1" applyProtection="1">
      <alignment horizontal="left" vertical="top" wrapText="1"/>
      <protection locked="0" hidden="1"/>
    </xf>
    <xf numFmtId="0" fontId="8" fillId="2" borderId="6" xfId="0" applyFont="1" applyFill="1" applyBorder="1" applyAlignment="1" applyProtection="1">
      <alignment horizontal="center" vertical="center" wrapText="1"/>
      <protection locked="0"/>
    </xf>
    <xf numFmtId="0" fontId="7" fillId="0" borderId="0" xfId="0" applyFont="1" applyAlignment="1" applyProtection="1">
      <alignment vertical="center" wrapText="1"/>
      <protection hidden="1"/>
    </xf>
    <xf numFmtId="0" fontId="76" fillId="0" borderId="0" xfId="0" applyFont="1" applyAlignment="1" applyProtection="1">
      <alignment horizontal="left" vertical="center" wrapText="1"/>
      <protection hidden="1"/>
    </xf>
    <xf numFmtId="0" fontId="8" fillId="0" borderId="0" xfId="0" applyFont="1" applyFill="1" applyAlignment="1" applyProtection="1">
      <alignment vertical="top" wrapText="1"/>
      <protection hidden="1"/>
    </xf>
    <xf numFmtId="0" fontId="8" fillId="0" borderId="0" xfId="0" applyFont="1" applyFill="1" applyAlignment="1" applyProtection="1">
      <alignment vertical="top"/>
      <protection hidden="1"/>
    </xf>
    <xf numFmtId="0" fontId="9" fillId="0" borderId="0" xfId="0" applyFont="1" applyAlignment="1" applyProtection="1">
      <alignment vertical="top"/>
      <protection hidden="1"/>
    </xf>
    <xf numFmtId="0" fontId="8" fillId="0" borderId="0" xfId="0" applyFont="1" applyAlignment="1" applyProtection="1">
      <alignment vertical="top"/>
      <protection hidden="1"/>
    </xf>
    <xf numFmtId="0" fontId="8" fillId="0" borderId="6" xfId="0" applyFont="1" applyBorder="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8" fillId="0" borderId="0" xfId="29" applyFont="1" applyFill="1" applyAlignment="1" applyProtection="1">
      <alignment horizontal="left" vertical="center" wrapText="1"/>
      <protection hidden="1"/>
    </xf>
    <xf numFmtId="0" fontId="8" fillId="0" borderId="0" xfId="0" applyFont="1" applyAlignment="1" applyProtection="1">
      <alignment horizontal="left"/>
      <protection hidden="1"/>
    </xf>
    <xf numFmtId="0" fontId="9" fillId="0" borderId="84" xfId="0" applyFont="1" applyBorder="1" applyAlignment="1" applyProtection="1">
      <alignment horizontal="center" vertical="top" wrapText="1"/>
      <protection hidden="1"/>
    </xf>
    <xf numFmtId="0" fontId="9" fillId="0" borderId="85" xfId="0" applyFont="1" applyBorder="1" applyAlignment="1" applyProtection="1">
      <alignment horizontal="center" vertical="top" wrapText="1"/>
      <protection hidden="1"/>
    </xf>
    <xf numFmtId="0" fontId="9" fillId="0" borderId="52" xfId="0" applyFont="1" applyBorder="1" applyAlignment="1" applyProtection="1">
      <alignment horizontal="center" vertical="top" wrapText="1"/>
      <protection hidden="1"/>
    </xf>
    <xf numFmtId="0" fontId="9" fillId="0" borderId="13" xfId="0" applyFont="1" applyBorder="1" applyAlignment="1" applyProtection="1">
      <alignment horizontal="center" vertical="top" wrapText="1"/>
      <protection hidden="1"/>
    </xf>
    <xf numFmtId="0" fontId="8" fillId="0" borderId="4" xfId="0" applyFont="1" applyBorder="1" applyAlignment="1" applyProtection="1">
      <alignment horizontal="justify" vertical="top" wrapText="1"/>
      <protection hidden="1"/>
    </xf>
    <xf numFmtId="0" fontId="8" fillId="0" borderId="86" xfId="0" applyFont="1" applyBorder="1" applyAlignment="1" applyProtection="1">
      <alignment horizontal="left" vertical="top"/>
      <protection hidden="1"/>
    </xf>
    <xf numFmtId="0" fontId="8" fillId="0" borderId="87" xfId="0" applyFont="1" applyBorder="1" applyAlignment="1" applyProtection="1">
      <alignment horizontal="left" vertical="top"/>
      <protection hidden="1"/>
    </xf>
    <xf numFmtId="0" fontId="9" fillId="0" borderId="34" xfId="0" applyFont="1" applyBorder="1" applyAlignment="1" applyProtection="1">
      <alignment horizontal="center" vertical="top" wrapText="1"/>
      <protection hidden="1"/>
    </xf>
    <xf numFmtId="0" fontId="9" fillId="0" borderId="7" xfId="0" applyFont="1" applyBorder="1" applyAlignment="1" applyProtection="1">
      <alignment horizontal="left" vertical="center" wrapText="1"/>
      <protection hidden="1"/>
    </xf>
    <xf numFmtId="0" fontId="9" fillId="0" borderId="38" xfId="0" applyFont="1" applyBorder="1" applyAlignment="1" applyProtection="1">
      <alignment horizontal="left" vertical="center" wrapText="1"/>
      <protection hidden="1"/>
    </xf>
    <xf numFmtId="0" fontId="23" fillId="0" borderId="82" xfId="0" applyFont="1" applyFill="1" applyBorder="1" applyAlignment="1" applyProtection="1">
      <alignment horizontal="center" vertical="center" wrapText="1"/>
      <protection hidden="1"/>
    </xf>
    <xf numFmtId="0" fontId="23" fillId="0" borderId="83" xfId="0" applyFont="1" applyFill="1" applyBorder="1" applyAlignment="1" applyProtection="1">
      <alignment horizontal="center" vertical="center" wrapText="1"/>
      <protection hidden="1"/>
    </xf>
    <xf numFmtId="0" fontId="24" fillId="0" borderId="52" xfId="0" applyFont="1" applyBorder="1" applyAlignment="1" applyProtection="1">
      <alignment horizontal="center" vertical="center" wrapText="1"/>
      <protection hidden="1"/>
    </xf>
    <xf numFmtId="0" fontId="24" fillId="0" borderId="13" xfId="0" applyFont="1" applyBorder="1" applyAlignment="1" applyProtection="1">
      <alignment horizontal="center" vertical="center" wrapText="1"/>
      <protection hidden="1"/>
    </xf>
    <xf numFmtId="0" fontId="24" fillId="11" borderId="34" xfId="0" applyFont="1" applyFill="1" applyBorder="1" applyAlignment="1" applyProtection="1">
      <alignment horizontal="center" vertical="center" wrapText="1"/>
      <protection hidden="1"/>
    </xf>
    <xf numFmtId="0" fontId="24" fillId="11" borderId="13" xfId="0" applyFont="1" applyFill="1" applyBorder="1" applyAlignment="1" applyProtection="1">
      <alignment horizontal="center" vertical="center" wrapText="1"/>
      <protection hidden="1"/>
    </xf>
    <xf numFmtId="0" fontId="9" fillId="0" borderId="0" xfId="0" applyFont="1" applyAlignment="1" applyProtection="1">
      <alignment vertical="top" wrapText="1"/>
      <protection hidden="1"/>
    </xf>
    <xf numFmtId="0" fontId="21" fillId="0" borderId="16" xfId="0" applyFont="1" applyBorder="1" applyAlignment="1">
      <alignment horizontal="left" vertical="center"/>
    </xf>
    <xf numFmtId="0" fontId="21" fillId="0" borderId="0" xfId="0" applyFont="1" applyBorder="1" applyAlignment="1">
      <alignment horizontal="left" vertical="center"/>
    </xf>
    <xf numFmtId="0" fontId="76" fillId="11" borderId="0" xfId="0" applyFont="1" applyFill="1" applyAlignment="1" applyProtection="1">
      <alignment vertical="top" wrapText="1"/>
      <protection hidden="1"/>
    </xf>
    <xf numFmtId="0" fontId="33" fillId="0" borderId="0" xfId="0" applyFont="1" applyFill="1" applyBorder="1" applyAlignment="1" applyProtection="1">
      <alignment horizontal="left" vertical="center" wrapText="1"/>
      <protection hidden="1"/>
    </xf>
    <xf numFmtId="0" fontId="9" fillId="0" borderId="0" xfId="0" applyFont="1" applyBorder="1" applyAlignment="1" applyProtection="1">
      <alignment horizontal="center" vertical="center" wrapText="1"/>
      <protection hidden="1"/>
    </xf>
    <xf numFmtId="0" fontId="33" fillId="0" borderId="0" xfId="0" applyFont="1" applyAlignment="1" applyProtection="1">
      <alignment horizontal="left"/>
      <protection hidden="1"/>
    </xf>
    <xf numFmtId="0" fontId="7" fillId="0" borderId="0" xfId="0" applyFont="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76" fillId="0" borderId="0" xfId="0" applyFont="1" applyFill="1" applyAlignment="1" applyProtection="1">
      <alignment vertical="top" wrapText="1"/>
      <protection hidden="1"/>
    </xf>
    <xf numFmtId="0" fontId="78" fillId="0" borderId="0" xfId="0" applyFont="1" applyFill="1" applyAlignment="1" applyProtection="1">
      <alignment horizontal="justify" vertical="top" wrapText="1"/>
      <protection hidden="1"/>
    </xf>
    <xf numFmtId="0" fontId="77" fillId="0" borderId="0" xfId="0" applyFont="1" applyFill="1" applyAlignment="1" applyProtection="1">
      <alignment horizontal="justify" vertical="top" wrapText="1"/>
      <protection hidden="1"/>
    </xf>
    <xf numFmtId="0" fontId="4" fillId="0" borderId="0" xfId="0" applyFont="1" applyBorder="1" applyAlignment="1" applyProtection="1">
      <alignment horizontal="justify" vertical="center" wrapText="1"/>
      <protection hidden="1"/>
    </xf>
    <xf numFmtId="0" fontId="4" fillId="0" borderId="0" xfId="0" applyFont="1" applyBorder="1" applyAlignment="1" applyProtection="1">
      <alignment horizontal="justify" vertical="top" wrapText="1"/>
      <protection hidden="1"/>
    </xf>
    <xf numFmtId="0" fontId="4" fillId="0" borderId="0" xfId="0" applyFont="1" applyBorder="1" applyAlignment="1" applyProtection="1">
      <alignment horizontal="justify" vertical="center"/>
      <protection hidden="1"/>
    </xf>
    <xf numFmtId="0" fontId="4" fillId="0" borderId="0" xfId="0" applyFont="1" applyAlignment="1" applyProtection="1">
      <alignment horizontal="justify" vertical="center"/>
      <protection hidden="1"/>
    </xf>
    <xf numFmtId="0" fontId="8" fillId="0" borderId="0" xfId="29" applyFont="1" applyFill="1" applyAlignment="1" applyProtection="1">
      <alignment horizontal="left" vertical="center"/>
      <protection hidden="1"/>
    </xf>
    <xf numFmtId="0" fontId="0" fillId="0" borderId="17" xfId="0" applyBorder="1" applyAlignment="1">
      <alignment horizontal="center" vertical="center"/>
    </xf>
    <xf numFmtId="0" fontId="8" fillId="0" borderId="7"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0" fillId="0" borderId="17" xfId="0" applyBorder="1" applyAlignment="1">
      <alignment horizontal="center" vertical="center" wrapText="1"/>
    </xf>
    <xf numFmtId="0" fontId="44" fillId="0" borderId="0" xfId="0" applyFont="1" applyAlignment="1" applyProtection="1">
      <alignment horizontal="center" vertical="center"/>
      <protection hidden="1"/>
    </xf>
    <xf numFmtId="0" fontId="9" fillId="0" borderId="34"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Fill="1" applyBorder="1" applyAlignment="1" applyProtection="1">
      <alignment horizontal="justify" vertical="center" wrapText="1"/>
      <protection hidden="1"/>
    </xf>
    <xf numFmtId="0" fontId="8" fillId="2" borderId="6" xfId="0" applyFont="1" applyFill="1" applyBorder="1" applyAlignment="1" applyProtection="1">
      <alignment vertical="center" wrapText="1"/>
      <protection locked="0"/>
    </xf>
    <xf numFmtId="0" fontId="8" fillId="0" borderId="6" xfId="0" applyFont="1" applyBorder="1" applyAlignment="1" applyProtection="1">
      <alignment horizontal="center" vertical="center" wrapText="1"/>
      <protection hidden="1"/>
    </xf>
    <xf numFmtId="0" fontId="8" fillId="0" borderId="0" xfId="29" applyFont="1" applyFill="1" applyBorder="1" applyAlignment="1" applyProtection="1">
      <alignment horizontal="left" vertical="center" wrapText="1"/>
      <protection hidden="1"/>
    </xf>
    <xf numFmtId="0" fontId="8" fillId="0" borderId="0" xfId="29" applyFont="1" applyFill="1" applyBorder="1" applyAlignment="1" applyProtection="1">
      <alignment horizontal="left" vertical="top" wrapText="1"/>
      <protection hidden="1"/>
    </xf>
    <xf numFmtId="0" fontId="24" fillId="2" borderId="7" xfId="0" applyFont="1" applyFill="1" applyBorder="1" applyAlignment="1" applyProtection="1">
      <alignment horizontal="center" vertical="center" wrapText="1"/>
      <protection locked="0" hidden="1"/>
    </xf>
    <xf numFmtId="0" fontId="24" fillId="2" borderId="17" xfId="0" applyFont="1" applyFill="1" applyBorder="1" applyAlignment="1" applyProtection="1">
      <alignment horizontal="center" vertical="center" wrapText="1"/>
      <protection locked="0" hidden="1"/>
    </xf>
    <xf numFmtId="0" fontId="8" fillId="0" borderId="0" xfId="0" applyFont="1" applyAlignment="1" applyProtection="1">
      <alignment horizontal="justify" vertical="top"/>
      <protection hidden="1"/>
    </xf>
    <xf numFmtId="0" fontId="9" fillId="0" borderId="0" xfId="0" applyFont="1" applyAlignment="1" applyProtection="1">
      <alignment horizontal="justify" vertical="center"/>
      <protection hidden="1"/>
    </xf>
    <xf numFmtId="0" fontId="9" fillId="0" borderId="0" xfId="0" applyFont="1" applyBorder="1" applyAlignment="1" applyProtection="1">
      <alignment horizontal="center" vertical="center"/>
      <protection hidden="1"/>
    </xf>
    <xf numFmtId="0" fontId="7" fillId="0" borderId="0" xfId="0" applyFont="1" applyBorder="1" applyAlignment="1" applyProtection="1">
      <alignment horizontal="center" vertical="center" wrapText="1"/>
      <protection hidden="1"/>
    </xf>
    <xf numFmtId="0" fontId="4" fillId="11" borderId="0" xfId="0" applyFont="1" applyFill="1" applyBorder="1" applyAlignment="1" applyProtection="1">
      <alignment horizontal="center" vertical="top" wrapText="1"/>
      <protection locked="0"/>
    </xf>
    <xf numFmtId="0" fontId="10" fillId="0" borderId="0" xfId="0" applyFont="1" applyAlignment="1">
      <alignment horizontal="center" vertical="center" wrapText="1"/>
    </xf>
    <xf numFmtId="0" fontId="9" fillId="0" borderId="0" xfId="0" applyFont="1" applyAlignment="1">
      <alignment horizontal="center" vertical="center"/>
    </xf>
    <xf numFmtId="0" fontId="8" fillId="0" borderId="0" xfId="0" applyFont="1" applyAlignment="1">
      <alignment horizontal="justify" vertical="center"/>
    </xf>
    <xf numFmtId="0" fontId="9" fillId="0" borderId="0" xfId="0" applyFont="1" applyAlignment="1">
      <alignment horizontal="justify" vertical="center" wrapText="1"/>
    </xf>
    <xf numFmtId="0" fontId="8" fillId="2" borderId="6" xfId="0" applyFont="1" applyFill="1" applyBorder="1" applyAlignment="1" applyProtection="1">
      <alignment horizontal="left" vertical="top" wrapText="1"/>
      <protection locked="0" hidden="1"/>
    </xf>
    <xf numFmtId="0" fontId="8" fillId="2" borderId="6" xfId="0" applyFont="1" applyFill="1" applyBorder="1" applyAlignment="1" applyProtection="1">
      <alignment horizontal="left" vertical="top" wrapText="1"/>
      <protection locked="0"/>
    </xf>
    <xf numFmtId="0" fontId="8" fillId="0" borderId="0" xfId="0" applyFont="1" applyAlignment="1" applyProtection="1">
      <alignment horizontal="left" vertical="center" wrapText="1"/>
      <protection hidden="1"/>
    </xf>
    <xf numFmtId="0" fontId="76" fillId="0" borderId="34" xfId="0" applyFont="1" applyBorder="1" applyAlignment="1" applyProtection="1">
      <alignment horizontal="center" vertical="top" wrapText="1"/>
      <protection hidden="1"/>
    </xf>
    <xf numFmtId="0" fontId="76" fillId="0" borderId="3" xfId="0" applyFont="1" applyBorder="1" applyAlignment="1" applyProtection="1">
      <alignment horizontal="center" vertical="top" wrapText="1"/>
      <protection hidden="1"/>
    </xf>
    <xf numFmtId="0" fontId="76" fillId="0" borderId="13" xfId="0" applyFont="1" applyBorder="1" applyAlignment="1" applyProtection="1">
      <alignment horizontal="center" vertical="top" wrapText="1"/>
      <protection hidden="1"/>
    </xf>
    <xf numFmtId="0" fontId="9" fillId="0" borderId="0"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8" fillId="0" borderId="0" xfId="0" applyFont="1" applyAlignment="1" applyProtection="1">
      <alignment horizontal="left" vertical="center"/>
      <protection hidden="1"/>
    </xf>
    <xf numFmtId="0" fontId="8" fillId="5" borderId="34" xfId="0" applyFont="1" applyFill="1" applyBorder="1" applyAlignment="1">
      <alignment horizontal="left" vertical="center" wrapText="1" indent="1"/>
    </xf>
    <xf numFmtId="0" fontId="8" fillId="5" borderId="13" xfId="0" applyFont="1" applyFill="1" applyBorder="1" applyAlignment="1">
      <alignment horizontal="left" vertical="center" wrapText="1" indent="1"/>
    </xf>
    <xf numFmtId="0" fontId="8" fillId="0" borderId="38" xfId="0" applyFont="1" applyBorder="1" applyAlignment="1" applyProtection="1">
      <alignment horizontal="justify" vertical="center" wrapText="1"/>
      <protection hidden="1"/>
    </xf>
    <xf numFmtId="0" fontId="8" fillId="0" borderId="16" xfId="0" applyFont="1" applyBorder="1" applyAlignment="1" applyProtection="1">
      <alignment horizontal="justify" vertical="center" wrapText="1"/>
      <protection hidden="1"/>
    </xf>
    <xf numFmtId="0" fontId="0" fillId="0" borderId="20" xfId="0" applyBorder="1" applyAlignment="1">
      <alignment horizontal="center" vertical="center" wrapText="1"/>
    </xf>
    <xf numFmtId="0" fontId="9" fillId="0" borderId="88" xfId="0" applyFont="1" applyBorder="1" applyAlignment="1" applyProtection="1">
      <alignment horizontal="center" vertical="center"/>
      <protection hidden="1"/>
    </xf>
    <xf numFmtId="0" fontId="9" fillId="0" borderId="89" xfId="0" applyFont="1" applyBorder="1" applyAlignment="1" applyProtection="1">
      <alignment horizontal="center" vertical="center"/>
      <protection hidden="1"/>
    </xf>
    <xf numFmtId="0" fontId="9" fillId="0" borderId="90" xfId="0" applyFont="1" applyBorder="1" applyAlignment="1" applyProtection="1">
      <alignment horizontal="center" vertical="center"/>
      <protection hidden="1"/>
    </xf>
    <xf numFmtId="0" fontId="9" fillId="0" borderId="91" xfId="0" applyFont="1" applyBorder="1" applyAlignment="1" applyProtection="1">
      <alignment horizontal="center" vertical="center"/>
      <protection hidden="1"/>
    </xf>
    <xf numFmtId="0" fontId="9" fillId="0" borderId="92" xfId="0" applyFont="1" applyBorder="1" applyAlignment="1" applyProtection="1">
      <alignment horizontal="center" vertical="center"/>
      <protection hidden="1"/>
    </xf>
    <xf numFmtId="0" fontId="9" fillId="0" borderId="93" xfId="0" applyFont="1" applyBorder="1" applyAlignment="1" applyProtection="1">
      <alignment horizontal="center" vertical="center"/>
      <protection hidden="1"/>
    </xf>
    <xf numFmtId="0" fontId="8" fillId="0" borderId="0" xfId="0" applyFont="1" applyBorder="1" applyAlignment="1" applyProtection="1">
      <alignment vertical="center" wrapText="1"/>
      <protection hidden="1"/>
    </xf>
    <xf numFmtId="0" fontId="0" fillId="0" borderId="0" xfId="0" applyBorder="1" applyAlignment="1">
      <alignment vertical="center" wrapText="1"/>
    </xf>
    <xf numFmtId="0" fontId="0" fillId="0" borderId="9" xfId="0" applyBorder="1" applyAlignment="1">
      <alignment vertical="center" wrapText="1"/>
    </xf>
    <xf numFmtId="0" fontId="7" fillId="0" borderId="0" xfId="0" applyFont="1" applyAlignment="1" applyProtection="1">
      <alignment horizontal="justify" vertical="center"/>
      <protection hidden="1"/>
    </xf>
    <xf numFmtId="0" fontId="75" fillId="12" borderId="6" xfId="22" applyFont="1" applyFill="1" applyBorder="1" applyAlignment="1" applyProtection="1">
      <alignment horizontal="center" vertical="center"/>
      <protection hidden="1"/>
    </xf>
    <xf numFmtId="0" fontId="9" fillId="0" borderId="3" xfId="0" applyFont="1" applyBorder="1" applyAlignment="1" applyProtection="1">
      <alignment horizontal="center" vertical="center" wrapText="1"/>
      <protection hidden="1"/>
    </xf>
    <xf numFmtId="0" fontId="81" fillId="0" borderId="0" xfId="0" applyFont="1" applyAlignment="1">
      <alignment horizontal="center" vertical="center" wrapText="1"/>
    </xf>
    <xf numFmtId="0" fontId="81" fillId="0" borderId="0" xfId="0" applyFont="1" applyAlignment="1">
      <alignment horizontal="left" vertical="center"/>
    </xf>
    <xf numFmtId="0" fontId="8" fillId="0" borderId="34"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8" fillId="0" borderId="13"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8" fillId="0" borderId="15" xfId="0" applyFont="1" applyBorder="1" applyAlignment="1" applyProtection="1">
      <alignment horizontal="justify" vertical="top" wrapText="1"/>
      <protection hidden="1"/>
    </xf>
    <xf numFmtId="0" fontId="8" fillId="0" borderId="9" xfId="0" applyFont="1" applyBorder="1" applyAlignment="1" applyProtection="1">
      <alignment horizontal="justify" vertical="top" wrapText="1"/>
      <protection hidden="1"/>
    </xf>
    <xf numFmtId="0" fontId="8" fillId="0" borderId="35"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0" fontId="8" fillId="0" borderId="36" xfId="0" applyFont="1" applyBorder="1" applyAlignment="1" applyProtection="1">
      <alignment horizontal="left" vertical="center" wrapText="1"/>
      <protection hidden="1"/>
    </xf>
    <xf numFmtId="0" fontId="8" fillId="0" borderId="5" xfId="0" applyFont="1" applyBorder="1" applyAlignment="1" applyProtection="1">
      <alignment horizontal="left" vertical="center" wrapText="1"/>
      <protection hidden="1"/>
    </xf>
    <xf numFmtId="0" fontId="8" fillId="0" borderId="29" xfId="0" applyFont="1" applyBorder="1" applyAlignment="1" applyProtection="1">
      <alignment horizontal="left" vertical="center" wrapText="1"/>
      <protection hidden="1"/>
    </xf>
    <xf numFmtId="0" fontId="8" fillId="0" borderId="59" xfId="0" applyFont="1" applyBorder="1" applyAlignment="1" applyProtection="1">
      <alignment horizontal="left" vertical="center" wrapText="1"/>
      <protection hidden="1"/>
    </xf>
    <xf numFmtId="0" fontId="8" fillId="0" borderId="21" xfId="0" applyFont="1" applyBorder="1" applyAlignment="1" applyProtection="1">
      <alignment horizontal="left" vertical="center" wrapText="1"/>
      <protection hidden="1"/>
    </xf>
    <xf numFmtId="0" fontId="9" fillId="0" borderId="26" xfId="0" applyFont="1" applyBorder="1" applyAlignment="1" applyProtection="1">
      <alignment horizontal="center" vertical="center" wrapText="1"/>
      <protection hidden="1"/>
    </xf>
    <xf numFmtId="0" fontId="9" fillId="0" borderId="0" xfId="0" applyFont="1" applyBorder="1" applyAlignment="1" applyProtection="1">
      <alignment horizontal="center" vertical="justify" wrapText="1"/>
      <protection hidden="1"/>
    </xf>
    <xf numFmtId="0" fontId="8" fillId="0" borderId="29" xfId="0" applyFont="1" applyBorder="1" applyAlignment="1" applyProtection="1">
      <alignment horizontal="left" vertical="center"/>
      <protection hidden="1"/>
    </xf>
    <xf numFmtId="0" fontId="8" fillId="0" borderId="59" xfId="0" applyFont="1" applyBorder="1" applyAlignment="1" applyProtection="1">
      <alignment horizontal="left" vertical="center"/>
      <protection hidden="1"/>
    </xf>
    <xf numFmtId="0" fontId="8" fillId="0" borderId="21" xfId="0" applyFont="1" applyBorder="1" applyAlignment="1" applyProtection="1">
      <alignment horizontal="left" vertical="center"/>
      <protection hidden="1"/>
    </xf>
    <xf numFmtId="0" fontId="8" fillId="0" borderId="19" xfId="0" applyFont="1" applyBorder="1" applyAlignment="1" applyProtection="1">
      <alignment horizontal="left" vertical="center" wrapText="1"/>
      <protection hidden="1"/>
    </xf>
    <xf numFmtId="0" fontId="9" fillId="0" borderId="0" xfId="0" applyFont="1" applyAlignment="1" applyProtection="1">
      <alignment horizontal="left" vertical="center"/>
      <protection hidden="1"/>
    </xf>
    <xf numFmtId="0" fontId="8" fillId="0" borderId="3"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0" fillId="0" borderId="6" xfId="0" applyBorder="1" applyAlignment="1">
      <alignment horizontal="center" vertical="center" wrapText="1"/>
    </xf>
    <xf numFmtId="0" fontId="8" fillId="2" borderId="34" xfId="0" applyFont="1" applyFill="1" applyBorder="1" applyAlignment="1" applyProtection="1">
      <alignment horizontal="center" vertical="top" wrapText="1"/>
      <protection locked="0"/>
    </xf>
    <xf numFmtId="0" fontId="8" fillId="2" borderId="13" xfId="0" applyFont="1" applyFill="1" applyBorder="1" applyAlignment="1" applyProtection="1">
      <alignment horizontal="center" vertical="top" wrapText="1"/>
      <protection locked="0"/>
    </xf>
    <xf numFmtId="0" fontId="8" fillId="2" borderId="6" xfId="0" applyFont="1" applyFill="1" applyBorder="1" applyAlignment="1" applyProtection="1">
      <alignment horizontal="center" vertical="top" wrapText="1"/>
      <protection locked="0"/>
    </xf>
    <xf numFmtId="0" fontId="8" fillId="2" borderId="6" xfId="0" applyFont="1" applyFill="1" applyBorder="1" applyAlignment="1" applyProtection="1">
      <alignment horizontal="right" vertical="top" wrapText="1"/>
      <protection locked="0"/>
    </xf>
    <xf numFmtId="0" fontId="32" fillId="0" borderId="6" xfId="0" applyFont="1" applyFill="1" applyBorder="1" applyAlignment="1" applyProtection="1">
      <alignment horizontal="left" vertical="center"/>
      <protection hidden="1"/>
    </xf>
    <xf numFmtId="0" fontId="32" fillId="2" borderId="6" xfId="0" applyFont="1" applyFill="1" applyBorder="1" applyAlignment="1" applyProtection="1">
      <alignment horizontal="left" vertical="center" wrapText="1"/>
      <protection locked="0"/>
    </xf>
    <xf numFmtId="0" fontId="8" fillId="0" borderId="0" xfId="0" applyFont="1" applyBorder="1" applyAlignment="1" applyProtection="1">
      <alignment horizontal="left"/>
      <protection hidden="1"/>
    </xf>
    <xf numFmtId="0" fontId="8" fillId="0" borderId="39" xfId="0" applyFont="1" applyBorder="1" applyAlignment="1" applyProtection="1">
      <alignment horizontal="center" vertical="center" wrapText="1"/>
      <protection hidden="1"/>
    </xf>
    <xf numFmtId="0" fontId="0" fillId="0" borderId="15" xfId="0" applyBorder="1" applyAlignment="1">
      <alignment horizontal="center" vertical="center" wrapText="1"/>
    </xf>
    <xf numFmtId="0" fontId="0" fillId="0" borderId="4" xfId="0" applyBorder="1" applyAlignment="1">
      <alignment horizontal="center" vertical="center" wrapText="1"/>
    </xf>
    <xf numFmtId="0" fontId="0" fillId="0" borderId="9" xfId="0" applyBorder="1" applyAlignment="1">
      <alignment horizontal="center" vertical="center" wrapText="1"/>
    </xf>
    <xf numFmtId="0" fontId="8" fillId="2" borderId="22" xfId="0" applyFont="1" applyFill="1" applyBorder="1" applyAlignment="1" applyProtection="1">
      <alignment horizontal="left" vertical="top" wrapText="1"/>
      <protection locked="0"/>
    </xf>
    <xf numFmtId="0" fontId="8" fillId="2" borderId="19" xfId="0" applyFont="1" applyFill="1" applyBorder="1" applyAlignment="1" applyProtection="1">
      <alignment horizontal="left" vertical="top" wrapText="1"/>
      <protection locked="0"/>
    </xf>
    <xf numFmtId="0" fontId="8" fillId="0" borderId="38" xfId="0" applyFont="1" applyBorder="1" applyAlignment="1" applyProtection="1">
      <alignment horizontal="left" vertical="center" wrapText="1"/>
      <protection hidden="1"/>
    </xf>
    <xf numFmtId="0" fontId="8" fillId="0" borderId="6" xfId="0" applyFont="1" applyBorder="1" applyAlignment="1" applyProtection="1">
      <alignment horizontal="center" vertical="top" wrapText="1"/>
      <protection hidden="1"/>
    </xf>
    <xf numFmtId="0" fontId="8" fillId="2" borderId="18" xfId="0" applyFont="1" applyFill="1" applyBorder="1" applyAlignment="1" applyProtection="1">
      <alignment horizontal="left" vertical="top" wrapText="1"/>
      <protection locked="0"/>
    </xf>
    <xf numFmtId="0" fontId="21" fillId="11" borderId="4" xfId="0" applyFont="1" applyFill="1" applyBorder="1" applyAlignment="1" applyProtection="1">
      <alignment horizontal="justify" vertical="top" wrapText="1"/>
      <protection hidden="1"/>
    </xf>
    <xf numFmtId="0" fontId="86" fillId="0" borderId="0" xfId="0" applyFont="1" applyBorder="1" applyAlignment="1">
      <alignment horizontal="left" vertical="center" wrapText="1"/>
    </xf>
    <xf numFmtId="0" fontId="9" fillId="0" borderId="0" xfId="29" applyFont="1" applyFill="1" applyAlignment="1" applyProtection="1">
      <alignment horizontal="left" vertical="center" wrapText="1"/>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horizontal="right" vertical="center" wrapText="1"/>
      <protection hidden="1"/>
    </xf>
    <xf numFmtId="0" fontId="8" fillId="0" borderId="4" xfId="0" applyFont="1" applyBorder="1" applyAlignment="1" applyProtection="1">
      <alignment horizontal="left" vertical="center" wrapText="1"/>
      <protection hidden="1"/>
    </xf>
    <xf numFmtId="0" fontId="8" fillId="2" borderId="6" xfId="0" applyFont="1" applyFill="1" applyBorder="1" applyAlignment="1" applyProtection="1">
      <alignment horizontal="left" vertical="center"/>
      <protection locked="0"/>
    </xf>
    <xf numFmtId="0" fontId="21" fillId="0" borderId="0" xfId="0" applyFont="1" applyAlignment="1" applyProtection="1">
      <alignment horizontal="center" vertical="center" wrapText="1"/>
      <protection hidden="1"/>
    </xf>
    <xf numFmtId="0" fontId="9" fillId="0" borderId="6" xfId="0" applyFont="1" applyBorder="1" applyAlignment="1">
      <alignment horizontal="center" vertical="center" wrapText="1"/>
    </xf>
    <xf numFmtId="0" fontId="9" fillId="0" borderId="0" xfId="22" applyFont="1" applyAlignment="1" applyProtection="1">
      <alignment horizontal="center" vertical="center"/>
      <protection hidden="1"/>
    </xf>
    <xf numFmtId="0" fontId="9" fillId="0" borderId="0" xfId="0" applyFont="1" applyAlignment="1" applyProtection="1">
      <alignment horizontal="center" vertical="top" wrapText="1"/>
      <protection locked="0"/>
    </xf>
    <xf numFmtId="0" fontId="8" fillId="0" borderId="6" xfId="0" applyFont="1" applyBorder="1" applyAlignment="1" applyProtection="1">
      <alignment horizontal="left" vertical="top" wrapText="1"/>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left" vertical="center" wrapText="1"/>
    </xf>
    <xf numFmtId="0" fontId="8" fillId="0" borderId="0" xfId="0" applyFont="1" applyAlignment="1" applyProtection="1">
      <alignment horizontal="center" vertical="center"/>
    </xf>
    <xf numFmtId="0" fontId="8" fillId="0" borderId="0" xfId="0" applyFont="1" applyAlignment="1" applyProtection="1">
      <alignment horizontal="justify" vertical="center"/>
    </xf>
    <xf numFmtId="0" fontId="10" fillId="0" borderId="0" xfId="0" applyFont="1" applyAlignment="1" applyProtection="1">
      <alignment horizontal="center" vertical="center" wrapText="1"/>
    </xf>
    <xf numFmtId="0" fontId="9" fillId="0" borderId="0" xfId="0" applyFont="1" applyAlignment="1" applyProtection="1">
      <alignment horizontal="center" vertical="center" wrapText="1"/>
    </xf>
    <xf numFmtId="0" fontId="8" fillId="0" borderId="0" xfId="0" applyFont="1" applyAlignment="1" applyProtection="1">
      <alignment horizontal="left" vertical="top" wrapText="1"/>
    </xf>
    <xf numFmtId="0" fontId="8" fillId="0" borderId="0" xfId="0" applyFont="1" applyAlignment="1" applyProtection="1">
      <alignment horizontal="left" vertical="center"/>
    </xf>
    <xf numFmtId="0" fontId="9" fillId="0" borderId="0" xfId="0" applyFont="1" applyAlignment="1" applyProtection="1">
      <alignment horizontal="center" vertical="center"/>
    </xf>
    <xf numFmtId="0" fontId="7" fillId="0" borderId="1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0" xfId="22" applyFont="1" applyAlignment="1" applyProtection="1">
      <alignment horizontal="center" vertical="center" wrapText="1"/>
    </xf>
    <xf numFmtId="0" fontId="102" fillId="0" borderId="0" xfId="0" applyFont="1" applyAlignment="1" applyProtection="1">
      <alignment horizontal="center" vertical="center"/>
    </xf>
    <xf numFmtId="0" fontId="8" fillId="0" borderId="0" xfId="0" applyFont="1" applyBorder="1" applyAlignment="1" applyProtection="1">
      <alignment horizontal="justify" vertical="center" wrapText="1"/>
      <protection hidden="1"/>
    </xf>
    <xf numFmtId="171" fontId="8" fillId="0" borderId="0" xfId="0" applyNumberFormat="1" applyFont="1" applyBorder="1" applyAlignment="1" applyProtection="1">
      <alignment horizontal="justify" vertical="top" wrapText="1"/>
      <protection hidden="1"/>
    </xf>
    <xf numFmtId="0" fontId="8" fillId="0" borderId="5" xfId="0" applyFont="1" applyBorder="1" applyAlignment="1" applyProtection="1">
      <alignment horizontal="left" vertical="center" indent="2"/>
      <protection hidden="1"/>
    </xf>
    <xf numFmtId="0" fontId="8" fillId="2" borderId="5" xfId="0" applyFont="1" applyFill="1" applyBorder="1" applyAlignment="1" applyProtection="1">
      <alignment horizontal="left" vertical="center"/>
      <protection locked="0"/>
    </xf>
    <xf numFmtId="0" fontId="8" fillId="0" borderId="23" xfId="0" applyFont="1" applyBorder="1" applyAlignment="1" applyProtection="1">
      <alignment horizontal="left" vertical="center" indent="2"/>
      <protection hidden="1"/>
    </xf>
    <xf numFmtId="0" fontId="8" fillId="0" borderId="0" xfId="0" applyFont="1" applyBorder="1" applyAlignment="1" applyProtection="1">
      <alignment horizontal="left" vertical="center" indent="2"/>
      <protection hidden="1"/>
    </xf>
    <xf numFmtId="0" fontId="8" fillId="0" borderId="27" xfId="0" applyFont="1" applyBorder="1" applyAlignment="1" applyProtection="1">
      <alignment horizontal="left" vertical="center" indent="2"/>
      <protection hidden="1"/>
    </xf>
    <xf numFmtId="0" fontId="8" fillId="0" borderId="0" xfId="0" applyFont="1" applyBorder="1" applyAlignment="1" applyProtection="1">
      <alignment horizontal="center" vertical="center"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horizontal="justify" vertical="top"/>
      <protection hidden="1"/>
    </xf>
    <xf numFmtId="0" fontId="8" fillId="11" borderId="6" xfId="0" applyFont="1" applyFill="1" applyBorder="1" applyAlignment="1" applyProtection="1">
      <alignment horizontal="center" vertical="center" wrapText="1"/>
      <protection hidden="1"/>
    </xf>
    <xf numFmtId="0" fontId="80" fillId="0" borderId="16" xfId="0" applyFont="1" applyFill="1" applyBorder="1" applyAlignment="1" applyProtection="1">
      <alignment horizontal="left" vertical="top" wrapText="1" indent="1"/>
      <protection hidden="1"/>
    </xf>
    <xf numFmtId="0" fontId="8" fillId="2" borderId="0" xfId="0" applyFont="1" applyFill="1" applyAlignment="1" applyProtection="1">
      <alignment horizontal="left" vertical="center"/>
      <protection locked="0"/>
    </xf>
    <xf numFmtId="172" fontId="8" fillId="0" borderId="0" xfId="0" applyNumberFormat="1" applyFont="1" applyFill="1" applyAlignment="1" applyProtection="1">
      <alignment horizontal="left" vertical="center"/>
      <protection hidden="1"/>
    </xf>
    <xf numFmtId="0" fontId="8" fillId="0" borderId="6" xfId="0" applyFont="1" applyFill="1" applyBorder="1" applyAlignment="1" applyProtection="1">
      <alignment horizontal="center" vertical="center"/>
      <protection hidden="1"/>
    </xf>
    <xf numFmtId="0" fontId="8" fillId="0" borderId="5" xfId="27" applyFont="1" applyFill="1" applyBorder="1" applyAlignment="1" applyProtection="1">
      <alignment horizontal="left" vertical="top" wrapText="1" indent="3"/>
      <protection hidden="1"/>
    </xf>
    <xf numFmtId="0" fontId="8" fillId="0" borderId="5" xfId="27" applyFont="1" applyFill="1" applyBorder="1" applyAlignment="1" applyProtection="1">
      <alignment horizontal="left" vertical="top" wrapText="1"/>
      <protection hidden="1"/>
    </xf>
    <xf numFmtId="0" fontId="8" fillId="2" borderId="27" xfId="27" applyFont="1" applyFill="1" applyBorder="1" applyAlignment="1" applyProtection="1">
      <alignment horizontal="center" vertical="center"/>
      <protection locked="0"/>
    </xf>
    <xf numFmtId="4" fontId="8" fillId="2" borderId="23" xfId="27" applyNumberFormat="1" applyFont="1" applyFill="1" applyBorder="1" applyAlignment="1" applyProtection="1">
      <alignment horizontal="justify" vertical="top" wrapText="1"/>
      <protection locked="0"/>
    </xf>
    <xf numFmtId="2" fontId="8" fillId="0" borderId="23" xfId="27" applyNumberFormat="1" applyFont="1" applyFill="1" applyBorder="1" applyAlignment="1" applyProtection="1">
      <alignment horizontal="right" vertical="center"/>
      <protection hidden="1"/>
    </xf>
    <xf numFmtId="2" fontId="8" fillId="0" borderId="5" xfId="27" applyNumberFormat="1" applyFont="1" applyFill="1" applyBorder="1" applyAlignment="1" applyProtection="1">
      <alignment horizontal="left" vertical="center"/>
      <protection hidden="1"/>
    </xf>
    <xf numFmtId="0" fontId="8" fillId="0" borderId="23" xfId="27" applyFont="1" applyFill="1" applyBorder="1" applyAlignment="1" applyProtection="1">
      <alignment horizontal="left" vertical="top" wrapText="1" indent="3"/>
      <protection hidden="1"/>
    </xf>
    <xf numFmtId="0" fontId="8" fillId="0" borderId="28" xfId="27" applyFont="1" applyFill="1" applyBorder="1" applyAlignment="1" applyProtection="1">
      <alignment horizontal="left" vertical="top" wrapText="1" indent="3"/>
      <protection hidden="1"/>
    </xf>
    <xf numFmtId="0" fontId="8" fillId="6" borderId="0" xfId="27" applyFont="1" applyFill="1" applyBorder="1" applyAlignment="1" applyProtection="1">
      <alignment horizontal="center" vertical="center"/>
      <protection hidden="1"/>
    </xf>
    <xf numFmtId="0" fontId="8" fillId="10" borderId="0" xfId="27" applyFont="1" applyFill="1" applyBorder="1" applyAlignment="1" applyProtection="1">
      <alignment horizontal="center" vertical="center"/>
      <protection hidden="1"/>
    </xf>
    <xf numFmtId="0" fontId="8" fillId="0" borderId="34" xfId="27" applyFont="1" applyFill="1" applyBorder="1" applyAlignment="1" applyProtection="1">
      <alignment horizontal="left" vertical="center"/>
      <protection hidden="1"/>
    </xf>
    <xf numFmtId="0" fontId="8" fillId="0" borderId="3" xfId="27" applyFont="1" applyFill="1" applyBorder="1" applyAlignment="1" applyProtection="1">
      <alignment horizontal="left" vertical="center"/>
      <protection hidden="1"/>
    </xf>
    <xf numFmtId="0" fontId="8" fillId="0" borderId="13" xfId="27" applyFont="1" applyFill="1" applyBorder="1" applyAlignment="1" applyProtection="1">
      <alignment horizontal="left" vertical="center"/>
      <protection hidden="1"/>
    </xf>
    <xf numFmtId="0" fontId="49" fillId="0" borderId="6" xfId="27" applyFont="1" applyBorder="1" applyAlignment="1" applyProtection="1">
      <alignment horizontal="left" vertical="center" wrapText="1"/>
      <protection hidden="1"/>
    </xf>
    <xf numFmtId="0" fontId="50" fillId="0" borderId="6" xfId="27" applyFont="1" applyBorder="1" applyAlignment="1" applyProtection="1">
      <alignment horizontal="left" vertical="center" wrapText="1"/>
      <protection hidden="1"/>
    </xf>
    <xf numFmtId="0" fontId="8" fillId="7" borderId="0" xfId="27" applyFont="1" applyFill="1" applyBorder="1" applyAlignment="1" applyProtection="1">
      <alignment horizontal="center" vertical="center"/>
      <protection hidden="1"/>
    </xf>
    <xf numFmtId="0" fontId="8" fillId="0" borderId="34" xfId="27" applyFont="1" applyFill="1" applyBorder="1" applyAlignment="1" applyProtection="1">
      <alignment horizontal="left" vertical="center" wrapText="1"/>
      <protection hidden="1"/>
    </xf>
    <xf numFmtId="0" fontId="8" fillId="0" borderId="3" xfId="27" applyFont="1" applyFill="1" applyBorder="1" applyAlignment="1" applyProtection="1">
      <alignment horizontal="left" vertical="center" wrapText="1"/>
      <protection hidden="1"/>
    </xf>
    <xf numFmtId="0" fontId="8" fillId="0" borderId="13" xfId="27" applyFont="1" applyFill="1" applyBorder="1" applyAlignment="1" applyProtection="1">
      <alignment horizontal="left" vertical="center" wrapText="1"/>
      <protection hidden="1"/>
    </xf>
    <xf numFmtId="0" fontId="8" fillId="0" borderId="6" xfId="27" applyFont="1" applyFill="1" applyBorder="1" applyAlignment="1" applyProtection="1">
      <alignment horizontal="left" vertical="center" wrapText="1"/>
      <protection hidden="1"/>
    </xf>
    <xf numFmtId="0" fontId="8" fillId="9" borderId="0" xfId="27" applyFont="1" applyFill="1" applyBorder="1" applyAlignment="1" applyProtection="1">
      <alignment horizontal="left" vertical="center" wrapText="1"/>
      <protection hidden="1"/>
    </xf>
    <xf numFmtId="0" fontId="49" fillId="3" borderId="0" xfId="27" applyFont="1" applyFill="1" applyAlignment="1" applyProtection="1">
      <alignment horizontal="left" vertical="center"/>
      <protection hidden="1"/>
    </xf>
    <xf numFmtId="0" fontId="8" fillId="2" borderId="4" xfId="27" applyFont="1" applyFill="1" applyBorder="1" applyAlignment="1" applyProtection="1">
      <alignment horizontal="center" vertical="center"/>
      <protection locked="0"/>
    </xf>
    <xf numFmtId="4" fontId="8" fillId="2" borderId="28" xfId="27" applyNumberFormat="1" applyFont="1" applyFill="1" applyBorder="1" applyAlignment="1" applyProtection="1">
      <alignment horizontal="left" vertical="center"/>
      <protection locked="0"/>
    </xf>
    <xf numFmtId="2" fontId="8" fillId="0" borderId="23" xfId="27" applyNumberFormat="1" applyFont="1" applyFill="1" applyBorder="1" applyAlignment="1" applyProtection="1">
      <alignment horizontal="left" vertical="center"/>
      <protection hidden="1"/>
    </xf>
    <xf numFmtId="0" fontId="49" fillId="3" borderId="0" xfId="27" applyFont="1" applyFill="1" applyAlignment="1" applyProtection="1">
      <alignment horizontal="left" vertical="center" wrapText="1"/>
      <protection hidden="1"/>
    </xf>
    <xf numFmtId="0" fontId="54" fillId="0" borderId="16" xfId="27" applyFont="1" applyBorder="1" applyAlignment="1" applyProtection="1">
      <alignment horizontal="justify" vertical="center" wrapText="1"/>
      <protection hidden="1"/>
    </xf>
    <xf numFmtId="0" fontId="54" fillId="0" borderId="27" xfId="27" applyFont="1" applyBorder="1" applyAlignment="1" applyProtection="1">
      <alignment horizontal="justify" vertical="center" wrapText="1"/>
      <protection hidden="1"/>
    </xf>
    <xf numFmtId="0" fontId="54" fillId="0" borderId="0" xfId="27" applyFont="1" applyBorder="1" applyAlignment="1" applyProtection="1">
      <alignment horizontal="justify" vertical="center" wrapText="1"/>
      <protection hidden="1"/>
    </xf>
    <xf numFmtId="0" fontId="54" fillId="0" borderId="4" xfId="27" applyFont="1" applyBorder="1" applyAlignment="1" applyProtection="1">
      <alignment horizontal="justify" vertical="center" wrapText="1"/>
      <protection hidden="1"/>
    </xf>
    <xf numFmtId="4" fontId="8" fillId="2" borderId="5" xfId="27" applyNumberFormat="1" applyFont="1" applyFill="1" applyBorder="1" applyAlignment="1" applyProtection="1">
      <alignment horizontal="left" vertical="center"/>
      <protection locked="0"/>
    </xf>
    <xf numFmtId="0" fontId="9" fillId="0" borderId="0" xfId="27" applyFont="1" applyAlignment="1" applyProtection="1">
      <alignment horizontal="justify" vertical="center" wrapText="1"/>
      <protection hidden="1"/>
    </xf>
    <xf numFmtId="0" fontId="49" fillId="3" borderId="0" xfId="27" applyFont="1" applyFill="1" applyBorder="1" applyAlignment="1" applyProtection="1">
      <alignment horizontal="left" vertical="center" wrapText="1"/>
      <protection hidden="1"/>
    </xf>
    <xf numFmtId="0" fontId="9" fillId="0" borderId="0" xfId="27" applyFont="1" applyAlignment="1" applyProtection="1">
      <alignment horizontal="left" vertical="center"/>
      <protection hidden="1"/>
    </xf>
    <xf numFmtId="2" fontId="46" fillId="0" borderId="0" xfId="26" applyNumberFormat="1" applyFont="1" applyFill="1" applyBorder="1" applyAlignment="1" applyProtection="1">
      <alignment horizontal="left" vertical="center"/>
      <protection hidden="1"/>
    </xf>
  </cellXfs>
  <cellStyles count="34">
    <cellStyle name="75" xfId="1"/>
    <cellStyle name="ÅëÈ­ [0]_±âÅ¸" xfId="2"/>
    <cellStyle name="ÅëÈ­_±âÅ¸" xfId="3"/>
    <cellStyle name="ÄÞ¸¶ [0]_±âÅ¸" xfId="4"/>
    <cellStyle name="ÄÞ¸¶_±âÅ¸" xfId="5"/>
    <cellStyle name="Ç¥ÁØ_¿¬°£´©°è¿¹»ó" xfId="6"/>
    <cellStyle name="Comma  - Style1" xfId="7"/>
    <cellStyle name="Comma  - Style2" xfId="8"/>
    <cellStyle name="Comma  - Style3" xfId="9"/>
    <cellStyle name="Comma  - Style4" xfId="10"/>
    <cellStyle name="Comma  - Style5" xfId="11"/>
    <cellStyle name="Comma  - Style6" xfId="12"/>
    <cellStyle name="Comma  - Style7" xfId="13"/>
    <cellStyle name="Comma  - Style8" xfId="14"/>
    <cellStyle name="Currency" xfId="15" builtinId="4"/>
    <cellStyle name="Formula" xfId="16"/>
    <cellStyle name="Header1" xfId="17"/>
    <cellStyle name="Header2" xfId="18"/>
    <cellStyle name="Hypertextový odkaz" xfId="19"/>
    <cellStyle name="no dec" xfId="20"/>
    <cellStyle name="Normal" xfId="0" builtinId="0"/>
    <cellStyle name="Normal - Style1" xfId="21"/>
    <cellStyle name="Normal 2" xfId="22"/>
    <cellStyle name="Normal_Annexures TW 04" xfId="23"/>
    <cellStyle name="Normal_Attach 3(JV)" xfId="24"/>
    <cellStyle name="Normal_Attacments TW 04" xfId="25"/>
    <cellStyle name="Normal_Entertainment Form" xfId="26"/>
    <cellStyle name="Normal_Price_Schedules for Insulator Package" xfId="27"/>
    <cellStyle name="Normal_Price_Schedules for Insulator Package Rev-01" xfId="28"/>
    <cellStyle name="Normal_PRICE-SCHE Bihar-Rev-2-corrections" xfId="29"/>
    <cellStyle name="Normal_Sheet1" xfId="30"/>
    <cellStyle name="Popis" xfId="31"/>
    <cellStyle name="Sledovaný hypertextový odkaz" xfId="32"/>
    <cellStyle name="Standard_BS14" xfId="33"/>
  </cellStyles>
  <dxfs count="81">
    <dxf>
      <font>
        <condense val="0"/>
        <extend val="0"/>
        <color indexed="9"/>
      </font>
      <fill>
        <patternFill patternType="none">
          <bgColor indexed="65"/>
        </patternFill>
      </fill>
    </dxf>
    <dxf>
      <font>
        <condense val="0"/>
        <extend val="0"/>
        <color indexed="9"/>
      </font>
      <fill>
        <patternFill patternType="none">
          <bgColor indexed="65"/>
        </patternFill>
      </fill>
    </dxf>
    <dxf>
      <font>
        <strike/>
        <condense val="0"/>
        <extend val="0"/>
      </font>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indexed="9"/>
      </font>
    </dxf>
    <dxf>
      <font>
        <condense val="0"/>
        <extend val="0"/>
        <color auto="1"/>
      </font>
    </dxf>
    <dxf>
      <font>
        <condense val="0"/>
        <extend val="0"/>
        <color auto="1"/>
      </font>
    </dxf>
    <dxf>
      <font>
        <condense val="0"/>
        <extend val="0"/>
        <color indexed="9"/>
      </font>
    </dxf>
    <dxf>
      <font>
        <color indexed="13"/>
      </font>
    </dxf>
    <dxf>
      <font>
        <color indexed="9"/>
      </font>
    </dxf>
    <dxf>
      <font>
        <condense val="0"/>
        <extend val="0"/>
        <color auto="1"/>
      </font>
      <fill>
        <patternFill patternType="solid">
          <bgColor indexed="42"/>
        </patternFill>
      </fill>
    </dxf>
    <dxf>
      <font>
        <condense val="0"/>
        <extend val="0"/>
        <color auto="1"/>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font>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indexed="9"/>
      </font>
    </dxf>
    <dxf>
      <font>
        <condense val="0"/>
        <extend val="0"/>
        <color auto="1"/>
      </font>
    </dxf>
    <dxf>
      <font>
        <condense val="0"/>
        <extend val="0"/>
        <color auto="1"/>
      </font>
    </dxf>
    <dxf>
      <font>
        <condense val="0"/>
        <extend val="0"/>
        <color indexed="9"/>
      </font>
    </dxf>
    <dxf>
      <font>
        <color indexed="13"/>
      </font>
    </dxf>
    <dxf>
      <font>
        <color indexed="9"/>
      </font>
    </dxf>
    <dxf>
      <font>
        <strike/>
      </font>
    </dxf>
    <dxf>
      <font>
        <color indexed="9"/>
      </font>
      <fill>
        <patternFill patternType="none">
          <bgColor indexed="65"/>
        </patternFill>
      </fill>
    </dxf>
    <dxf>
      <font>
        <strike/>
        <condense val="0"/>
        <extend val="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fmlaLink="$H$23" lockText="1" noThreeD="1"/>
</file>

<file path=xl/ctrlProps/ctrlProp62.xml><?xml version="1.0" encoding="utf-8"?>
<formControlPr xmlns="http://schemas.microsoft.com/office/spreadsheetml/2009/9/main" objectType="CheckBox" fmlaLink="$H$23" lockText="1" noThreeD="1"/>
</file>

<file path=xl/ctrlProps/ctrlProp63.xml><?xml version="1.0" encoding="utf-8"?>
<formControlPr xmlns="http://schemas.microsoft.com/office/spreadsheetml/2009/9/main" objectType="CheckBox" fmlaLink="$H$20" lockText="1" noThreeD="1"/>
</file>

<file path=xl/ctrlProps/ctrlProp64.xml><?xml version="1.0" encoding="utf-8"?>
<formControlPr xmlns="http://schemas.microsoft.com/office/spreadsheetml/2009/9/main" objectType="CheckBox" fmlaLink="$H$20" lockText="1" noThreeD="1"/>
</file>

<file path=xl/ctrlProps/ctrlProp65.xml><?xml version="1.0" encoding="utf-8"?>
<formControlPr xmlns="http://schemas.microsoft.com/office/spreadsheetml/2009/9/main" objectType="Radio" firstButton="1" fmlaLink="$H$73" lockText="1" noThreeD="1"/>
</file>

<file path=xl/ctrlProps/ctrlProp66.xml><?xml version="1.0" encoding="utf-8"?>
<formControlPr xmlns="http://schemas.microsoft.com/office/spreadsheetml/2009/9/main" objectType="Radio" checked="Checked"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Attach 6 (C)'!A1"/><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2" Type="http://schemas.openxmlformats.org/officeDocument/2006/relationships/hyperlink" Target="#'Attach 6 (T)'!A1"/><Relationship Id="rId1" Type="http://schemas.openxmlformats.org/officeDocument/2006/relationships/hyperlink" Target="#'Attach 8'!A1"/></Relationships>
</file>

<file path=xl/drawings/_rels/drawing12.xml.rels><?xml version="1.0" encoding="UTF-8" standalone="yes"?>
<Relationships xmlns="http://schemas.openxmlformats.org/package/2006/relationships"><Relationship Id="rId2" Type="http://schemas.openxmlformats.org/officeDocument/2006/relationships/hyperlink" Target="#'Attach 7'!A1"/><Relationship Id="rId1" Type="http://schemas.openxmlformats.org/officeDocument/2006/relationships/hyperlink" Target="#'Attach 8'!A1"/></Relationships>
</file>

<file path=xl/drawings/_rels/drawing13.xml.rels><?xml version="1.0" encoding="UTF-8" standalone="yes"?>
<Relationships xmlns="http://schemas.openxmlformats.org/package/2006/relationships"><Relationship Id="rId2" Type="http://schemas.openxmlformats.org/officeDocument/2006/relationships/hyperlink" Target="#'Attach 9'!Print_Area"/><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2" Type="http://schemas.openxmlformats.org/officeDocument/2006/relationships/hyperlink" Target="#'Attach 14-IP'!A1"/><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3" Type="http://schemas.openxmlformats.org/officeDocument/2006/relationships/hyperlink" Target="#'Attach 15'!Print_Area"/><Relationship Id="rId2" Type="http://schemas.openxmlformats.org/officeDocument/2006/relationships/hyperlink" Target="#'Attach 16'!A1"/><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Attach 18'!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2" Type="http://schemas.openxmlformats.org/officeDocument/2006/relationships/hyperlink" Target="#'Attach 19'!A1"/><Relationship Id="rId1" Type="http://schemas.openxmlformats.org/officeDocument/2006/relationships/hyperlink" Target="#'Attach 15'!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A1"/><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Attach 20'!A1"/><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29.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2" Type="http://schemas.openxmlformats.org/officeDocument/2006/relationships/hyperlink" Target="#'Attach 4'!Print_Area"/><Relationship Id="rId1" Type="http://schemas.openxmlformats.org/officeDocument/2006/relationships/hyperlink" Target="#'Attach 6'!A1"/></Relationships>
</file>

<file path=xl/drawings/_rels/drawing6.xml.rels><?xml version="1.0" encoding="UTF-8" standalone="yes"?>
<Relationships xmlns="http://schemas.openxmlformats.org/package/2006/relationships"><Relationship Id="rId2" Type="http://schemas.openxmlformats.org/officeDocument/2006/relationships/hyperlink" Target="#'Attach 4 (A)'!Print_Area"/><Relationship Id="rId1" Type="http://schemas.openxmlformats.org/officeDocument/2006/relationships/hyperlink" Target="#'Attach 4 (A)'!A1"/></Relationships>
</file>

<file path=xl/drawings/_rels/drawing7.xml.rels><?xml version="1.0" encoding="UTF-8" standalone="yes"?>
<Relationships xmlns="http://schemas.openxmlformats.org/package/2006/relationships"><Relationship Id="rId2" Type="http://schemas.openxmlformats.org/officeDocument/2006/relationships/hyperlink" Target="#'Attach 5'!Print_Area"/><Relationship Id="rId1" Type="http://schemas.openxmlformats.org/officeDocument/2006/relationships/hyperlink" Target="#'Attach 4 (B)'!A1"/></Relationships>
</file>

<file path=xl/drawings/_rels/drawing8.xml.rels><?xml version="1.0" encoding="UTF-8" standalone="yes"?>
<Relationships xmlns="http://schemas.openxmlformats.org/package/2006/relationships"><Relationship Id="rId1" Type="http://schemas.openxmlformats.org/officeDocument/2006/relationships/hyperlink" Target="#'Attach 5'!A1"/></Relationships>
</file>

<file path=xl/drawings/_rels/drawing9.xml.rels><?xml version="1.0" encoding="UTF-8" standalone="yes"?>
<Relationships xmlns="http://schemas.openxmlformats.org/package/2006/relationships"><Relationship Id="rId2" Type="http://schemas.openxmlformats.org/officeDocument/2006/relationships/hyperlink" Target="#'Attach 5 (A)'!A1"/><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4</xdr:col>
      <xdr:colOff>123825</xdr:colOff>
      <xdr:row>12</xdr:row>
      <xdr:rowOff>19050</xdr:rowOff>
    </xdr:from>
    <xdr:to>
      <xdr:col>4</xdr:col>
      <xdr:colOff>742950</xdr:colOff>
      <xdr:row>15</xdr:row>
      <xdr:rowOff>57150</xdr:rowOff>
    </xdr:to>
    <xdr:pic>
      <xdr:nvPicPr>
        <xdr:cNvPr id="17613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5225" y="5381625"/>
          <a:ext cx="619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10</xdr:row>
      <xdr:rowOff>19050</xdr:rowOff>
    </xdr:from>
    <xdr:to>
      <xdr:col>5</xdr:col>
      <xdr:colOff>0</xdr:colOff>
      <xdr:row>11</xdr:row>
      <xdr:rowOff>19050</xdr:rowOff>
    </xdr:to>
    <xdr:sp macro="" textlink="">
      <xdr:nvSpPr>
        <xdr:cNvPr id="2050" name="Text Box 2">
          <a:hlinkClick xmlns:r="http://schemas.openxmlformats.org/officeDocument/2006/relationships" r:id="rId2" tooltip="Click Here to Proceed"/>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84326" name="Group 1">
          <a:hlinkClick xmlns:r="http://schemas.openxmlformats.org/officeDocument/2006/relationships" r:id="rId1" tooltip="Click for Next Attachment"/>
        </xdr:cNvPr>
        <xdr:cNvGrpSpPr>
          <a:grpSpLocks/>
        </xdr:cNvGrpSpPr>
      </xdr:nvGrpSpPr>
      <xdr:grpSpPr bwMode="auto">
        <a:xfrm>
          <a:off x="7848600" y="47625"/>
          <a:ext cx="1104900" cy="838200"/>
          <a:chOff x="738" y="5"/>
          <a:chExt cx="116" cy="73"/>
        </a:xfrm>
      </xdr:grpSpPr>
      <xdr:sp macro="" textlink="">
        <xdr:nvSpPr>
          <xdr:cNvPr id="184328"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24</xdr:row>
      <xdr:rowOff>0</xdr:rowOff>
    </xdr:from>
    <xdr:to>
      <xdr:col>4</xdr:col>
      <xdr:colOff>904875</xdr:colOff>
      <xdr:row>25</xdr:row>
      <xdr:rowOff>76200</xdr:rowOff>
    </xdr:to>
    <xdr:sp macro="" textlink="">
      <xdr:nvSpPr>
        <xdr:cNvPr id="5" name="Text Box 20"/>
        <xdr:cNvSpPr txBox="1">
          <a:spLocks noChangeArrowheads="1"/>
        </xdr:cNvSpPr>
      </xdr:nvSpPr>
      <xdr:spPr bwMode="auto">
        <a:xfrm>
          <a:off x="4638675" y="5753100"/>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23</xdr:row>
          <xdr:rowOff>257175</xdr:rowOff>
        </xdr:from>
        <xdr:to>
          <xdr:col>4</xdr:col>
          <xdr:colOff>1219200</xdr:colOff>
          <xdr:row>31</xdr:row>
          <xdr:rowOff>95250</xdr:rowOff>
        </xdr:to>
        <xdr:sp macro="" textlink="">
          <xdr:nvSpPr>
            <xdr:cNvPr id="108545" name="Check Box 1" hidden="1">
              <a:extLst>
                <a:ext uri="{63B3BB69-23CF-44E3-9099-C40C66FF867C}">
                  <a14:compatExt spid="_x0000_s10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495300</xdr:rowOff>
    </xdr:to>
    <xdr:grpSp>
      <xdr:nvGrpSpPr>
        <xdr:cNvPr id="185352" name="Group 1">
          <a:hlinkClick xmlns:r="http://schemas.openxmlformats.org/officeDocument/2006/relationships" r:id="rId1" tooltip="Click for Next Attachment"/>
        </xdr:cNvPr>
        <xdr:cNvGrpSpPr>
          <a:grpSpLocks/>
        </xdr:cNvGrpSpPr>
      </xdr:nvGrpSpPr>
      <xdr:grpSpPr bwMode="auto">
        <a:xfrm>
          <a:off x="7810500" y="47625"/>
          <a:ext cx="1104900" cy="790575"/>
          <a:chOff x="738" y="5"/>
          <a:chExt cx="116" cy="73"/>
        </a:xfrm>
      </xdr:grpSpPr>
      <xdr:sp macro="" textlink="">
        <xdr:nvSpPr>
          <xdr:cNvPr id="185354"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2" tooltip="Click for Next Attachment"/>
          </xdr:cNvPr>
          <xdr:cNvSpPr txBox="1">
            <a:spLocks noChangeArrowheads="1"/>
          </xdr:cNvSpPr>
        </xdr:nvSpPr>
        <xdr:spPr bwMode="auto">
          <a:xfrm>
            <a:off x="753" y="18"/>
            <a:ext cx="98" cy="4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2247901</xdr:colOff>
      <xdr:row>22</xdr:row>
      <xdr:rowOff>0</xdr:rowOff>
    </xdr:to>
    <xdr:sp macro="" textlink="">
      <xdr:nvSpPr>
        <xdr:cNvPr id="10255" name="Text Box 15"/>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495300</xdr:rowOff>
    </xdr:to>
    <xdr:grpSp>
      <xdr:nvGrpSpPr>
        <xdr:cNvPr id="186376" name="Group 1">
          <a:hlinkClick xmlns:r="http://schemas.openxmlformats.org/officeDocument/2006/relationships" r:id="rId1" tooltip="Click for Next Attachment"/>
        </xdr:cNvPr>
        <xdr:cNvGrpSpPr>
          <a:grpSpLocks/>
        </xdr:cNvGrpSpPr>
      </xdr:nvGrpSpPr>
      <xdr:grpSpPr bwMode="auto">
        <a:xfrm>
          <a:off x="7781925" y="47625"/>
          <a:ext cx="1104900" cy="790575"/>
          <a:chOff x="738" y="5"/>
          <a:chExt cx="116" cy="73"/>
        </a:xfrm>
      </xdr:grpSpPr>
      <xdr:sp macro="" textlink="">
        <xdr:nvSpPr>
          <xdr:cNvPr id="186378"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xdr:cNvPr>
          <xdr:cNvSpPr txBox="1">
            <a:spLocks noChangeArrowheads="1"/>
          </xdr:cNvSpPr>
        </xdr:nvSpPr>
        <xdr:spPr bwMode="auto">
          <a:xfrm>
            <a:off x="753" y="18"/>
            <a:ext cx="98" cy="4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2247901</xdr:colOff>
      <xdr:row>22</xdr:row>
      <xdr:rowOff>0</xdr:rowOff>
    </xdr:to>
    <xdr:sp macro="" textlink="">
      <xdr:nvSpPr>
        <xdr:cNvPr id="5" name="Text Box 15"/>
        <xdr:cNvSpPr txBox="1">
          <a:spLocks noChangeArrowheads="1"/>
        </xdr:cNvSpPr>
      </xdr:nvSpPr>
      <xdr:spPr bwMode="auto">
        <a:xfrm>
          <a:off x="4248151" y="6000750"/>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57345" name="Check Box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187398" name="Group 1">
          <a:hlinkClick xmlns:r="http://schemas.openxmlformats.org/officeDocument/2006/relationships" r:id="rId1" tooltip="Click for Next Attachment"/>
        </xdr:cNvPr>
        <xdr:cNvGrpSpPr>
          <a:grpSpLocks/>
        </xdr:cNvGrpSpPr>
      </xdr:nvGrpSpPr>
      <xdr:grpSpPr bwMode="auto">
        <a:xfrm>
          <a:off x="7820025" y="28575"/>
          <a:ext cx="1104900" cy="695325"/>
          <a:chOff x="738" y="5"/>
          <a:chExt cx="116" cy="73"/>
        </a:xfrm>
      </xdr:grpSpPr>
      <xdr:sp macro="" textlink="">
        <xdr:nvSpPr>
          <xdr:cNvPr id="187399"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20483" name="Text Box 3">
            <a:hlinkClick xmlns:r="http://schemas.openxmlformats.org/officeDocument/2006/relationships" r:id="rId2"/>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5</xdr:col>
      <xdr:colOff>1171575</xdr:colOff>
      <xdr:row>2</xdr:row>
      <xdr:rowOff>219075</xdr:rowOff>
    </xdr:to>
    <xdr:grpSp>
      <xdr:nvGrpSpPr>
        <xdr:cNvPr id="188422" name="Group 1">
          <a:hlinkClick xmlns:r="http://schemas.openxmlformats.org/officeDocument/2006/relationships" r:id="rId1" tooltip="Click for Next Attachment"/>
        </xdr:cNvPr>
        <xdr:cNvGrpSpPr>
          <a:grpSpLocks/>
        </xdr:cNvGrpSpPr>
      </xdr:nvGrpSpPr>
      <xdr:grpSpPr bwMode="auto">
        <a:xfrm>
          <a:off x="8829675" y="47625"/>
          <a:ext cx="1019175" cy="571500"/>
          <a:chOff x="738" y="5"/>
          <a:chExt cx="116" cy="73"/>
        </a:xfrm>
      </xdr:grpSpPr>
      <xdr:sp macro="" textlink="">
        <xdr:nvSpPr>
          <xdr:cNvPr id="188423"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571500</xdr:rowOff>
    </xdr:to>
    <xdr:grpSp>
      <xdr:nvGrpSpPr>
        <xdr:cNvPr id="189446" name="Group 1">
          <a:hlinkClick xmlns:r="http://schemas.openxmlformats.org/officeDocument/2006/relationships" r:id="rId1" tooltip="Click for Next Attachment"/>
        </xdr:cNvPr>
        <xdr:cNvGrpSpPr>
          <a:grpSpLocks/>
        </xdr:cNvGrpSpPr>
      </xdr:nvGrpSpPr>
      <xdr:grpSpPr bwMode="auto">
        <a:xfrm>
          <a:off x="7953375" y="47625"/>
          <a:ext cx="1104900" cy="923925"/>
          <a:chOff x="738" y="5"/>
          <a:chExt cx="116" cy="73"/>
        </a:xfrm>
      </xdr:grpSpPr>
      <xdr:sp macro="" textlink="">
        <xdr:nvSpPr>
          <xdr:cNvPr id="189447"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123825</xdr:colOff>
      <xdr:row>0</xdr:row>
      <xdr:rowOff>38100</xdr:rowOff>
    </xdr:from>
    <xdr:to>
      <xdr:col>7</xdr:col>
      <xdr:colOff>9525</xdr:colOff>
      <xdr:row>2</xdr:row>
      <xdr:rowOff>314325</xdr:rowOff>
    </xdr:to>
    <xdr:grpSp>
      <xdr:nvGrpSpPr>
        <xdr:cNvPr id="190470" name="Group 1">
          <a:hlinkClick xmlns:r="http://schemas.openxmlformats.org/officeDocument/2006/relationships" r:id="rId1" tooltip="Click for Next Attachment"/>
        </xdr:cNvPr>
        <xdr:cNvGrpSpPr>
          <a:grpSpLocks/>
        </xdr:cNvGrpSpPr>
      </xdr:nvGrpSpPr>
      <xdr:grpSpPr bwMode="auto">
        <a:xfrm>
          <a:off x="7543800" y="38100"/>
          <a:ext cx="1104900" cy="695325"/>
          <a:chOff x="738" y="5"/>
          <a:chExt cx="116" cy="73"/>
        </a:xfrm>
      </xdr:grpSpPr>
      <xdr:sp macro="" textlink="">
        <xdr:nvSpPr>
          <xdr:cNvPr id="190471"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191494" name="Group 1">
          <a:hlinkClick xmlns:r="http://schemas.openxmlformats.org/officeDocument/2006/relationships" r:id="rId1" tooltip="Click for Next Attachment"/>
        </xdr:cNvPr>
        <xdr:cNvGrpSpPr>
          <a:grpSpLocks/>
        </xdr:cNvGrpSpPr>
      </xdr:nvGrpSpPr>
      <xdr:grpSpPr bwMode="auto">
        <a:xfrm>
          <a:off x="8077200" y="57150"/>
          <a:ext cx="1104900" cy="733425"/>
          <a:chOff x="738" y="5"/>
          <a:chExt cx="116" cy="73"/>
        </a:xfrm>
      </xdr:grpSpPr>
      <xdr:sp macro="" textlink="">
        <xdr:nvSpPr>
          <xdr:cNvPr id="191495"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142875</xdr:colOff>
      <xdr:row>0</xdr:row>
      <xdr:rowOff>142875</xdr:rowOff>
    </xdr:from>
    <xdr:to>
      <xdr:col>9</xdr:col>
      <xdr:colOff>428625</xdr:colOff>
      <xdr:row>3</xdr:row>
      <xdr:rowOff>19050</xdr:rowOff>
    </xdr:to>
    <xdr:grpSp>
      <xdr:nvGrpSpPr>
        <xdr:cNvPr id="192522" name="Group 1">
          <a:hlinkClick xmlns:r="http://schemas.openxmlformats.org/officeDocument/2006/relationships" r:id="rId1" tooltip="Click for Next Attachment"/>
        </xdr:cNvPr>
        <xdr:cNvGrpSpPr>
          <a:grpSpLocks/>
        </xdr:cNvGrpSpPr>
      </xdr:nvGrpSpPr>
      <xdr:grpSpPr bwMode="auto">
        <a:xfrm>
          <a:off x="8553450" y="142875"/>
          <a:ext cx="1333500" cy="876300"/>
          <a:chOff x="738" y="5"/>
          <a:chExt cx="116" cy="73"/>
        </a:xfrm>
      </xdr:grpSpPr>
      <xdr:sp macro="" textlink="">
        <xdr:nvSpPr>
          <xdr:cNvPr id="192525"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5363" name="Text Box 3"/>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0</xdr:col>
      <xdr:colOff>1095376</xdr:colOff>
      <xdr:row>22</xdr:row>
      <xdr:rowOff>33075</xdr:rowOff>
    </xdr:from>
    <xdr:to>
      <xdr:col>1</xdr:col>
      <xdr:colOff>1724025</xdr:colOff>
      <xdr:row>22</xdr:row>
      <xdr:rowOff>397669</xdr:rowOff>
    </xdr:to>
    <xdr:sp macro="" textlink="">
      <xdr:nvSpPr>
        <xdr:cNvPr id="7" name="Rectangle 6"/>
        <xdr:cNvSpPr/>
      </xdr:nvSpPr>
      <xdr:spPr>
        <a:xfrm>
          <a:off x="1095376" y="7110150"/>
          <a:ext cx="1800224" cy="3645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lang="en-US" sz="1100">
              <a:solidFill>
                <a:schemeClr val="tx1"/>
              </a:solidFill>
              <a:latin typeface="Book Antiqua" pitchFamily="18" charset="0"/>
            </a:rPr>
            <a:t>Choose the OPTION from</a:t>
          </a:r>
          <a:r>
            <a:rPr lang="en-US" sz="1100" baseline="0">
              <a:solidFill>
                <a:schemeClr val="tx1"/>
              </a:solidFill>
              <a:latin typeface="Book Antiqua" pitchFamily="18" charset="0"/>
            </a:rPr>
            <a:t> Drop Down Menu</a:t>
          </a:r>
          <a:r>
            <a:rPr lang="en-US" sz="1100">
              <a:solidFill>
                <a:schemeClr val="tx1"/>
              </a:solidFill>
              <a:latin typeface="Book Antiqua" pitchFamily="18" charset="0"/>
            </a:rPr>
            <a:t> ^</a:t>
          </a:r>
        </a:p>
      </xdr:txBody>
    </xdr:sp>
    <xdr:clientData fPrintsWithSheet="0"/>
  </xdr:twoCellAnchor>
  <xdr:twoCellAnchor>
    <xdr:from>
      <xdr:col>0</xdr:col>
      <xdr:colOff>1095376</xdr:colOff>
      <xdr:row>29</xdr:row>
      <xdr:rowOff>33075</xdr:rowOff>
    </xdr:from>
    <xdr:to>
      <xdr:col>1</xdr:col>
      <xdr:colOff>1724025</xdr:colOff>
      <xdr:row>29</xdr:row>
      <xdr:rowOff>397669</xdr:rowOff>
    </xdr:to>
    <xdr:sp macro="" textlink="">
      <xdr:nvSpPr>
        <xdr:cNvPr id="6" name="Rectangle 5"/>
        <xdr:cNvSpPr/>
      </xdr:nvSpPr>
      <xdr:spPr>
        <a:xfrm>
          <a:off x="1095376" y="6957750"/>
          <a:ext cx="1800224" cy="3645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lang="en-US" sz="1100">
              <a:solidFill>
                <a:schemeClr val="tx1"/>
              </a:solidFill>
              <a:latin typeface="Book Antiqua" pitchFamily="18" charset="0"/>
            </a:rPr>
            <a:t>Choose the OPTION from</a:t>
          </a:r>
          <a:r>
            <a:rPr lang="en-US" sz="1100" baseline="0">
              <a:solidFill>
                <a:schemeClr val="tx1"/>
              </a:solidFill>
              <a:latin typeface="Book Antiqua" pitchFamily="18" charset="0"/>
            </a:rPr>
            <a:t> Drop Down Menu</a:t>
          </a:r>
          <a:r>
            <a:rPr lang="en-US" sz="1100">
              <a:solidFill>
                <a:schemeClr val="tx1"/>
              </a:solidFill>
              <a:latin typeface="Book Antiqua" pitchFamily="18" charset="0"/>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193542" name="Group 1">
          <a:hlinkClick xmlns:r="http://schemas.openxmlformats.org/officeDocument/2006/relationships" r:id="rId1" tooltip="Click for Next Attachment"/>
        </xdr:cNvPr>
        <xdr:cNvGrpSpPr>
          <a:grpSpLocks/>
        </xdr:cNvGrpSpPr>
      </xdr:nvGrpSpPr>
      <xdr:grpSpPr bwMode="auto">
        <a:xfrm>
          <a:off x="7629525" y="47625"/>
          <a:ext cx="1104900" cy="695325"/>
          <a:chOff x="738" y="5"/>
          <a:chExt cx="116" cy="73"/>
        </a:xfrm>
      </xdr:grpSpPr>
      <xdr:sp macro="" textlink="">
        <xdr:nvSpPr>
          <xdr:cNvPr id="193543"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314325</xdr:colOff>
      <xdr:row>1</xdr:row>
      <xdr:rowOff>66675</xdr:rowOff>
    </xdr:to>
    <xdr:grpSp>
      <xdr:nvGrpSpPr>
        <xdr:cNvPr id="175111" name="Group 1">
          <a:hlinkClick xmlns:r="http://schemas.openxmlformats.org/officeDocument/2006/relationships" r:id="rId1" tooltip="Click for Next Attachment"/>
        </xdr:cNvPr>
        <xdr:cNvGrpSpPr>
          <a:grpSpLocks/>
        </xdr:cNvGrpSpPr>
      </xdr:nvGrpSpPr>
      <xdr:grpSpPr bwMode="auto">
        <a:xfrm>
          <a:off x="6896100" y="0"/>
          <a:ext cx="1104900" cy="847725"/>
          <a:chOff x="738" y="5"/>
          <a:chExt cx="116" cy="73"/>
        </a:xfrm>
      </xdr:grpSpPr>
      <xdr:sp macro="" textlink="">
        <xdr:nvSpPr>
          <xdr:cNvPr id="175112"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2" tooltip="Click for Next Attachmen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194566" name="Group 1">
          <a:hlinkClick xmlns:r="http://schemas.openxmlformats.org/officeDocument/2006/relationships" r:id="rId1" tooltip="Click for Integrity Pact"/>
        </xdr:cNvPr>
        <xdr:cNvGrpSpPr>
          <a:grpSpLocks/>
        </xdr:cNvGrpSpPr>
      </xdr:nvGrpSpPr>
      <xdr:grpSpPr bwMode="auto">
        <a:xfrm>
          <a:off x="7248525" y="47625"/>
          <a:ext cx="1104900" cy="695325"/>
          <a:chOff x="738" y="5"/>
          <a:chExt cx="116" cy="73"/>
        </a:xfrm>
      </xdr:grpSpPr>
      <xdr:sp macro="" textlink="">
        <xdr:nvSpPr>
          <xdr:cNvPr id="194567"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295275</xdr:colOff>
      <xdr:row>25</xdr:row>
      <xdr:rowOff>209550</xdr:rowOff>
    </xdr:from>
    <xdr:to>
      <xdr:col>6</xdr:col>
      <xdr:colOff>180975</xdr:colOff>
      <xdr:row>27</xdr:row>
      <xdr:rowOff>0</xdr:rowOff>
    </xdr:to>
    <xdr:grpSp>
      <xdr:nvGrpSpPr>
        <xdr:cNvPr id="195596" name="Group 1">
          <a:hlinkClick xmlns:r="http://schemas.openxmlformats.org/officeDocument/2006/relationships" r:id="rId1" tooltip="Click for Next Attachment"/>
        </xdr:cNvPr>
        <xdr:cNvGrpSpPr>
          <a:grpSpLocks/>
        </xdr:cNvGrpSpPr>
      </xdr:nvGrpSpPr>
      <xdr:grpSpPr bwMode="auto">
        <a:xfrm>
          <a:off x="7600950" y="14049375"/>
          <a:ext cx="1104900" cy="533400"/>
          <a:chOff x="738" y="5"/>
          <a:chExt cx="116" cy="73"/>
        </a:xfrm>
      </xdr:grpSpPr>
      <xdr:sp macro="" textlink="">
        <xdr:nvSpPr>
          <xdr:cNvPr id="195600"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1</xdr:row>
      <xdr:rowOff>0</xdr:rowOff>
    </xdr:from>
    <xdr:to>
      <xdr:col>7</xdr:col>
      <xdr:colOff>0</xdr:colOff>
      <xdr:row>2</xdr:row>
      <xdr:rowOff>285750</xdr:rowOff>
    </xdr:to>
    <xdr:grpSp>
      <xdr:nvGrpSpPr>
        <xdr:cNvPr id="195597" name="Group 2">
          <a:hlinkClick xmlns:r="http://schemas.openxmlformats.org/officeDocument/2006/relationships" r:id="rId2" tooltip="Click for Next Attachment"/>
        </xdr:cNvPr>
        <xdr:cNvGrpSpPr>
          <a:grpSpLocks/>
        </xdr:cNvGrpSpPr>
      </xdr:nvGrpSpPr>
      <xdr:grpSpPr bwMode="auto">
        <a:xfrm>
          <a:off x="7915275" y="352425"/>
          <a:ext cx="1219200" cy="847725"/>
          <a:chOff x="738" y="5"/>
          <a:chExt cx="116" cy="73"/>
        </a:xfrm>
      </xdr:grpSpPr>
      <xdr:sp macro="" textlink="">
        <xdr:nvSpPr>
          <xdr:cNvPr id="195598" name="AutoShape 3"/>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4">
            <a:hlinkClick xmlns:r="http://schemas.openxmlformats.org/officeDocument/2006/relationships" r:id="rId3"/>
          </xdr:cNvPr>
          <xdr:cNvSpPr txBox="1">
            <a:spLocks noChangeArrowheads="1"/>
          </xdr:cNvSpPr>
        </xdr:nvSpPr>
        <xdr:spPr bwMode="auto">
          <a:xfrm>
            <a:off x="753"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276225</xdr:colOff>
      <xdr:row>2</xdr:row>
      <xdr:rowOff>542925</xdr:rowOff>
    </xdr:to>
    <xdr:grpSp>
      <xdr:nvGrpSpPr>
        <xdr:cNvPr id="153319" name="Group 2">
          <a:hlinkClick xmlns:r="http://schemas.openxmlformats.org/officeDocument/2006/relationships" r:id="rId1" tooltip="Click for Next Attachment"/>
        </xdr:cNvPr>
        <xdr:cNvGrpSpPr>
          <a:grpSpLocks/>
        </xdr:cNvGrpSpPr>
      </xdr:nvGrpSpPr>
      <xdr:grpSpPr bwMode="auto">
        <a:xfrm>
          <a:off x="8467725" y="57150"/>
          <a:ext cx="1219200" cy="847725"/>
          <a:chOff x="738" y="5"/>
          <a:chExt cx="116" cy="73"/>
        </a:xfrm>
      </xdr:grpSpPr>
      <xdr:sp macro="" textlink="">
        <xdr:nvSpPr>
          <xdr:cNvPr id="153320" name="AutoShape 3"/>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3076" name="Text Box 4"/>
          <xdr:cNvSpPr txBox="1">
            <a:spLocks noChangeArrowheads="1"/>
          </xdr:cNvSpPr>
        </xdr:nvSpPr>
        <xdr:spPr bwMode="auto">
          <a:xfrm>
            <a:off x="753"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2</xdr:col>
          <xdr:colOff>752475</xdr:colOff>
          <xdr:row>75</xdr:row>
          <xdr:rowOff>228600</xdr:rowOff>
        </xdr:to>
        <xdr:sp macro="" textlink="">
          <xdr:nvSpPr>
            <xdr:cNvPr id="3084" name="Option Button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219075</xdr:colOff>
          <xdr:row>75</xdr:row>
          <xdr:rowOff>228600</xdr:rowOff>
        </xdr:to>
        <xdr:sp macro="" textlink="">
          <xdr:nvSpPr>
            <xdr:cNvPr id="3085" name="Option Button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64</xdr:row>
          <xdr:rowOff>19050</xdr:rowOff>
        </xdr:from>
        <xdr:to>
          <xdr:col>2</xdr:col>
          <xdr:colOff>752475</xdr:colOff>
          <xdr:row>64</xdr:row>
          <xdr:rowOff>228600</xdr:rowOff>
        </xdr:to>
        <xdr:sp macro="" textlink="">
          <xdr:nvSpPr>
            <xdr:cNvPr id="152898" name="Option Button 1346" hidden="1">
              <a:extLst>
                <a:ext uri="{63B3BB69-23CF-44E3-9099-C40C66FF867C}">
                  <a14:compatExt spid="_x0000_s152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64</xdr:row>
          <xdr:rowOff>19050</xdr:rowOff>
        </xdr:from>
        <xdr:to>
          <xdr:col>3</xdr:col>
          <xdr:colOff>219075</xdr:colOff>
          <xdr:row>64</xdr:row>
          <xdr:rowOff>228600</xdr:rowOff>
        </xdr:to>
        <xdr:sp macro="" textlink="">
          <xdr:nvSpPr>
            <xdr:cNvPr id="152899" name="Option Button 1347" hidden="1">
              <a:extLst>
                <a:ext uri="{63B3BB69-23CF-44E3-9099-C40C66FF867C}">
                  <a14:compatExt spid="_x0000_s152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14</xdr:col>
      <xdr:colOff>47625</xdr:colOff>
      <xdr:row>2</xdr:row>
      <xdr:rowOff>314325</xdr:rowOff>
    </xdr:to>
    <xdr:grpSp>
      <xdr:nvGrpSpPr>
        <xdr:cNvPr id="196614" name="Group 1">
          <a:hlinkClick xmlns:r="http://schemas.openxmlformats.org/officeDocument/2006/relationships" r:id="rId1" tooltip="Click for Next Attachment"/>
        </xdr:cNvPr>
        <xdr:cNvGrpSpPr>
          <a:grpSpLocks/>
        </xdr:cNvGrpSpPr>
      </xdr:nvGrpSpPr>
      <xdr:grpSpPr bwMode="auto">
        <a:xfrm>
          <a:off x="8810625" y="38100"/>
          <a:ext cx="1104900" cy="695325"/>
          <a:chOff x="738" y="5"/>
          <a:chExt cx="116" cy="73"/>
        </a:xfrm>
      </xdr:grpSpPr>
      <xdr:sp macro="" textlink="">
        <xdr:nvSpPr>
          <xdr:cNvPr id="196615"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197638" name="Group 1">
          <a:hlinkClick xmlns:r="http://schemas.openxmlformats.org/officeDocument/2006/relationships" r:id="rId1" tooltip="Click for Next Attachment"/>
        </xdr:cNvPr>
        <xdr:cNvGrpSpPr>
          <a:grpSpLocks/>
        </xdr:cNvGrpSpPr>
      </xdr:nvGrpSpPr>
      <xdr:grpSpPr bwMode="auto">
        <a:xfrm>
          <a:off x="8324850" y="57150"/>
          <a:ext cx="1104900" cy="695325"/>
          <a:chOff x="738" y="5"/>
          <a:chExt cx="116" cy="73"/>
        </a:xfrm>
      </xdr:grpSpPr>
      <xdr:sp macro="" textlink="">
        <xdr:nvSpPr>
          <xdr:cNvPr id="197639"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495300</xdr:colOff>
      <xdr:row>2</xdr:row>
      <xdr:rowOff>0</xdr:rowOff>
    </xdr:to>
    <xdr:grpSp>
      <xdr:nvGrpSpPr>
        <xdr:cNvPr id="161207" name="Group 1">
          <a:hlinkClick xmlns:r="http://schemas.openxmlformats.org/officeDocument/2006/relationships" r:id="rId1" tooltip="Click for Next Attachment"/>
        </xdr:cNvPr>
        <xdr:cNvGrpSpPr>
          <a:grpSpLocks/>
        </xdr:cNvGrpSpPr>
      </xdr:nvGrpSpPr>
      <xdr:grpSpPr bwMode="auto">
        <a:xfrm>
          <a:off x="8650941" y="0"/>
          <a:ext cx="1100418" cy="694765"/>
          <a:chOff x="738" y="5"/>
          <a:chExt cx="116" cy="73"/>
        </a:xfrm>
      </xdr:grpSpPr>
      <xdr:sp macro="" textlink="">
        <xdr:nvSpPr>
          <xdr:cNvPr id="161208"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476250</xdr:colOff>
      <xdr:row>1</xdr:row>
      <xdr:rowOff>47625</xdr:rowOff>
    </xdr:from>
    <xdr:to>
      <xdr:col>9</xdr:col>
      <xdr:colOff>361950</xdr:colOff>
      <xdr:row>3</xdr:row>
      <xdr:rowOff>38100</xdr:rowOff>
    </xdr:to>
    <xdr:grpSp>
      <xdr:nvGrpSpPr>
        <xdr:cNvPr id="163252" name="Group 7">
          <a:hlinkClick xmlns:r="http://schemas.openxmlformats.org/officeDocument/2006/relationships" r:id="rId1" tooltip="Click for Next Attachment"/>
        </xdr:cNvPr>
        <xdr:cNvGrpSpPr>
          <a:grpSpLocks/>
        </xdr:cNvGrpSpPr>
      </xdr:nvGrpSpPr>
      <xdr:grpSpPr bwMode="auto">
        <a:xfrm>
          <a:off x="9096375" y="400050"/>
          <a:ext cx="1104900" cy="904875"/>
          <a:chOff x="738" y="5"/>
          <a:chExt cx="116" cy="73"/>
        </a:xfrm>
      </xdr:grpSpPr>
      <xdr:sp macro="" textlink="">
        <xdr:nvSpPr>
          <xdr:cNvPr id="163253"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hlinkClick xmlns:r="http://schemas.openxmlformats.org/officeDocument/2006/relationships" r:id="rId2" tooltip="Click for Next Attachmen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3</xdr:row>
      <xdr:rowOff>0</xdr:rowOff>
    </xdr:to>
    <xdr:grpSp>
      <xdr:nvGrpSpPr>
        <xdr:cNvPr id="162228" name="Group 1">
          <a:hlinkClick xmlns:r="http://schemas.openxmlformats.org/officeDocument/2006/relationships" r:id="rId1" tooltip="Click for Next Attachment"/>
        </xdr:cNvPr>
        <xdr:cNvGrpSpPr>
          <a:grpSpLocks/>
        </xdr:cNvGrpSpPr>
      </xdr:nvGrpSpPr>
      <xdr:grpSpPr bwMode="auto">
        <a:xfrm>
          <a:off x="8858250" y="57150"/>
          <a:ext cx="1104900" cy="971550"/>
          <a:chOff x="738" y="5"/>
          <a:chExt cx="116" cy="73"/>
        </a:xfrm>
      </xdr:grpSpPr>
      <xdr:sp macro="" textlink="">
        <xdr:nvSpPr>
          <xdr:cNvPr id="162229"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hlinkClick xmlns:r="http://schemas.openxmlformats.org/officeDocument/2006/relationships" r:id="rId2"/>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164280" name="Group 14">
          <a:hlinkClick xmlns:r="http://schemas.openxmlformats.org/officeDocument/2006/relationships" r:id="rId1" tooltip="Back to Cover"/>
        </xdr:cNvPr>
        <xdr:cNvGrpSpPr>
          <a:grpSpLocks/>
        </xdr:cNvGrpSpPr>
      </xdr:nvGrpSpPr>
      <xdr:grpSpPr bwMode="auto">
        <a:xfrm>
          <a:off x="7391400" y="57150"/>
          <a:ext cx="1190625" cy="771525"/>
          <a:chOff x="711" y="6"/>
          <a:chExt cx="125" cy="73"/>
        </a:xfrm>
      </xdr:grpSpPr>
      <xdr:sp macro="" textlink="">
        <xdr:nvSpPr>
          <xdr:cNvPr id="164281" name="AutoShape 8"/>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142875</xdr:colOff>
      <xdr:row>4</xdr:row>
      <xdr:rowOff>0</xdr:rowOff>
    </xdr:to>
    <xdr:pic>
      <xdr:nvPicPr>
        <xdr:cNvPr id="198668" name="EtsImage" descr="ImageSho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390525</xdr:colOff>
      <xdr:row>0</xdr:row>
      <xdr:rowOff>9525</xdr:rowOff>
    </xdr:from>
    <xdr:to>
      <xdr:col>14</xdr:col>
      <xdr:colOff>0</xdr:colOff>
      <xdr:row>4</xdr:row>
      <xdr:rowOff>0</xdr:rowOff>
    </xdr:to>
    <xdr:pic>
      <xdr:nvPicPr>
        <xdr:cNvPr id="198669" name="EtsLicenseeLogo" descr="ImageShow"/>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0" y="9525"/>
          <a:ext cx="828675" cy="828675"/>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76200</xdr:colOff>
      <xdr:row>0</xdr:row>
      <xdr:rowOff>57150</xdr:rowOff>
    </xdr:from>
    <xdr:to>
      <xdr:col>14</xdr:col>
      <xdr:colOff>1181100</xdr:colOff>
      <xdr:row>3</xdr:row>
      <xdr:rowOff>123825</xdr:rowOff>
    </xdr:to>
    <xdr:grpSp>
      <xdr:nvGrpSpPr>
        <xdr:cNvPr id="198670" name="Group 3">
          <a:hlinkClick xmlns:r="http://schemas.openxmlformats.org/officeDocument/2006/relationships" r:id="rId3" tooltip="Back to Cover Page"/>
        </xdr:cNvPr>
        <xdr:cNvGrpSpPr>
          <a:grpSpLocks/>
        </xdr:cNvGrpSpPr>
      </xdr:nvGrpSpPr>
      <xdr:grpSpPr bwMode="auto">
        <a:xfrm>
          <a:off x="8048625" y="57150"/>
          <a:ext cx="1104900" cy="695325"/>
          <a:chOff x="762" y="5"/>
          <a:chExt cx="116" cy="73"/>
        </a:xfrm>
      </xdr:grpSpPr>
      <xdr:sp macro="" textlink="">
        <xdr:nvSpPr>
          <xdr:cNvPr id="198672" name="AutoShape 4"/>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1509" name="Text Box 5"/>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12</xdr:col>
      <xdr:colOff>381000</xdr:colOff>
      <xdr:row>4</xdr:row>
      <xdr:rowOff>0</xdr:rowOff>
    </xdr:from>
    <xdr:to>
      <xdr:col>14</xdr:col>
      <xdr:colOff>0</xdr:colOff>
      <xdr:row>5</xdr:row>
      <xdr:rowOff>0</xdr:rowOff>
    </xdr:to>
    <xdr:sp macro="" textlink="">
      <xdr:nvSpPr>
        <xdr:cNvPr id="21510" name="Text Box 6">
          <a:hlinkClick xmlns:r="http://schemas.openxmlformats.org/officeDocument/2006/relationships" r:id="rId3" tooltip="Close"/>
        </xdr:cNvPr>
        <xdr:cNvSpPr txBox="1">
          <a:spLocks noChangeArrowheads="1"/>
        </xdr:cNvSpPr>
      </xdr:nvSpPr>
      <xdr:spPr bwMode="auto">
        <a:xfrm>
          <a:off x="7134225" y="838200"/>
          <a:ext cx="838200" cy="200025"/>
        </a:xfrm>
        <a:prstGeom prst="rect">
          <a:avLst/>
        </a:prstGeom>
        <a:solidFill>
          <a:srgbClr val="C0C0C0"/>
        </a:solidFill>
        <a:ln w="9525">
          <a:solidFill>
            <a:srgbClr val="000000"/>
          </a:solidFill>
          <a:miter lim="800000"/>
          <a:headEnd/>
          <a:tailEnd/>
        </a:ln>
      </xdr:spPr>
      <xdr:txBody>
        <a:bodyPr vertOverflow="clip" wrap="square" lIns="27432" tIns="27432" rIns="27432" bIns="0" anchor="t" upright="1"/>
        <a:lstStyle/>
        <a:p>
          <a:pPr algn="ctr" rtl="1">
            <a:defRPr sz="1000"/>
          </a:pPr>
          <a:r>
            <a:rPr lang="en-US" sz="1100" b="1" i="0" strike="noStrike">
              <a:solidFill>
                <a:srgbClr val="000000"/>
              </a:solidFill>
              <a:latin typeface="Book Antiqua"/>
            </a:rPr>
            <a:t>Close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323850</xdr:rowOff>
    </xdr:to>
    <xdr:grpSp>
      <xdr:nvGrpSpPr>
        <xdr:cNvPr id="177158" name="Group 3">
          <a:hlinkClick xmlns:r="http://schemas.openxmlformats.org/officeDocument/2006/relationships" r:id="rId1" tooltip="Click for Next Attachment"/>
        </xdr:cNvPr>
        <xdr:cNvGrpSpPr>
          <a:grpSpLocks/>
        </xdr:cNvGrpSpPr>
      </xdr:nvGrpSpPr>
      <xdr:grpSpPr bwMode="auto">
        <a:xfrm>
          <a:off x="7439025" y="47625"/>
          <a:ext cx="1104900" cy="695325"/>
          <a:chOff x="738" y="5"/>
          <a:chExt cx="116" cy="73"/>
        </a:xfrm>
      </xdr:grpSpPr>
      <xdr:sp macro="" textlink="">
        <xdr:nvSpPr>
          <xdr:cNvPr id="177159" name="AutoShape 1"/>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0</xdr:row>
      <xdr:rowOff>0</xdr:rowOff>
    </xdr:from>
    <xdr:to>
      <xdr:col>9</xdr:col>
      <xdr:colOff>57150</xdr:colOff>
      <xdr:row>2</xdr:row>
      <xdr:rowOff>104775</xdr:rowOff>
    </xdr:to>
    <xdr:grpSp>
      <xdr:nvGrpSpPr>
        <xdr:cNvPr id="178208" name="Group 1">
          <a:hlinkClick xmlns:r="http://schemas.openxmlformats.org/officeDocument/2006/relationships" r:id="rId1" tooltip="Click for Next Attachment"/>
        </xdr:cNvPr>
        <xdr:cNvGrpSpPr>
          <a:grpSpLocks/>
        </xdr:cNvGrpSpPr>
      </xdr:nvGrpSpPr>
      <xdr:grpSpPr bwMode="auto">
        <a:xfrm>
          <a:off x="17097375" y="0"/>
          <a:ext cx="1263650" cy="660400"/>
          <a:chOff x="738" y="5"/>
          <a:chExt cx="116" cy="73"/>
        </a:xfrm>
      </xdr:grpSpPr>
      <xdr:sp macro="" textlink="">
        <xdr:nvSpPr>
          <xdr:cNvPr id="178222"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xdr:cNvPr>
          <xdr:cNvSpPr txBox="1">
            <a:spLocks noChangeArrowheads="1"/>
          </xdr:cNvSpPr>
        </xdr:nvSpPr>
        <xdr:spPr bwMode="auto">
          <a:xfrm>
            <a:off x="753" y="23"/>
            <a:ext cx="100"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672</xdr:row>
          <xdr:rowOff>38100</xdr:rowOff>
        </xdr:from>
        <xdr:to>
          <xdr:col>7</xdr:col>
          <xdr:colOff>0</xdr:colOff>
          <xdr:row>674</xdr:row>
          <xdr:rowOff>66675</xdr:rowOff>
        </xdr:to>
        <xdr:grpSp>
          <xdr:nvGrpSpPr>
            <xdr:cNvPr id="178209" name="Group 202"/>
            <xdr:cNvGrpSpPr>
              <a:grpSpLocks/>
            </xdr:cNvGrpSpPr>
          </xdr:nvGrpSpPr>
          <xdr:grpSpPr bwMode="auto">
            <a:xfrm>
              <a:off x="6396671" y="40119300"/>
              <a:ext cx="618856437312" cy="40119300"/>
              <a:chOff x="428" y="0"/>
              <a:chExt cx="11671926" cy="40119300"/>
            </a:xfrm>
          </xdr:grpSpPr>
          <xdr:sp macro="" textlink="">
            <xdr:nvSpPr>
              <xdr:cNvPr id="164865" name="Check Box 1" hidden="1">
                <a:extLst>
                  <a:ext uri="{63B3BB69-23CF-44E3-9099-C40C66FF867C}">
                    <a14:compatExt spid="_x0000_s164865"/>
                  </a:ext>
                </a:extLst>
              </xdr:cNvPr>
              <xdr:cNvSpPr/>
            </xdr:nvSpPr>
            <xdr:spPr bwMode="auto">
              <a:xfrm>
                <a:off x="11513094" y="4011930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164866" name="Check Box 2" hidden="1">
                <a:extLst>
                  <a:ext uri="{63B3BB69-23CF-44E3-9099-C40C66FF867C}">
                    <a14:compatExt spid="_x0000_s164866"/>
                  </a:ext>
                </a:extLst>
              </xdr:cNvPr>
              <xdr:cNvSpPr/>
            </xdr:nvSpPr>
            <xdr:spPr bwMode="auto">
              <a:xfrm>
                <a:off x="11672155" y="4011930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164867" name="Check Box 3" hidden="1">
                <a:extLst>
                  <a:ext uri="{63B3BB69-23CF-44E3-9099-C40C66FF867C}">
                    <a14:compatExt spid="_x0000_s164867"/>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730</xdr:row>
          <xdr:rowOff>38100</xdr:rowOff>
        </xdr:from>
        <xdr:to>
          <xdr:col>7</xdr:col>
          <xdr:colOff>0</xdr:colOff>
          <xdr:row>731</xdr:row>
          <xdr:rowOff>0</xdr:rowOff>
        </xdr:to>
        <xdr:grpSp>
          <xdr:nvGrpSpPr>
            <xdr:cNvPr id="178210" name="Group 989"/>
            <xdr:cNvGrpSpPr>
              <a:grpSpLocks/>
            </xdr:cNvGrpSpPr>
          </xdr:nvGrpSpPr>
          <xdr:grpSpPr bwMode="auto">
            <a:xfrm>
              <a:off x="6400800" y="40119300"/>
              <a:ext cx="487410629400" cy="40119300"/>
              <a:chOff x="581" y="0"/>
              <a:chExt cx="11563716" cy="40119300"/>
            </a:xfrm>
          </xdr:grpSpPr>
          <xdr:sp macro="" textlink="">
            <xdr:nvSpPr>
              <xdr:cNvPr id="164868" name="Check Box 4" hidden="1">
                <a:extLst>
                  <a:ext uri="{63B3BB69-23CF-44E3-9099-C40C66FF867C}">
                    <a14:compatExt spid="_x0000_s164868"/>
                  </a:ext>
                </a:extLst>
              </xdr:cNvPr>
              <xdr:cNvSpPr/>
            </xdr:nvSpPr>
            <xdr:spPr bwMode="auto">
              <a:xfrm>
                <a:off x="11564054" y="4011930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64869" name="Check Box 5" hidden="1">
                <a:extLst>
                  <a:ext uri="{63B3BB69-23CF-44E3-9099-C40C66FF867C}">
                    <a14:compatExt spid="_x0000_s164869"/>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731</xdr:row>
          <xdr:rowOff>38100</xdr:rowOff>
        </xdr:from>
        <xdr:to>
          <xdr:col>7</xdr:col>
          <xdr:colOff>0</xdr:colOff>
          <xdr:row>732</xdr:row>
          <xdr:rowOff>0</xdr:rowOff>
        </xdr:to>
        <xdr:grpSp>
          <xdr:nvGrpSpPr>
            <xdr:cNvPr id="178211" name="Group 995"/>
            <xdr:cNvGrpSpPr>
              <a:grpSpLocks/>
            </xdr:cNvGrpSpPr>
          </xdr:nvGrpSpPr>
          <xdr:grpSpPr bwMode="auto">
            <a:xfrm>
              <a:off x="6400800" y="40119300"/>
              <a:ext cx="487410629400" cy="40119300"/>
              <a:chOff x="581" y="0"/>
              <a:chExt cx="11563716" cy="40119300"/>
            </a:xfrm>
          </xdr:grpSpPr>
          <xdr:sp macro="" textlink="">
            <xdr:nvSpPr>
              <xdr:cNvPr id="164870" name="Check Box 6" hidden="1">
                <a:extLst>
                  <a:ext uri="{63B3BB69-23CF-44E3-9099-C40C66FF867C}">
                    <a14:compatExt spid="_x0000_s164870"/>
                  </a:ext>
                </a:extLst>
              </xdr:cNvPr>
              <xdr:cNvSpPr/>
            </xdr:nvSpPr>
            <xdr:spPr bwMode="auto">
              <a:xfrm>
                <a:off x="11564054" y="4011930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64871" name="Check Box 7" hidden="1">
                <a:extLst>
                  <a:ext uri="{63B3BB69-23CF-44E3-9099-C40C66FF867C}">
                    <a14:compatExt spid="_x0000_s164871"/>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714</xdr:row>
          <xdr:rowOff>38100</xdr:rowOff>
        </xdr:from>
        <xdr:to>
          <xdr:col>7</xdr:col>
          <xdr:colOff>0</xdr:colOff>
          <xdr:row>716</xdr:row>
          <xdr:rowOff>66675</xdr:rowOff>
        </xdr:to>
        <xdr:grpSp>
          <xdr:nvGrpSpPr>
            <xdr:cNvPr id="178212" name="Group 202"/>
            <xdr:cNvGrpSpPr>
              <a:grpSpLocks/>
            </xdr:cNvGrpSpPr>
          </xdr:nvGrpSpPr>
          <xdr:grpSpPr bwMode="auto">
            <a:xfrm>
              <a:off x="6396671" y="40119300"/>
              <a:ext cx="618856437312" cy="40119300"/>
              <a:chOff x="428" y="0"/>
              <a:chExt cx="11671926" cy="40119300"/>
            </a:xfrm>
          </xdr:grpSpPr>
          <xdr:sp macro="" textlink="">
            <xdr:nvSpPr>
              <xdr:cNvPr id="164872" name="Check Box 8" hidden="1">
                <a:extLst>
                  <a:ext uri="{63B3BB69-23CF-44E3-9099-C40C66FF867C}">
                    <a14:compatExt spid="_x0000_s164872"/>
                  </a:ext>
                </a:extLst>
              </xdr:cNvPr>
              <xdr:cNvSpPr/>
            </xdr:nvSpPr>
            <xdr:spPr bwMode="auto">
              <a:xfrm>
                <a:off x="11513094" y="4011930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164873" name="Check Box 9" hidden="1">
                <a:extLst>
                  <a:ext uri="{63B3BB69-23CF-44E3-9099-C40C66FF867C}">
                    <a14:compatExt spid="_x0000_s164873"/>
                  </a:ext>
                </a:extLst>
              </xdr:cNvPr>
              <xdr:cNvSpPr/>
            </xdr:nvSpPr>
            <xdr:spPr bwMode="auto">
              <a:xfrm>
                <a:off x="11672155" y="4011930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164874" name="Check Box 10" hidden="1">
                <a:extLst>
                  <a:ext uri="{63B3BB69-23CF-44E3-9099-C40C66FF867C}">
                    <a14:compatExt spid="_x0000_s164874"/>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85725</xdr:colOff>
          <xdr:row>541</xdr:row>
          <xdr:rowOff>0</xdr:rowOff>
        </xdr:from>
        <xdr:to>
          <xdr:col>6</xdr:col>
          <xdr:colOff>923925</xdr:colOff>
          <xdr:row>541</xdr:row>
          <xdr:rowOff>0</xdr:rowOff>
        </xdr:to>
        <xdr:sp macro="" textlink="">
          <xdr:nvSpPr>
            <xdr:cNvPr id="164875" name="Check Box 11" hidden="1">
              <a:extLst>
                <a:ext uri="{63B3BB69-23CF-44E3-9099-C40C66FF867C}">
                  <a14:compatExt spid="_x0000_s164875"/>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120</xdr:row>
          <xdr:rowOff>38100</xdr:rowOff>
        </xdr:from>
        <xdr:to>
          <xdr:col>7</xdr:col>
          <xdr:colOff>0</xdr:colOff>
          <xdr:row>122</xdr:row>
          <xdr:rowOff>66675</xdr:rowOff>
        </xdr:to>
        <xdr:grpSp>
          <xdr:nvGrpSpPr>
            <xdr:cNvPr id="178213" name="Group 202"/>
            <xdr:cNvGrpSpPr>
              <a:grpSpLocks/>
            </xdr:cNvGrpSpPr>
          </xdr:nvGrpSpPr>
          <xdr:grpSpPr bwMode="auto">
            <a:xfrm>
              <a:off x="6334125" y="29295725"/>
              <a:ext cx="10763250" cy="742950"/>
              <a:chOff x="427" y="3836"/>
              <a:chExt cx="203" cy="77"/>
            </a:xfrm>
          </xdr:grpSpPr>
          <xdr:sp macro="" textlink="">
            <xdr:nvSpPr>
              <xdr:cNvPr id="164876" name="Check Box 12" hidden="1">
                <a:extLst>
                  <a:ext uri="{63B3BB69-23CF-44E3-9099-C40C66FF867C}">
                    <a14:compatExt spid="_x0000_s164876"/>
                  </a:ext>
                </a:extLst>
              </xdr:cNvPr>
              <xdr:cNvSpPr/>
            </xdr:nvSpPr>
            <xdr:spPr bwMode="auto">
              <a:xfrm>
                <a:off x="427" y="3836"/>
                <a:ext cx="195" cy="2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164877" name="Check Box 13" hidden="1">
                <a:extLst>
                  <a:ext uri="{63B3BB69-23CF-44E3-9099-C40C66FF867C}">
                    <a14:compatExt spid="_x0000_s164877"/>
                  </a:ext>
                </a:extLst>
              </xdr:cNvPr>
              <xdr:cNvSpPr/>
            </xdr:nvSpPr>
            <xdr:spPr bwMode="auto">
              <a:xfrm>
                <a:off x="428" y="3858"/>
                <a:ext cx="199" cy="2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164878" name="Check Box 14" hidden="1">
                <a:extLst>
                  <a:ext uri="{63B3BB69-23CF-44E3-9099-C40C66FF867C}">
                    <a14:compatExt spid="_x0000_s164878"/>
                  </a:ext>
                </a:extLst>
              </xdr:cNvPr>
              <xdr:cNvSpPr/>
            </xdr:nvSpPr>
            <xdr:spPr bwMode="auto">
              <a:xfrm>
                <a:off x="428" y="3880"/>
                <a:ext cx="202"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366</xdr:row>
          <xdr:rowOff>38100</xdr:rowOff>
        </xdr:from>
        <xdr:to>
          <xdr:col>7</xdr:col>
          <xdr:colOff>0</xdr:colOff>
          <xdr:row>368</xdr:row>
          <xdr:rowOff>66675</xdr:rowOff>
        </xdr:to>
        <xdr:grpSp>
          <xdr:nvGrpSpPr>
            <xdr:cNvPr id="178214" name="Group 202"/>
            <xdr:cNvGrpSpPr>
              <a:grpSpLocks/>
            </xdr:cNvGrpSpPr>
          </xdr:nvGrpSpPr>
          <xdr:grpSpPr bwMode="auto">
            <a:xfrm>
              <a:off x="6396671" y="39604950"/>
              <a:ext cx="618856437312" cy="39604950"/>
              <a:chOff x="428" y="0"/>
              <a:chExt cx="11671926" cy="39604950"/>
            </a:xfrm>
          </xdr:grpSpPr>
          <xdr:sp macro="" textlink="">
            <xdr:nvSpPr>
              <xdr:cNvPr id="164879" name="Check Box 15" hidden="1">
                <a:extLst>
                  <a:ext uri="{63B3BB69-23CF-44E3-9099-C40C66FF867C}">
                    <a14:compatExt spid="_x0000_s164879"/>
                  </a:ext>
                </a:extLst>
              </xdr:cNvPr>
              <xdr:cNvSpPr/>
            </xdr:nvSpPr>
            <xdr:spPr bwMode="auto">
              <a:xfrm>
                <a:off x="11513094" y="3960495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164880" name="Check Box 16" hidden="1">
                <a:extLst>
                  <a:ext uri="{63B3BB69-23CF-44E3-9099-C40C66FF867C}">
                    <a14:compatExt spid="_x0000_s164880"/>
                  </a:ext>
                </a:extLst>
              </xdr:cNvPr>
              <xdr:cNvSpPr/>
            </xdr:nvSpPr>
            <xdr:spPr bwMode="auto">
              <a:xfrm>
                <a:off x="11672155" y="396049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164881" name="Check Box 17" hidden="1">
                <a:extLst>
                  <a:ext uri="{63B3BB69-23CF-44E3-9099-C40C66FF867C}">
                    <a14:compatExt spid="_x0000_s164881"/>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366</xdr:row>
          <xdr:rowOff>28575</xdr:rowOff>
        </xdr:from>
        <xdr:to>
          <xdr:col>9</xdr:col>
          <xdr:colOff>0</xdr:colOff>
          <xdr:row>368</xdr:row>
          <xdr:rowOff>57150</xdr:rowOff>
        </xdr:to>
        <xdr:grpSp>
          <xdr:nvGrpSpPr>
            <xdr:cNvPr id="178215" name="Group 202"/>
            <xdr:cNvGrpSpPr>
              <a:grpSpLocks/>
            </xdr:cNvGrpSpPr>
          </xdr:nvGrpSpPr>
          <xdr:grpSpPr bwMode="auto">
            <a:xfrm>
              <a:off x="17217164" y="39604950"/>
              <a:ext cx="97515286734" cy="39604950"/>
              <a:chOff x="428" y="0"/>
              <a:chExt cx="17763068" cy="39604950"/>
            </a:xfrm>
          </xdr:grpSpPr>
          <xdr:sp macro="" textlink="">
            <xdr:nvSpPr>
              <xdr:cNvPr id="164882" name="Check Box 18" hidden="1">
                <a:extLst>
                  <a:ext uri="{63B3BB69-23CF-44E3-9099-C40C66FF867C}">
                    <a14:compatExt spid="_x0000_s164882"/>
                  </a:ext>
                </a:extLst>
              </xdr:cNvPr>
              <xdr:cNvSpPr/>
            </xdr:nvSpPr>
            <xdr:spPr bwMode="auto">
              <a:xfrm>
                <a:off x="17746831" y="3960495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164883" name="Check Box 19" hidden="1">
                <a:extLst>
                  <a:ext uri="{63B3BB69-23CF-44E3-9099-C40C66FF867C}">
                    <a14:compatExt spid="_x0000_s164883"/>
                  </a:ext>
                </a:extLst>
              </xdr:cNvPr>
              <xdr:cNvSpPr/>
            </xdr:nvSpPr>
            <xdr:spPr bwMode="auto">
              <a:xfrm>
                <a:off x="17763297" y="396049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164884" name="Check Box 20" hidden="1">
                <a:extLst>
                  <a:ext uri="{63B3BB69-23CF-44E3-9099-C40C66FF867C}">
                    <a14:compatExt spid="_x0000_s164884"/>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424</xdr:row>
          <xdr:rowOff>38100</xdr:rowOff>
        </xdr:from>
        <xdr:to>
          <xdr:col>7</xdr:col>
          <xdr:colOff>0</xdr:colOff>
          <xdr:row>425</xdr:row>
          <xdr:rowOff>0</xdr:rowOff>
        </xdr:to>
        <xdr:grpSp>
          <xdr:nvGrpSpPr>
            <xdr:cNvPr id="178216" name="Group 989"/>
            <xdr:cNvGrpSpPr>
              <a:grpSpLocks/>
            </xdr:cNvGrpSpPr>
          </xdr:nvGrpSpPr>
          <xdr:grpSpPr bwMode="auto">
            <a:xfrm>
              <a:off x="6400800" y="39604950"/>
              <a:ext cx="487410629400" cy="39604950"/>
              <a:chOff x="581" y="0"/>
              <a:chExt cx="11563716" cy="39604950"/>
            </a:xfrm>
          </xdr:grpSpPr>
          <xdr:sp macro="" textlink="">
            <xdr:nvSpPr>
              <xdr:cNvPr id="164885" name="Check Box 21" hidden="1">
                <a:extLst>
                  <a:ext uri="{63B3BB69-23CF-44E3-9099-C40C66FF867C}">
                    <a14:compatExt spid="_x0000_s164885"/>
                  </a:ext>
                </a:extLst>
              </xdr:cNvPr>
              <xdr:cNvSpPr/>
            </xdr:nvSpPr>
            <xdr:spPr bwMode="auto">
              <a:xfrm>
                <a:off x="11564054" y="3960495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64886" name="Check Box 22" hidden="1">
                <a:extLst>
                  <a:ext uri="{63B3BB69-23CF-44E3-9099-C40C66FF867C}">
                    <a14:compatExt spid="_x0000_s164886"/>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424</xdr:row>
          <xdr:rowOff>38100</xdr:rowOff>
        </xdr:from>
        <xdr:to>
          <xdr:col>9</xdr:col>
          <xdr:colOff>0</xdr:colOff>
          <xdr:row>425</xdr:row>
          <xdr:rowOff>0</xdr:rowOff>
        </xdr:to>
        <xdr:grpSp>
          <xdr:nvGrpSpPr>
            <xdr:cNvPr id="178217" name="Group 992"/>
            <xdr:cNvGrpSpPr>
              <a:grpSpLocks/>
            </xdr:cNvGrpSpPr>
          </xdr:nvGrpSpPr>
          <xdr:grpSpPr bwMode="auto">
            <a:xfrm>
              <a:off x="17211677" y="39604950"/>
              <a:ext cx="77872286657" cy="39604950"/>
              <a:chOff x="581" y="0"/>
              <a:chExt cx="17748661" cy="39604950"/>
            </a:xfrm>
          </xdr:grpSpPr>
          <xdr:sp macro="" textlink="">
            <xdr:nvSpPr>
              <xdr:cNvPr id="164887" name="Check Box 23" hidden="1">
                <a:extLst>
                  <a:ext uri="{63B3BB69-23CF-44E3-9099-C40C66FF867C}">
                    <a14:compatExt spid="_x0000_s164887"/>
                  </a:ext>
                </a:extLst>
              </xdr:cNvPr>
              <xdr:cNvSpPr/>
            </xdr:nvSpPr>
            <xdr:spPr bwMode="auto">
              <a:xfrm>
                <a:off x="17748999" y="3960495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64888" name="Check Box 24" hidden="1">
                <a:extLst>
                  <a:ext uri="{63B3BB69-23CF-44E3-9099-C40C66FF867C}">
                    <a14:compatExt spid="_x0000_s164888"/>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425</xdr:row>
          <xdr:rowOff>38100</xdr:rowOff>
        </xdr:from>
        <xdr:to>
          <xdr:col>7</xdr:col>
          <xdr:colOff>0</xdr:colOff>
          <xdr:row>426</xdr:row>
          <xdr:rowOff>0</xdr:rowOff>
        </xdr:to>
        <xdr:grpSp>
          <xdr:nvGrpSpPr>
            <xdr:cNvPr id="178218" name="Group 995"/>
            <xdr:cNvGrpSpPr>
              <a:grpSpLocks/>
            </xdr:cNvGrpSpPr>
          </xdr:nvGrpSpPr>
          <xdr:grpSpPr bwMode="auto">
            <a:xfrm>
              <a:off x="6400800" y="39604950"/>
              <a:ext cx="487410629400" cy="39604950"/>
              <a:chOff x="581" y="0"/>
              <a:chExt cx="11563716" cy="39604950"/>
            </a:xfrm>
          </xdr:grpSpPr>
          <xdr:sp macro="" textlink="">
            <xdr:nvSpPr>
              <xdr:cNvPr id="164889" name="Check Box 25" hidden="1">
                <a:extLst>
                  <a:ext uri="{63B3BB69-23CF-44E3-9099-C40C66FF867C}">
                    <a14:compatExt spid="_x0000_s164889"/>
                  </a:ext>
                </a:extLst>
              </xdr:cNvPr>
              <xdr:cNvSpPr/>
            </xdr:nvSpPr>
            <xdr:spPr bwMode="auto">
              <a:xfrm>
                <a:off x="11564054" y="3960495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64890" name="Check Box 26" hidden="1">
                <a:extLst>
                  <a:ext uri="{63B3BB69-23CF-44E3-9099-C40C66FF867C}">
                    <a14:compatExt spid="_x0000_s164890"/>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425</xdr:row>
          <xdr:rowOff>38100</xdr:rowOff>
        </xdr:from>
        <xdr:to>
          <xdr:col>9</xdr:col>
          <xdr:colOff>0</xdr:colOff>
          <xdr:row>426</xdr:row>
          <xdr:rowOff>0</xdr:rowOff>
        </xdr:to>
        <xdr:grpSp>
          <xdr:nvGrpSpPr>
            <xdr:cNvPr id="178219" name="Group 998"/>
            <xdr:cNvGrpSpPr>
              <a:grpSpLocks/>
            </xdr:cNvGrpSpPr>
          </xdr:nvGrpSpPr>
          <xdr:grpSpPr bwMode="auto">
            <a:xfrm>
              <a:off x="17211677" y="39604950"/>
              <a:ext cx="77872286657" cy="39604950"/>
              <a:chOff x="581" y="0"/>
              <a:chExt cx="17748661" cy="39604950"/>
            </a:xfrm>
          </xdr:grpSpPr>
          <xdr:sp macro="" textlink="">
            <xdr:nvSpPr>
              <xdr:cNvPr id="164891" name="Check Box 27" hidden="1">
                <a:extLst>
                  <a:ext uri="{63B3BB69-23CF-44E3-9099-C40C66FF867C}">
                    <a14:compatExt spid="_x0000_s164891"/>
                  </a:ext>
                </a:extLst>
              </xdr:cNvPr>
              <xdr:cNvSpPr/>
            </xdr:nvSpPr>
            <xdr:spPr bwMode="auto">
              <a:xfrm>
                <a:off x="17748999" y="3960495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64892" name="Check Box 28" hidden="1">
                <a:extLst>
                  <a:ext uri="{63B3BB69-23CF-44E3-9099-C40C66FF867C}">
                    <a14:compatExt spid="_x0000_s164892"/>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408</xdr:row>
          <xdr:rowOff>38100</xdr:rowOff>
        </xdr:from>
        <xdr:to>
          <xdr:col>7</xdr:col>
          <xdr:colOff>0</xdr:colOff>
          <xdr:row>410</xdr:row>
          <xdr:rowOff>66675</xdr:rowOff>
        </xdr:to>
        <xdr:grpSp>
          <xdr:nvGrpSpPr>
            <xdr:cNvPr id="178220" name="Group 202"/>
            <xdr:cNvGrpSpPr>
              <a:grpSpLocks/>
            </xdr:cNvGrpSpPr>
          </xdr:nvGrpSpPr>
          <xdr:grpSpPr bwMode="auto">
            <a:xfrm>
              <a:off x="6396671" y="39604950"/>
              <a:ext cx="618856437312" cy="39604950"/>
              <a:chOff x="428" y="0"/>
              <a:chExt cx="11671926" cy="39604950"/>
            </a:xfrm>
          </xdr:grpSpPr>
          <xdr:sp macro="" textlink="">
            <xdr:nvSpPr>
              <xdr:cNvPr id="164893" name="Check Box 29" hidden="1">
                <a:extLst>
                  <a:ext uri="{63B3BB69-23CF-44E3-9099-C40C66FF867C}">
                    <a14:compatExt spid="_x0000_s164893"/>
                  </a:ext>
                </a:extLst>
              </xdr:cNvPr>
              <xdr:cNvSpPr/>
            </xdr:nvSpPr>
            <xdr:spPr bwMode="auto">
              <a:xfrm>
                <a:off x="11513094" y="3960495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164894" name="Check Box 30" hidden="1">
                <a:extLst>
                  <a:ext uri="{63B3BB69-23CF-44E3-9099-C40C66FF867C}">
                    <a14:compatExt spid="_x0000_s164894"/>
                  </a:ext>
                </a:extLst>
              </xdr:cNvPr>
              <xdr:cNvSpPr/>
            </xdr:nvSpPr>
            <xdr:spPr bwMode="auto">
              <a:xfrm>
                <a:off x="11672155" y="396049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164895" name="Check Box 31" hidden="1">
                <a:extLst>
                  <a:ext uri="{63B3BB69-23CF-44E3-9099-C40C66FF867C}">
                    <a14:compatExt spid="_x0000_s164895"/>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408</xdr:row>
          <xdr:rowOff>28575</xdr:rowOff>
        </xdr:from>
        <xdr:to>
          <xdr:col>9</xdr:col>
          <xdr:colOff>0</xdr:colOff>
          <xdr:row>410</xdr:row>
          <xdr:rowOff>57150</xdr:rowOff>
        </xdr:to>
        <xdr:grpSp>
          <xdr:nvGrpSpPr>
            <xdr:cNvPr id="178221" name="Group 202"/>
            <xdr:cNvGrpSpPr>
              <a:grpSpLocks/>
            </xdr:cNvGrpSpPr>
          </xdr:nvGrpSpPr>
          <xdr:grpSpPr bwMode="auto">
            <a:xfrm>
              <a:off x="17217164" y="39604950"/>
              <a:ext cx="97515286734" cy="39604950"/>
              <a:chOff x="428" y="0"/>
              <a:chExt cx="17763068" cy="39604950"/>
            </a:xfrm>
          </xdr:grpSpPr>
          <xdr:sp macro="" textlink="">
            <xdr:nvSpPr>
              <xdr:cNvPr id="164896" name="Check Box 32" hidden="1">
                <a:extLst>
                  <a:ext uri="{63B3BB69-23CF-44E3-9099-C40C66FF867C}">
                    <a14:compatExt spid="_x0000_s164896"/>
                  </a:ext>
                </a:extLst>
              </xdr:cNvPr>
              <xdr:cNvSpPr/>
            </xdr:nvSpPr>
            <xdr:spPr bwMode="auto">
              <a:xfrm>
                <a:off x="17746831" y="3960495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164897" name="Check Box 33" hidden="1">
                <a:extLst>
                  <a:ext uri="{63B3BB69-23CF-44E3-9099-C40C66FF867C}">
                    <a14:compatExt spid="_x0000_s164897"/>
                  </a:ext>
                </a:extLst>
              </xdr:cNvPr>
              <xdr:cNvSpPr/>
            </xdr:nvSpPr>
            <xdr:spPr bwMode="auto">
              <a:xfrm>
                <a:off x="17763297" y="396049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164898" name="Check Box 34" hidden="1">
                <a:extLst>
                  <a:ext uri="{63B3BB69-23CF-44E3-9099-C40C66FF867C}">
                    <a14:compatExt spid="_x0000_s164898"/>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85725</xdr:colOff>
          <xdr:row>235</xdr:row>
          <xdr:rowOff>0</xdr:rowOff>
        </xdr:from>
        <xdr:to>
          <xdr:col>6</xdr:col>
          <xdr:colOff>923925</xdr:colOff>
          <xdr:row>235</xdr:row>
          <xdr:rowOff>0</xdr:rowOff>
        </xdr:to>
        <xdr:sp macro="" textlink="">
          <xdr:nvSpPr>
            <xdr:cNvPr id="164899" name="Check Box 35" hidden="1">
              <a:extLst>
                <a:ext uri="{63B3BB69-23CF-44E3-9099-C40C66FF867C}">
                  <a14:compatExt spid="_x0000_s164899"/>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85725</xdr:colOff>
          <xdr:row>235</xdr:row>
          <xdr:rowOff>0</xdr:rowOff>
        </xdr:from>
        <xdr:to>
          <xdr:col>8</xdr:col>
          <xdr:colOff>1019175</xdr:colOff>
          <xdr:row>235</xdr:row>
          <xdr:rowOff>0</xdr:rowOff>
        </xdr:to>
        <xdr:sp macro="" textlink="">
          <xdr:nvSpPr>
            <xdr:cNvPr id="164900" name="Check Box 36" hidden="1">
              <a:extLst>
                <a:ext uri="{63B3BB69-23CF-44E3-9099-C40C66FF867C}">
                  <a14:compatExt spid="_x0000_s1649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Supplied</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266700</xdr:colOff>
      <xdr:row>0</xdr:row>
      <xdr:rowOff>123825</xdr:rowOff>
    </xdr:from>
    <xdr:to>
      <xdr:col>11</xdr:col>
      <xdr:colOff>19050</xdr:colOff>
      <xdr:row>2</xdr:row>
      <xdr:rowOff>447675</xdr:rowOff>
    </xdr:to>
    <xdr:grpSp>
      <xdr:nvGrpSpPr>
        <xdr:cNvPr id="179224" name="Group 1">
          <a:hlinkClick xmlns:r="http://schemas.openxmlformats.org/officeDocument/2006/relationships" r:id="rId1" tooltip="Click for Next Attachment"/>
        </xdr:cNvPr>
        <xdr:cNvGrpSpPr>
          <a:grpSpLocks/>
        </xdr:cNvGrpSpPr>
      </xdr:nvGrpSpPr>
      <xdr:grpSpPr bwMode="auto">
        <a:xfrm>
          <a:off x="8877300" y="123825"/>
          <a:ext cx="1314450" cy="838200"/>
          <a:chOff x="738" y="5"/>
          <a:chExt cx="116" cy="73"/>
        </a:xfrm>
      </xdr:grpSpPr>
      <xdr:sp macro="" textlink="">
        <xdr:nvSpPr>
          <xdr:cNvPr id="179234"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1" name="Text Box 3">
            <a:hlinkClick xmlns:r="http://schemas.openxmlformats.org/officeDocument/2006/relationships" r:id="rId2"/>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6</xdr:col>
          <xdr:colOff>9525</xdr:colOff>
          <xdr:row>129</xdr:row>
          <xdr:rowOff>447675</xdr:rowOff>
        </xdr:from>
        <xdr:to>
          <xdr:col>6</xdr:col>
          <xdr:colOff>1257300</xdr:colOff>
          <xdr:row>131</xdr:row>
          <xdr:rowOff>342900</xdr:rowOff>
        </xdr:to>
        <xdr:grpSp>
          <xdr:nvGrpSpPr>
            <xdr:cNvPr id="179225" name="Group 202"/>
            <xdr:cNvGrpSpPr>
              <a:grpSpLocks/>
            </xdr:cNvGrpSpPr>
          </xdr:nvGrpSpPr>
          <xdr:grpSpPr bwMode="auto">
            <a:xfrm>
              <a:off x="4371975" y="29022675"/>
              <a:ext cx="1247775" cy="685800"/>
              <a:chOff x="427" y="3836"/>
              <a:chExt cx="200" cy="48"/>
            </a:xfrm>
          </xdr:grpSpPr>
          <xdr:sp macro="" textlink="">
            <xdr:nvSpPr>
              <xdr:cNvPr id="84993" name="Check Box 1" hidden="1">
                <a:extLst>
                  <a:ext uri="{63B3BB69-23CF-44E3-9099-C40C66FF867C}">
                    <a14:compatExt spid="_x0000_s84993"/>
                  </a:ext>
                </a:extLst>
              </xdr:cNvPr>
              <xdr:cNvSpPr/>
            </xdr:nvSpPr>
            <xdr:spPr bwMode="auto">
              <a:xfrm>
                <a:off x="427" y="3836"/>
                <a:ext cx="195" cy="2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84994" name="Check Box 2" hidden="1">
                <a:extLst>
                  <a:ext uri="{63B3BB69-23CF-44E3-9099-C40C66FF867C}">
                    <a14:compatExt spid="_x0000_s84994"/>
                  </a:ext>
                </a:extLst>
              </xdr:cNvPr>
              <xdr:cNvSpPr/>
            </xdr:nvSpPr>
            <xdr:spPr bwMode="auto">
              <a:xfrm>
                <a:off x="428" y="3862"/>
                <a:ext cx="199" cy="2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378</xdr:row>
          <xdr:rowOff>38100</xdr:rowOff>
        </xdr:from>
        <xdr:to>
          <xdr:col>7</xdr:col>
          <xdr:colOff>0</xdr:colOff>
          <xdr:row>380</xdr:row>
          <xdr:rowOff>66675</xdr:rowOff>
        </xdr:to>
        <xdr:grpSp>
          <xdr:nvGrpSpPr>
            <xdr:cNvPr id="179226" name="Group 202"/>
            <xdr:cNvGrpSpPr>
              <a:grpSpLocks/>
            </xdr:cNvGrpSpPr>
          </xdr:nvGrpSpPr>
          <xdr:grpSpPr bwMode="auto">
            <a:xfrm>
              <a:off x="4373382" y="44234100"/>
              <a:ext cx="59701483519" cy="44234100"/>
              <a:chOff x="428" y="0"/>
              <a:chExt cx="5460851" cy="44234100"/>
            </a:xfrm>
          </xdr:grpSpPr>
          <xdr:sp macro="" textlink="">
            <xdr:nvSpPr>
              <xdr:cNvPr id="85005" name="Check Box 13" hidden="1">
                <a:extLst>
                  <a:ext uri="{63B3BB69-23CF-44E3-9099-C40C66FF867C}">
                    <a14:compatExt spid="_x0000_s85005"/>
                  </a:ext>
                </a:extLst>
              </xdr:cNvPr>
              <xdr:cNvSpPr/>
            </xdr:nvSpPr>
            <xdr:spPr bwMode="auto">
              <a:xfrm>
                <a:off x="5428284" y="4423410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85006" name="Check Box 14" hidden="1">
                <a:extLst>
                  <a:ext uri="{63B3BB69-23CF-44E3-9099-C40C66FF867C}">
                    <a14:compatExt spid="_x0000_s85006"/>
                  </a:ext>
                </a:extLst>
              </xdr:cNvPr>
              <xdr:cNvSpPr/>
            </xdr:nvSpPr>
            <xdr:spPr bwMode="auto">
              <a:xfrm>
                <a:off x="5461080" y="4423410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85007" name="Check Box 15" hidden="1">
                <a:extLst>
                  <a:ext uri="{63B3BB69-23CF-44E3-9099-C40C66FF867C}">
                    <a14:compatExt spid="_x0000_s85007"/>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378</xdr:row>
          <xdr:rowOff>28575</xdr:rowOff>
        </xdr:from>
        <xdr:to>
          <xdr:col>9</xdr:col>
          <xdr:colOff>0</xdr:colOff>
          <xdr:row>380</xdr:row>
          <xdr:rowOff>57150</xdr:rowOff>
        </xdr:to>
        <xdr:grpSp>
          <xdr:nvGrpSpPr>
            <xdr:cNvPr id="179227" name="Group 202"/>
            <xdr:cNvGrpSpPr>
              <a:grpSpLocks/>
            </xdr:cNvGrpSpPr>
          </xdr:nvGrpSpPr>
          <xdr:grpSpPr bwMode="auto">
            <a:xfrm>
              <a:off x="6696028" y="44234100"/>
              <a:ext cx="72400848208" cy="44234100"/>
              <a:chOff x="428" y="0"/>
              <a:chExt cx="7638768" cy="44234100"/>
            </a:xfrm>
          </xdr:grpSpPr>
          <xdr:sp macro="" textlink="">
            <xdr:nvSpPr>
              <xdr:cNvPr id="85008" name="Check Box 16" hidden="1">
                <a:extLst>
                  <a:ext uri="{63B3BB69-23CF-44E3-9099-C40C66FF867C}">
                    <a14:compatExt spid="_x0000_s85008"/>
                  </a:ext>
                </a:extLst>
              </xdr:cNvPr>
              <xdr:cNvSpPr/>
            </xdr:nvSpPr>
            <xdr:spPr bwMode="auto">
              <a:xfrm>
                <a:off x="7610565" y="4423410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85009" name="Check Box 17" hidden="1">
                <a:extLst>
                  <a:ext uri="{63B3BB69-23CF-44E3-9099-C40C66FF867C}">
                    <a14:compatExt spid="_x0000_s85009"/>
                  </a:ext>
                </a:extLst>
              </xdr:cNvPr>
              <xdr:cNvSpPr/>
            </xdr:nvSpPr>
            <xdr:spPr bwMode="auto">
              <a:xfrm>
                <a:off x="7638997" y="4423410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85010" name="Check Box 18" hidden="1">
                <a:extLst>
                  <a:ext uri="{63B3BB69-23CF-44E3-9099-C40C66FF867C}">
                    <a14:compatExt spid="_x0000_s85010"/>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436</xdr:row>
          <xdr:rowOff>38100</xdr:rowOff>
        </xdr:from>
        <xdr:to>
          <xdr:col>7</xdr:col>
          <xdr:colOff>0</xdr:colOff>
          <xdr:row>437</xdr:row>
          <xdr:rowOff>0</xdr:rowOff>
        </xdr:to>
        <xdr:grpSp>
          <xdr:nvGrpSpPr>
            <xdr:cNvPr id="179228" name="Group 989"/>
            <xdr:cNvGrpSpPr>
              <a:grpSpLocks/>
            </xdr:cNvGrpSpPr>
          </xdr:nvGrpSpPr>
          <xdr:grpSpPr bwMode="auto">
            <a:xfrm>
              <a:off x="4362451" y="44234100"/>
              <a:ext cx="47465012028" cy="44234100"/>
              <a:chOff x="581" y="0"/>
              <a:chExt cx="5432332" cy="44234100"/>
            </a:xfrm>
          </xdr:grpSpPr>
          <xdr:sp macro="" textlink="">
            <xdr:nvSpPr>
              <xdr:cNvPr id="85013" name="Check Box 21" hidden="1">
                <a:extLst>
                  <a:ext uri="{63B3BB69-23CF-44E3-9099-C40C66FF867C}">
                    <a14:compatExt spid="_x0000_s85013"/>
                  </a:ext>
                </a:extLst>
              </xdr:cNvPr>
              <xdr:cNvSpPr/>
            </xdr:nvSpPr>
            <xdr:spPr bwMode="auto">
              <a:xfrm>
                <a:off x="5432670" y="4423410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85014" name="Check Box 22" hidden="1">
                <a:extLst>
                  <a:ext uri="{63B3BB69-23CF-44E3-9099-C40C66FF867C}">
                    <a14:compatExt spid="_x0000_s85014"/>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436</xdr:row>
          <xdr:rowOff>38100</xdr:rowOff>
        </xdr:from>
        <xdr:to>
          <xdr:col>9</xdr:col>
          <xdr:colOff>0</xdr:colOff>
          <xdr:row>437</xdr:row>
          <xdr:rowOff>0</xdr:rowOff>
        </xdr:to>
        <xdr:grpSp>
          <xdr:nvGrpSpPr>
            <xdr:cNvPr id="179229" name="Group 992"/>
            <xdr:cNvGrpSpPr>
              <a:grpSpLocks/>
            </xdr:cNvGrpSpPr>
          </xdr:nvGrpSpPr>
          <xdr:grpSpPr bwMode="auto">
            <a:xfrm>
              <a:off x="6686550" y="44234100"/>
              <a:ext cx="57676262100" cy="44234100"/>
              <a:chOff x="581" y="0"/>
              <a:chExt cx="7614028" cy="44234100"/>
            </a:xfrm>
          </xdr:grpSpPr>
          <xdr:sp macro="" textlink="">
            <xdr:nvSpPr>
              <xdr:cNvPr id="85015" name="Check Box 23" hidden="1">
                <a:extLst>
                  <a:ext uri="{63B3BB69-23CF-44E3-9099-C40C66FF867C}">
                    <a14:compatExt spid="_x0000_s85015"/>
                  </a:ext>
                </a:extLst>
              </xdr:cNvPr>
              <xdr:cNvSpPr/>
            </xdr:nvSpPr>
            <xdr:spPr bwMode="auto">
              <a:xfrm>
                <a:off x="7614366" y="4423410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85016" name="Check Box 24" hidden="1">
                <a:extLst>
                  <a:ext uri="{63B3BB69-23CF-44E3-9099-C40C66FF867C}">
                    <a14:compatExt spid="_x0000_s85016"/>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437</xdr:row>
          <xdr:rowOff>38100</xdr:rowOff>
        </xdr:from>
        <xdr:to>
          <xdr:col>7</xdr:col>
          <xdr:colOff>0</xdr:colOff>
          <xdr:row>438</xdr:row>
          <xdr:rowOff>0</xdr:rowOff>
        </xdr:to>
        <xdr:grpSp>
          <xdr:nvGrpSpPr>
            <xdr:cNvPr id="179230" name="Group 995"/>
            <xdr:cNvGrpSpPr>
              <a:grpSpLocks/>
            </xdr:cNvGrpSpPr>
          </xdr:nvGrpSpPr>
          <xdr:grpSpPr bwMode="auto">
            <a:xfrm>
              <a:off x="4362451" y="44234100"/>
              <a:ext cx="47465012028" cy="44234100"/>
              <a:chOff x="581" y="0"/>
              <a:chExt cx="5432332" cy="44234100"/>
            </a:xfrm>
          </xdr:grpSpPr>
          <xdr:sp macro="" textlink="">
            <xdr:nvSpPr>
              <xdr:cNvPr id="85017" name="Check Box 25" hidden="1">
                <a:extLst>
                  <a:ext uri="{63B3BB69-23CF-44E3-9099-C40C66FF867C}">
                    <a14:compatExt spid="_x0000_s85017"/>
                  </a:ext>
                </a:extLst>
              </xdr:cNvPr>
              <xdr:cNvSpPr/>
            </xdr:nvSpPr>
            <xdr:spPr bwMode="auto">
              <a:xfrm>
                <a:off x="5432670" y="4423410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85018" name="Check Box 26" hidden="1">
                <a:extLst>
                  <a:ext uri="{63B3BB69-23CF-44E3-9099-C40C66FF867C}">
                    <a14:compatExt spid="_x0000_s85018"/>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437</xdr:row>
          <xdr:rowOff>38100</xdr:rowOff>
        </xdr:from>
        <xdr:to>
          <xdr:col>9</xdr:col>
          <xdr:colOff>0</xdr:colOff>
          <xdr:row>438</xdr:row>
          <xdr:rowOff>0</xdr:rowOff>
        </xdr:to>
        <xdr:grpSp>
          <xdr:nvGrpSpPr>
            <xdr:cNvPr id="179231" name="Group 998"/>
            <xdr:cNvGrpSpPr>
              <a:grpSpLocks/>
            </xdr:cNvGrpSpPr>
          </xdr:nvGrpSpPr>
          <xdr:grpSpPr bwMode="auto">
            <a:xfrm>
              <a:off x="6686550" y="44234100"/>
              <a:ext cx="57676262100" cy="44234100"/>
              <a:chOff x="581" y="0"/>
              <a:chExt cx="7614028" cy="44234100"/>
            </a:xfrm>
          </xdr:grpSpPr>
          <xdr:sp macro="" textlink="">
            <xdr:nvSpPr>
              <xdr:cNvPr id="85019" name="Check Box 27" hidden="1">
                <a:extLst>
                  <a:ext uri="{63B3BB69-23CF-44E3-9099-C40C66FF867C}">
                    <a14:compatExt spid="_x0000_s85019"/>
                  </a:ext>
                </a:extLst>
              </xdr:cNvPr>
              <xdr:cNvSpPr/>
            </xdr:nvSpPr>
            <xdr:spPr bwMode="auto">
              <a:xfrm>
                <a:off x="7614366" y="44234100"/>
                <a:ext cx="24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85020" name="Check Box 28" hidden="1">
                <a:extLst>
                  <a:ext uri="{63B3BB69-23CF-44E3-9099-C40C66FF867C}">
                    <a14:compatExt spid="_x0000_s85020"/>
                  </a:ext>
                </a:extLst>
              </xdr:cNvPr>
              <xdr:cNvSpPr/>
            </xdr:nvSpPr>
            <xdr:spPr bwMode="auto">
              <a:xfrm>
                <a:off x="581" y="0"/>
                <a:ext cx="25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420</xdr:row>
          <xdr:rowOff>38100</xdr:rowOff>
        </xdr:from>
        <xdr:to>
          <xdr:col>7</xdr:col>
          <xdr:colOff>0</xdr:colOff>
          <xdr:row>422</xdr:row>
          <xdr:rowOff>66675</xdr:rowOff>
        </xdr:to>
        <xdr:grpSp>
          <xdr:nvGrpSpPr>
            <xdr:cNvPr id="179232" name="Group 202"/>
            <xdr:cNvGrpSpPr>
              <a:grpSpLocks/>
            </xdr:cNvGrpSpPr>
          </xdr:nvGrpSpPr>
          <xdr:grpSpPr bwMode="auto">
            <a:xfrm>
              <a:off x="4373382" y="44234100"/>
              <a:ext cx="59701483519" cy="44234100"/>
              <a:chOff x="428" y="0"/>
              <a:chExt cx="5460851" cy="44234100"/>
            </a:xfrm>
          </xdr:grpSpPr>
          <xdr:sp macro="" textlink="">
            <xdr:nvSpPr>
              <xdr:cNvPr id="85023" name="Check Box 31" hidden="1">
                <a:extLst>
                  <a:ext uri="{63B3BB69-23CF-44E3-9099-C40C66FF867C}">
                    <a14:compatExt spid="_x0000_s85023"/>
                  </a:ext>
                </a:extLst>
              </xdr:cNvPr>
              <xdr:cNvSpPr/>
            </xdr:nvSpPr>
            <xdr:spPr bwMode="auto">
              <a:xfrm>
                <a:off x="5428284" y="4423410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85024" name="Check Box 32" hidden="1">
                <a:extLst>
                  <a:ext uri="{63B3BB69-23CF-44E3-9099-C40C66FF867C}">
                    <a14:compatExt spid="_x0000_s85024"/>
                  </a:ext>
                </a:extLst>
              </xdr:cNvPr>
              <xdr:cNvSpPr/>
            </xdr:nvSpPr>
            <xdr:spPr bwMode="auto">
              <a:xfrm>
                <a:off x="5461080" y="4423410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85025" name="Check Box 33" hidden="1">
                <a:extLst>
                  <a:ext uri="{63B3BB69-23CF-44E3-9099-C40C66FF867C}">
                    <a14:compatExt spid="_x0000_s85025"/>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420</xdr:row>
          <xdr:rowOff>28575</xdr:rowOff>
        </xdr:from>
        <xdr:to>
          <xdr:col>9</xdr:col>
          <xdr:colOff>0</xdr:colOff>
          <xdr:row>422</xdr:row>
          <xdr:rowOff>57150</xdr:rowOff>
        </xdr:to>
        <xdr:grpSp>
          <xdr:nvGrpSpPr>
            <xdr:cNvPr id="179233" name="Group 202"/>
            <xdr:cNvGrpSpPr>
              <a:grpSpLocks/>
            </xdr:cNvGrpSpPr>
          </xdr:nvGrpSpPr>
          <xdr:grpSpPr bwMode="auto">
            <a:xfrm>
              <a:off x="6696028" y="44234100"/>
              <a:ext cx="72400848208" cy="44234100"/>
              <a:chOff x="428" y="0"/>
              <a:chExt cx="7638768" cy="44234100"/>
            </a:xfrm>
          </xdr:grpSpPr>
          <xdr:sp macro="" textlink="">
            <xdr:nvSpPr>
              <xdr:cNvPr id="85026" name="Check Box 34" hidden="1">
                <a:extLst>
                  <a:ext uri="{63B3BB69-23CF-44E3-9099-C40C66FF867C}">
                    <a14:compatExt spid="_x0000_s85026"/>
                  </a:ext>
                </a:extLst>
              </xdr:cNvPr>
              <xdr:cNvSpPr/>
            </xdr:nvSpPr>
            <xdr:spPr bwMode="auto">
              <a:xfrm>
                <a:off x="7610565" y="4423410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sp macro="" textlink="">
            <xdr:nvSpPr>
              <xdr:cNvPr id="85027" name="Check Box 35" hidden="1">
                <a:extLst>
                  <a:ext uri="{63B3BB69-23CF-44E3-9099-C40C66FF867C}">
                    <a14:compatExt spid="_x0000_s85027"/>
                  </a:ext>
                </a:extLst>
              </xdr:cNvPr>
              <xdr:cNvSpPr/>
            </xdr:nvSpPr>
            <xdr:spPr bwMode="auto">
              <a:xfrm>
                <a:off x="7638997" y="4423410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Sub-Contractor</a:t>
                </a:r>
              </a:p>
            </xdr:txBody>
          </xdr:sp>
          <xdr:sp macro="" textlink="">
            <xdr:nvSpPr>
              <xdr:cNvPr id="85028" name="Check Box 36" hidden="1">
                <a:extLst>
                  <a:ext uri="{63B3BB69-23CF-44E3-9099-C40C66FF867C}">
                    <a14:compatExt spid="_x0000_s85028"/>
                  </a:ext>
                </a:extLst>
              </xdr:cNvPr>
              <xdr:cNvSpPr/>
            </xdr:nvSpPr>
            <xdr:spPr bwMode="auto">
              <a:xfrm>
                <a:off x="428" y="0"/>
                <a:ext cx="2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6</xdr:col>
          <xdr:colOff>923925</xdr:colOff>
          <xdr:row>247</xdr:row>
          <xdr:rowOff>0</xdr:rowOff>
        </xdr:to>
        <xdr:sp macro="" textlink="">
          <xdr:nvSpPr>
            <xdr:cNvPr id="85029" name="Check Box 37" hidden="1">
              <a:extLst>
                <a:ext uri="{63B3BB69-23CF-44E3-9099-C40C66FF867C}">
                  <a14:compatExt spid="_x0000_s85029"/>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85725</xdr:colOff>
          <xdr:row>247</xdr:row>
          <xdr:rowOff>0</xdr:rowOff>
        </xdr:from>
        <xdr:to>
          <xdr:col>8</xdr:col>
          <xdr:colOff>1019175</xdr:colOff>
          <xdr:row>247</xdr:row>
          <xdr:rowOff>0</xdr:rowOff>
        </xdr:to>
        <xdr:sp macro="" textlink="">
          <xdr:nvSpPr>
            <xdr:cNvPr id="85030" name="Check Box 38" hidden="1">
              <a:extLst>
                <a:ext uri="{63B3BB69-23CF-44E3-9099-C40C66FF867C}">
                  <a14:compatExt spid="_x0000_s8503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Supplied</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5</xdr:col>
      <xdr:colOff>1543050</xdr:colOff>
      <xdr:row>2</xdr:row>
      <xdr:rowOff>314325</xdr:rowOff>
    </xdr:to>
    <xdr:grpSp>
      <xdr:nvGrpSpPr>
        <xdr:cNvPr id="180230" name="Group 1">
          <a:hlinkClick xmlns:r="http://schemas.openxmlformats.org/officeDocument/2006/relationships" r:id="rId1" tooltip="Click for Next Attachment"/>
        </xdr:cNvPr>
        <xdr:cNvGrpSpPr>
          <a:grpSpLocks/>
        </xdr:cNvGrpSpPr>
      </xdr:nvGrpSpPr>
      <xdr:grpSpPr bwMode="auto">
        <a:xfrm>
          <a:off x="8239125" y="38100"/>
          <a:ext cx="1104900" cy="695325"/>
          <a:chOff x="738" y="5"/>
          <a:chExt cx="116" cy="73"/>
        </a:xfrm>
      </xdr:grpSpPr>
      <xdr:sp macro="" textlink="">
        <xdr:nvSpPr>
          <xdr:cNvPr id="180231"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hlinkClick xmlns:r="http://schemas.openxmlformats.org/officeDocument/2006/relationships" r:id="rId2" tooltip="Click for Next Attachmen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523875</xdr:rowOff>
    </xdr:to>
    <xdr:grpSp>
      <xdr:nvGrpSpPr>
        <xdr:cNvPr id="181254" name="Group 1">
          <a:hlinkClick xmlns:r="http://schemas.openxmlformats.org/officeDocument/2006/relationships" r:id="rId1" tooltip="Click for Next Attachment"/>
        </xdr:cNvPr>
        <xdr:cNvGrpSpPr>
          <a:grpSpLocks/>
        </xdr:cNvGrpSpPr>
      </xdr:nvGrpSpPr>
      <xdr:grpSpPr bwMode="auto">
        <a:xfrm>
          <a:off x="7315200" y="57150"/>
          <a:ext cx="1104900" cy="809625"/>
          <a:chOff x="738" y="5"/>
          <a:chExt cx="116" cy="73"/>
        </a:xfrm>
      </xdr:grpSpPr>
      <xdr:sp macro="" textlink="">
        <xdr:nvSpPr>
          <xdr:cNvPr id="181255"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hlinkClick xmlns:r="http://schemas.openxmlformats.org/officeDocument/2006/relationships" r:id="rId2"/>
          </xdr:cNvPr>
          <xdr:cNvSpPr txBox="1">
            <a:spLocks noChangeArrowheads="1"/>
          </xdr:cNvSpPr>
        </xdr:nvSpPr>
        <xdr:spPr bwMode="auto">
          <a:xfrm>
            <a:off x="753" y="23"/>
            <a:ext cx="98" cy="4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182278" name="Group 1">
          <a:hlinkClick xmlns:r="http://schemas.openxmlformats.org/officeDocument/2006/relationships" r:id="rId1" tooltip="Click for Next Attachment"/>
        </xdr:cNvPr>
        <xdr:cNvGrpSpPr>
          <a:grpSpLocks/>
        </xdr:cNvGrpSpPr>
      </xdr:nvGrpSpPr>
      <xdr:grpSpPr bwMode="auto">
        <a:xfrm>
          <a:off x="7172325" y="47625"/>
          <a:ext cx="1104900" cy="695325"/>
          <a:chOff x="738" y="5"/>
          <a:chExt cx="116" cy="73"/>
        </a:xfrm>
      </xdr:grpSpPr>
      <xdr:sp macro="" textlink="">
        <xdr:nvSpPr>
          <xdr:cNvPr id="182279"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83304" name="Group 1">
          <a:hlinkClick xmlns:r="http://schemas.openxmlformats.org/officeDocument/2006/relationships" r:id="rId1" tooltip="Click for Next Attachment"/>
        </xdr:cNvPr>
        <xdr:cNvGrpSpPr>
          <a:grpSpLocks/>
        </xdr:cNvGrpSpPr>
      </xdr:nvGrpSpPr>
      <xdr:grpSpPr bwMode="auto">
        <a:xfrm>
          <a:off x="7600950" y="47625"/>
          <a:ext cx="1104900" cy="838200"/>
          <a:chOff x="738" y="5"/>
          <a:chExt cx="116" cy="73"/>
        </a:xfrm>
      </xdr:grpSpPr>
      <xdr:sp macro="" textlink="">
        <xdr:nvSpPr>
          <xdr:cNvPr id="183306"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hlinkClick xmlns:r="http://schemas.openxmlformats.org/officeDocument/2006/relationships" r:id="rId2"/>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24</xdr:row>
      <xdr:rowOff>0</xdr:rowOff>
    </xdr:from>
    <xdr:to>
      <xdr:col>4</xdr:col>
      <xdr:colOff>904875</xdr:colOff>
      <xdr:row>25</xdr:row>
      <xdr:rowOff>76200</xdr:rowOff>
    </xdr:to>
    <xdr:sp macro="" textlink="">
      <xdr:nvSpPr>
        <xdr:cNvPr id="9236" name="Text Box 20"/>
        <xdr:cNvSpPr txBox="1">
          <a:spLocks noChangeArrowheads="1"/>
        </xdr:cNvSpPr>
      </xdr:nvSpPr>
      <xdr:spPr bwMode="auto">
        <a:xfrm>
          <a:off x="4295775" y="5810250"/>
          <a:ext cx="2085975" cy="3048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23</xdr:row>
          <xdr:rowOff>257175</xdr:rowOff>
        </xdr:from>
        <xdr:to>
          <xdr:col>4</xdr:col>
          <xdr:colOff>1219200</xdr:colOff>
          <xdr:row>31</xdr:row>
          <xdr:rowOff>95250</xdr:rowOff>
        </xdr:to>
        <xdr:sp macro="" textlink="">
          <xdr:nvSpPr>
            <xdr:cNvPr id="9235" name="Check Box 19" hidden="1">
              <a:extLst>
                <a:ext uri="{63B3BB69-23CF-44E3-9099-C40C66FF867C}">
                  <a14:compatExt spid="_x0000_s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itu/files/open%20tender/MC%203%20years%2001.08.2012/prb%20RMG-BDW/RGM-BHD-2016/bid%20docs-8422/RGM-BHD%20bid%20docs/Vol%20III/Attacments%20Vol-III%20-%20BHD-RGM%20Maintenan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60002007/AppData/Local/Temp/Rar$DIa0.811/11.%20Attachments%20and%20Bid%20Forms%20Vol.III%20Pkg-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RCHANA/Desktop/mjunction/32_First%20Envelope_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60002007/AppData/Local/Temp/Rar$DIa0.442/Amd-I_11%20%20Attachments%20and%20Bid%20Forms%20Vol%20III%20Pkg-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815\AppData\Local\Microsoft\Windows\INetCache\Content.Outlook\HA8GS2C4\01_%20First%20Envelpoe%20Attachments%20and%20Bid%20Forms%20Vol-%20I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20back/C&amp;M%2008.02.2016/LOA/Work%20Orders/END%20MILE%20ER_NER/EMC%20OFC%20Pkg-F2%202016/Bid%20docs%20EMC%20Pkg-F2/Vol.%20III/09%20Attachments%20and%20Bid%20Forms%20Vol.II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
      <sheetName val="Attach 13"/>
      <sheetName val="Attach 14"/>
      <sheetName val="Attach 14-IP"/>
      <sheetName val="Attach 15 "/>
      <sheetName val="Attach 16"/>
      <sheetName val="Attach-17"/>
      <sheetName val="Attach 18"/>
      <sheetName val="Bid Form 1st Envelope"/>
      <sheetName val="N to 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3(QR details)"/>
      <sheetName val="Attach 4"/>
      <sheetName val="Attach 4 (A)"/>
      <sheetName val="Attach 4 (B)"/>
      <sheetName val="Attach 5"/>
      <sheetName val="Attach 5 (A)"/>
      <sheetName val="Attach 6 (C)"/>
      <sheetName val="Attach 6 (T)"/>
      <sheetName val="Attach 7"/>
      <sheetName val="Attach 8"/>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 20"/>
      <sheetName val="Bid Form 1st Envelope"/>
      <sheetName val="e-Form"/>
      <sheetName val="N to W"/>
      <sheetName val="Sheet1"/>
      <sheetName val="#REF"/>
    </sheetNames>
    <sheetDataSet>
      <sheetData sheetId="0" refreshError="1"/>
      <sheetData sheetId="1" refreshError="1"/>
      <sheetData sheetId="2" refreshError="1"/>
      <sheetData sheetId="3" refreshError="1">
        <row r="7">
          <cell r="A7" t="str">
            <v>Bidder’s Name and Address (Bidder ) :</v>
          </cell>
          <cell r="E7" t="str">
            <v>To:</v>
          </cell>
        </row>
        <row r="8">
          <cell r="A8" t="str">
            <v/>
          </cell>
        </row>
        <row r="9">
          <cell r="B9" t="str">
            <v/>
          </cell>
        </row>
        <row r="24">
          <cell r="B24"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B11" t="str">
            <v/>
          </cell>
        </row>
        <row r="12">
          <cell r="B12"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row r="6">
          <cell r="G6">
            <v>1</v>
          </cell>
        </row>
        <row r="8">
          <cell r="G8">
            <v>1</v>
          </cell>
        </row>
        <row r="10">
          <cell r="D1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3(QR details)"/>
      <sheetName val="Attach 4"/>
      <sheetName val="Attach 4 (A)"/>
      <sheetName val="Attach 4 (B)"/>
      <sheetName val="Attach 5"/>
      <sheetName val="Attach 5 (A)"/>
      <sheetName val="Attach 6 (C)"/>
      <sheetName val="Attach 6 (T)"/>
      <sheetName val="Attach 7"/>
      <sheetName val="Attach 8"/>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 20"/>
      <sheetName val="Bid Form 1st Envelope"/>
      <sheetName val="e-Form"/>
      <sheetName val="N to W"/>
      <sheetName val="Sheet1"/>
    </sheetNames>
    <sheetDataSet>
      <sheetData sheetId="0"/>
      <sheetData sheetId="1"/>
      <sheetData sheetId="2">
        <row r="13">
          <cell r="D13"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3(QR details)"/>
      <sheetName val="Attach 4"/>
      <sheetName val="Attach 4 (A)"/>
      <sheetName val="Attach 4 (B)"/>
      <sheetName val="Attach 5"/>
      <sheetName val="Attach 5 (A)"/>
      <sheetName val="Attach 6 (C)"/>
      <sheetName val="Attach 6 (T)"/>
      <sheetName val="Attach 7"/>
      <sheetName val="Attach 8"/>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 20"/>
      <sheetName val="Attach 21"/>
      <sheetName val="Attach 22"/>
      <sheetName val="Attach 23"/>
      <sheetName val="Attach 24"/>
      <sheetName val="Bid Form 1st Envelope"/>
      <sheetName val="e-Form"/>
      <sheetName val="N to W"/>
      <sheetName val="Sheet1"/>
    </sheetNames>
    <sheetDataSet>
      <sheetData sheetId="0"/>
      <sheetData sheetId="1"/>
      <sheetData sheetId="2"/>
      <sheetData sheetId="3">
        <row r="24">
          <cell r="B24" t="str">
            <v/>
          </cell>
        </row>
        <row r="25">
          <cell r="B25"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3(QR details)"/>
      <sheetName val="Attach 4"/>
      <sheetName val="Attach 4 (A)"/>
      <sheetName val="Attach 4 (B)"/>
      <sheetName val="Attach 5"/>
      <sheetName val="Attach 6 (C)"/>
      <sheetName val="Attach 6 (T)"/>
      <sheetName val="Attach 7"/>
      <sheetName val="Attach 8"/>
      <sheetName val="Attach 9"/>
      <sheetName val="Attach 10"/>
      <sheetName val="Attach 11"/>
      <sheetName val="Attach 12"/>
      <sheetName val="Attach 13"/>
      <sheetName val="Attach 14"/>
      <sheetName val="Attach 14-IP"/>
      <sheetName val="Attach 15"/>
      <sheetName val="Attach 16"/>
      <sheetName val="Attach 17"/>
      <sheetName val="Bid Form 1st Envelope"/>
      <sheetName val="e-Form"/>
      <sheetName val="N to W"/>
      <sheetName val="Sheet1"/>
    </sheetNames>
    <sheetDataSet>
      <sheetData sheetId="0" refreshError="1"/>
      <sheetData sheetId="1" refreshError="1"/>
      <sheetData sheetId="2" refreshError="1"/>
      <sheetData sheetId="3" refreshError="1">
        <row r="7">
          <cell r="A7" t="str">
            <v>Bidder’s Name and Address (Bidder ) :</v>
          </cell>
          <cell r="E7" t="str">
            <v>To:</v>
          </cell>
        </row>
        <row r="8">
          <cell r="A8" t="str">
            <v/>
          </cell>
        </row>
        <row r="11">
          <cell r="B11" t="str">
            <v/>
          </cell>
        </row>
        <row r="12">
          <cell r="B12"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drawing" Target="../drawings/drawing9.xml"/><Relationship Id="rId3" Type="http://schemas.openxmlformats.org/officeDocument/2006/relationships/printerSettings" Target="../printerSettings/printerSettings132.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ctrlProp" Target="../ctrlProps/ctrlProp61.xml"/><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10" Type="http://schemas.openxmlformats.org/officeDocument/2006/relationships/printerSettings" Target="../printerSettings/printerSettings139.bin"/><Relationship Id="rId19" Type="http://schemas.openxmlformats.org/officeDocument/2006/relationships/vmlDrawing" Target="../drawings/vmlDrawing3.v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printerSettings" Target="../printerSettings/printerSettings149.bin"/><Relationship Id="rId7" Type="http://schemas.openxmlformats.org/officeDocument/2006/relationships/printerSettings" Target="../printerSettings/printerSettings153.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5" Type="http://schemas.openxmlformats.org/officeDocument/2006/relationships/printerSettings" Target="../printerSettings/printerSettings151.bin"/><Relationship Id="rId10" Type="http://schemas.openxmlformats.org/officeDocument/2006/relationships/ctrlProp" Target="../ctrlProps/ctrlProp62.xml"/><Relationship Id="rId4" Type="http://schemas.openxmlformats.org/officeDocument/2006/relationships/printerSettings" Target="../printerSettings/printerSettings150.bin"/><Relationship Id="rId9"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1.bin"/><Relationship Id="rId13" Type="http://schemas.openxmlformats.org/officeDocument/2006/relationships/printerSettings" Target="../printerSettings/printerSettings166.bin"/><Relationship Id="rId18" Type="http://schemas.openxmlformats.org/officeDocument/2006/relationships/drawing" Target="../drawings/drawing11.xml"/><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 Type="http://schemas.openxmlformats.org/officeDocument/2006/relationships/printerSettings" Target="../printerSettings/printerSettings155.bin"/><Relationship Id="rId16" Type="http://schemas.openxmlformats.org/officeDocument/2006/relationships/printerSettings" Target="../printerSettings/printerSettings169.bin"/><Relationship Id="rId20" Type="http://schemas.openxmlformats.org/officeDocument/2006/relationships/ctrlProp" Target="../ctrlProps/ctrlProp63.xml"/><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5" Type="http://schemas.openxmlformats.org/officeDocument/2006/relationships/printerSettings" Target="../printerSettings/printerSettings158.bin"/><Relationship Id="rId15" Type="http://schemas.openxmlformats.org/officeDocument/2006/relationships/printerSettings" Target="../printerSettings/printerSettings168.bin"/><Relationship Id="rId10" Type="http://schemas.openxmlformats.org/officeDocument/2006/relationships/printerSettings" Target="../printerSettings/printerSettings163.bin"/><Relationship Id="rId19" Type="http://schemas.openxmlformats.org/officeDocument/2006/relationships/vmlDrawing" Target="../drawings/vmlDrawing5.vml"/><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4" Type="http://schemas.openxmlformats.org/officeDocument/2006/relationships/printerSettings" Target="../printerSettings/printerSettings167.bin"/></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5" Type="http://schemas.openxmlformats.org/officeDocument/2006/relationships/printerSettings" Target="../printerSettings/printerSettings175.bin"/><Relationship Id="rId10" Type="http://schemas.openxmlformats.org/officeDocument/2006/relationships/ctrlProp" Target="../ctrlProps/ctrlProp64.xml"/><Relationship Id="rId4" Type="http://schemas.openxmlformats.org/officeDocument/2006/relationships/printerSettings" Target="../printerSettings/printerSettings174.bin"/><Relationship Id="rId9"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85.bin"/><Relationship Id="rId13" Type="http://schemas.openxmlformats.org/officeDocument/2006/relationships/printerSettings" Target="../printerSettings/printerSettings190.bin"/><Relationship Id="rId3" Type="http://schemas.openxmlformats.org/officeDocument/2006/relationships/printerSettings" Target="../printerSettings/printerSettings180.bin"/><Relationship Id="rId7" Type="http://schemas.openxmlformats.org/officeDocument/2006/relationships/printerSettings" Target="../printerSettings/printerSettings184.bin"/><Relationship Id="rId12" Type="http://schemas.openxmlformats.org/officeDocument/2006/relationships/printerSettings" Target="../printerSettings/printerSettings189.bin"/><Relationship Id="rId17" Type="http://schemas.openxmlformats.org/officeDocument/2006/relationships/drawing" Target="../drawings/drawing13.xml"/><Relationship Id="rId2" Type="http://schemas.openxmlformats.org/officeDocument/2006/relationships/printerSettings" Target="../printerSettings/printerSettings179.bin"/><Relationship Id="rId16" Type="http://schemas.openxmlformats.org/officeDocument/2006/relationships/printerSettings" Target="../printerSettings/printerSettings193.bin"/><Relationship Id="rId1" Type="http://schemas.openxmlformats.org/officeDocument/2006/relationships/printerSettings" Target="../printerSettings/printerSettings178.bin"/><Relationship Id="rId6" Type="http://schemas.openxmlformats.org/officeDocument/2006/relationships/printerSettings" Target="../printerSettings/printerSettings183.bin"/><Relationship Id="rId11" Type="http://schemas.openxmlformats.org/officeDocument/2006/relationships/printerSettings" Target="../printerSettings/printerSettings188.bin"/><Relationship Id="rId5" Type="http://schemas.openxmlformats.org/officeDocument/2006/relationships/printerSettings" Target="../printerSettings/printerSettings182.bin"/><Relationship Id="rId15" Type="http://schemas.openxmlformats.org/officeDocument/2006/relationships/printerSettings" Target="../printerSettings/printerSettings192.bin"/><Relationship Id="rId10" Type="http://schemas.openxmlformats.org/officeDocument/2006/relationships/printerSettings" Target="../printerSettings/printerSettings187.bin"/><Relationship Id="rId4" Type="http://schemas.openxmlformats.org/officeDocument/2006/relationships/printerSettings" Target="../printerSettings/printerSettings181.bin"/><Relationship Id="rId9" Type="http://schemas.openxmlformats.org/officeDocument/2006/relationships/printerSettings" Target="../printerSettings/printerSettings186.bin"/><Relationship Id="rId14" Type="http://schemas.openxmlformats.org/officeDocument/2006/relationships/printerSettings" Target="../printerSettings/printerSettings1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01.bin"/><Relationship Id="rId13" Type="http://schemas.openxmlformats.org/officeDocument/2006/relationships/printerSettings" Target="../printerSettings/printerSettings206.bin"/><Relationship Id="rId3" Type="http://schemas.openxmlformats.org/officeDocument/2006/relationships/printerSettings" Target="../printerSettings/printerSettings196.bin"/><Relationship Id="rId7" Type="http://schemas.openxmlformats.org/officeDocument/2006/relationships/printerSettings" Target="../printerSettings/printerSettings200.bin"/><Relationship Id="rId12" Type="http://schemas.openxmlformats.org/officeDocument/2006/relationships/printerSettings" Target="../printerSettings/printerSettings205.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11" Type="http://schemas.openxmlformats.org/officeDocument/2006/relationships/printerSettings" Target="../printerSettings/printerSettings204.bin"/><Relationship Id="rId5" Type="http://schemas.openxmlformats.org/officeDocument/2006/relationships/printerSettings" Target="../printerSettings/printerSettings198.bin"/><Relationship Id="rId15" Type="http://schemas.openxmlformats.org/officeDocument/2006/relationships/drawing" Target="../drawings/drawing14.xml"/><Relationship Id="rId10" Type="http://schemas.openxmlformats.org/officeDocument/2006/relationships/printerSettings" Target="../printerSettings/printerSettings203.bin"/><Relationship Id="rId4" Type="http://schemas.openxmlformats.org/officeDocument/2006/relationships/printerSettings" Target="../printerSettings/printerSettings197.bin"/><Relationship Id="rId9" Type="http://schemas.openxmlformats.org/officeDocument/2006/relationships/printerSettings" Target="../printerSettings/printerSettings202.bin"/><Relationship Id="rId14" Type="http://schemas.openxmlformats.org/officeDocument/2006/relationships/printerSettings" Target="../printerSettings/printerSettings20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15.bin"/><Relationship Id="rId13" Type="http://schemas.openxmlformats.org/officeDocument/2006/relationships/printerSettings" Target="../printerSettings/printerSettings220.bin"/><Relationship Id="rId18" Type="http://schemas.openxmlformats.org/officeDocument/2006/relationships/drawing" Target="../drawings/drawing15.xml"/><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17" Type="http://schemas.openxmlformats.org/officeDocument/2006/relationships/printerSettings" Target="../printerSettings/printerSettings224.bin"/><Relationship Id="rId2" Type="http://schemas.openxmlformats.org/officeDocument/2006/relationships/printerSettings" Target="../printerSettings/printerSettings209.bin"/><Relationship Id="rId16" Type="http://schemas.openxmlformats.org/officeDocument/2006/relationships/printerSettings" Target="../printerSettings/printerSettings223.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5" Type="http://schemas.openxmlformats.org/officeDocument/2006/relationships/printerSettings" Target="../printerSettings/printerSettings212.bin"/><Relationship Id="rId15" Type="http://schemas.openxmlformats.org/officeDocument/2006/relationships/printerSettings" Target="../printerSettings/printerSettings222.bin"/><Relationship Id="rId10" Type="http://schemas.openxmlformats.org/officeDocument/2006/relationships/printerSettings" Target="../printerSettings/printerSettings217.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 Id="rId14" Type="http://schemas.openxmlformats.org/officeDocument/2006/relationships/printerSettings" Target="../printerSettings/printerSettings22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32.bin"/><Relationship Id="rId13" Type="http://schemas.openxmlformats.org/officeDocument/2006/relationships/printerSettings" Target="../printerSettings/printerSettings237.bin"/><Relationship Id="rId18" Type="http://schemas.openxmlformats.org/officeDocument/2006/relationships/drawing" Target="../drawings/drawing16.xml"/><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12" Type="http://schemas.openxmlformats.org/officeDocument/2006/relationships/printerSettings" Target="../printerSettings/printerSettings236.bin"/><Relationship Id="rId17" Type="http://schemas.openxmlformats.org/officeDocument/2006/relationships/printerSettings" Target="../printerSettings/printerSettings241.bin"/><Relationship Id="rId2" Type="http://schemas.openxmlformats.org/officeDocument/2006/relationships/printerSettings" Target="../printerSettings/printerSettings226.bin"/><Relationship Id="rId16" Type="http://schemas.openxmlformats.org/officeDocument/2006/relationships/printerSettings" Target="../printerSettings/printerSettings240.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11" Type="http://schemas.openxmlformats.org/officeDocument/2006/relationships/printerSettings" Target="../printerSettings/printerSettings235.bin"/><Relationship Id="rId5" Type="http://schemas.openxmlformats.org/officeDocument/2006/relationships/printerSettings" Target="../printerSettings/printerSettings229.bin"/><Relationship Id="rId15" Type="http://schemas.openxmlformats.org/officeDocument/2006/relationships/printerSettings" Target="../printerSettings/printerSettings239.bin"/><Relationship Id="rId10" Type="http://schemas.openxmlformats.org/officeDocument/2006/relationships/printerSettings" Target="../printerSettings/printerSettings234.bin"/><Relationship Id="rId4" Type="http://schemas.openxmlformats.org/officeDocument/2006/relationships/printerSettings" Target="../printerSettings/printerSettings228.bin"/><Relationship Id="rId9" Type="http://schemas.openxmlformats.org/officeDocument/2006/relationships/printerSettings" Target="../printerSettings/printerSettings233.bin"/><Relationship Id="rId14" Type="http://schemas.openxmlformats.org/officeDocument/2006/relationships/printerSettings" Target="../printerSettings/printerSettings23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drawing" Target="../drawings/drawing17.xml"/><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printerSettings" Target="../printerSettings/printerSettings271.bin"/><Relationship Id="rId18" Type="http://schemas.openxmlformats.org/officeDocument/2006/relationships/drawing" Target="../drawings/drawing18.xml"/><Relationship Id="rId3" Type="http://schemas.openxmlformats.org/officeDocument/2006/relationships/printerSettings" Target="../printerSettings/printerSettings261.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10" Type="http://schemas.openxmlformats.org/officeDocument/2006/relationships/printerSettings" Target="../printerSettings/printerSettings268.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18" Type="http://schemas.openxmlformats.org/officeDocument/2006/relationships/drawing" Target="../drawings/drawing1.xml"/><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17" Type="http://schemas.openxmlformats.org/officeDocument/2006/relationships/printerSettings" Target="../printerSettings/printerSettings34.bin"/><Relationship Id="rId2" Type="http://schemas.openxmlformats.org/officeDocument/2006/relationships/printerSettings" Target="../printerSettings/printerSettings19.bin"/><Relationship Id="rId16" Type="http://schemas.openxmlformats.org/officeDocument/2006/relationships/printerSettings" Target="../printerSettings/printerSettings33.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5" Type="http://schemas.openxmlformats.org/officeDocument/2006/relationships/printerSettings" Target="../printerSettings/printerSettings32.bin"/><Relationship Id="rId10" Type="http://schemas.openxmlformats.org/officeDocument/2006/relationships/printerSettings" Target="../printerSettings/printerSettings27.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 Id="rId14" Type="http://schemas.openxmlformats.org/officeDocument/2006/relationships/printerSettings" Target="../printerSettings/printerSettings3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83.bin"/><Relationship Id="rId13" Type="http://schemas.openxmlformats.org/officeDocument/2006/relationships/printerSettings" Target="../printerSettings/printerSettings288.bin"/><Relationship Id="rId18" Type="http://schemas.openxmlformats.org/officeDocument/2006/relationships/drawing" Target="../drawings/drawing19.xml"/><Relationship Id="rId3" Type="http://schemas.openxmlformats.org/officeDocument/2006/relationships/printerSettings" Target="../printerSettings/printerSettings278.bin"/><Relationship Id="rId7" Type="http://schemas.openxmlformats.org/officeDocument/2006/relationships/printerSettings" Target="../printerSettings/printerSettings282.bin"/><Relationship Id="rId12" Type="http://schemas.openxmlformats.org/officeDocument/2006/relationships/printerSettings" Target="../printerSettings/printerSettings287.bin"/><Relationship Id="rId17" Type="http://schemas.openxmlformats.org/officeDocument/2006/relationships/printerSettings" Target="../printerSettings/printerSettings292.bin"/><Relationship Id="rId2" Type="http://schemas.openxmlformats.org/officeDocument/2006/relationships/printerSettings" Target="../printerSettings/printerSettings277.bin"/><Relationship Id="rId16" Type="http://schemas.openxmlformats.org/officeDocument/2006/relationships/printerSettings" Target="../printerSettings/printerSettings291.bin"/><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printerSettings" Target="../printerSettings/printerSettings286.bin"/><Relationship Id="rId5" Type="http://schemas.openxmlformats.org/officeDocument/2006/relationships/printerSettings" Target="../printerSettings/printerSettings280.bin"/><Relationship Id="rId15" Type="http://schemas.openxmlformats.org/officeDocument/2006/relationships/printerSettings" Target="../printerSettings/printerSettings290.bin"/><Relationship Id="rId10" Type="http://schemas.openxmlformats.org/officeDocument/2006/relationships/printerSettings" Target="../printerSettings/printerSettings285.bin"/><Relationship Id="rId4" Type="http://schemas.openxmlformats.org/officeDocument/2006/relationships/printerSettings" Target="../printerSettings/printerSettings279.bin"/><Relationship Id="rId9" Type="http://schemas.openxmlformats.org/officeDocument/2006/relationships/printerSettings" Target="../printerSettings/printerSettings284.bin"/><Relationship Id="rId14" Type="http://schemas.openxmlformats.org/officeDocument/2006/relationships/printerSettings" Target="../printerSettings/printerSettings28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00.bin"/><Relationship Id="rId13" Type="http://schemas.openxmlformats.org/officeDocument/2006/relationships/printerSettings" Target="../printerSettings/printerSettings305.bin"/><Relationship Id="rId3" Type="http://schemas.openxmlformats.org/officeDocument/2006/relationships/printerSettings" Target="../printerSettings/printerSettings295.bin"/><Relationship Id="rId7" Type="http://schemas.openxmlformats.org/officeDocument/2006/relationships/printerSettings" Target="../printerSettings/printerSettings299.bin"/><Relationship Id="rId12" Type="http://schemas.openxmlformats.org/officeDocument/2006/relationships/printerSettings" Target="../printerSettings/printerSettings304.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 Id="rId6" Type="http://schemas.openxmlformats.org/officeDocument/2006/relationships/printerSettings" Target="../printerSettings/printerSettings298.bin"/><Relationship Id="rId11" Type="http://schemas.openxmlformats.org/officeDocument/2006/relationships/printerSettings" Target="../printerSettings/printerSettings303.bin"/><Relationship Id="rId5" Type="http://schemas.openxmlformats.org/officeDocument/2006/relationships/printerSettings" Target="../printerSettings/printerSettings297.bin"/><Relationship Id="rId15" Type="http://schemas.openxmlformats.org/officeDocument/2006/relationships/drawing" Target="../drawings/drawing20.xml"/><Relationship Id="rId10" Type="http://schemas.openxmlformats.org/officeDocument/2006/relationships/printerSettings" Target="../printerSettings/printerSettings302.bin"/><Relationship Id="rId4" Type="http://schemas.openxmlformats.org/officeDocument/2006/relationships/printerSettings" Target="../printerSettings/printerSettings296.bin"/><Relationship Id="rId9" Type="http://schemas.openxmlformats.org/officeDocument/2006/relationships/printerSettings" Target="../printerSettings/printerSettings301.bin"/><Relationship Id="rId14" Type="http://schemas.openxmlformats.org/officeDocument/2006/relationships/printerSettings" Target="../printerSettings/printerSettings30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14.bin"/><Relationship Id="rId13" Type="http://schemas.openxmlformats.org/officeDocument/2006/relationships/printerSettings" Target="../printerSettings/printerSettings319.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12" Type="http://schemas.openxmlformats.org/officeDocument/2006/relationships/printerSettings" Target="../printerSettings/printerSettings318.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5" Type="http://schemas.openxmlformats.org/officeDocument/2006/relationships/printerSettings" Target="../printerSettings/printerSettings311.bin"/><Relationship Id="rId15" Type="http://schemas.openxmlformats.org/officeDocument/2006/relationships/drawing" Target="../drawings/drawing21.xml"/><Relationship Id="rId10" Type="http://schemas.openxmlformats.org/officeDocument/2006/relationships/printerSettings" Target="../printerSettings/printerSettings316.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28.bin"/><Relationship Id="rId13" Type="http://schemas.openxmlformats.org/officeDocument/2006/relationships/printerSettings" Target="../printerSettings/printerSettings333.bin"/><Relationship Id="rId18" Type="http://schemas.openxmlformats.org/officeDocument/2006/relationships/drawing" Target="../drawings/drawing22.xml"/><Relationship Id="rId3" Type="http://schemas.openxmlformats.org/officeDocument/2006/relationships/printerSettings" Target="../printerSettings/printerSettings323.bin"/><Relationship Id="rId21" Type="http://schemas.openxmlformats.org/officeDocument/2006/relationships/ctrlProp" Target="../ctrlProps/ctrlProp66.xml"/><Relationship Id="rId7" Type="http://schemas.openxmlformats.org/officeDocument/2006/relationships/printerSettings" Target="../printerSettings/printerSettings327.bin"/><Relationship Id="rId12" Type="http://schemas.openxmlformats.org/officeDocument/2006/relationships/printerSettings" Target="../printerSettings/printerSettings332.bin"/><Relationship Id="rId17" Type="http://schemas.openxmlformats.org/officeDocument/2006/relationships/printerSettings" Target="../printerSettings/printerSettings337.bin"/><Relationship Id="rId2" Type="http://schemas.openxmlformats.org/officeDocument/2006/relationships/printerSettings" Target="../printerSettings/printerSettings322.bin"/><Relationship Id="rId16" Type="http://schemas.openxmlformats.org/officeDocument/2006/relationships/printerSettings" Target="../printerSettings/printerSettings336.bin"/><Relationship Id="rId20" Type="http://schemas.openxmlformats.org/officeDocument/2006/relationships/ctrlProp" Target="../ctrlProps/ctrlProp65.xml"/><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1.bin"/><Relationship Id="rId5" Type="http://schemas.openxmlformats.org/officeDocument/2006/relationships/printerSettings" Target="../printerSettings/printerSettings325.bin"/><Relationship Id="rId15" Type="http://schemas.openxmlformats.org/officeDocument/2006/relationships/printerSettings" Target="../printerSettings/printerSettings335.bin"/><Relationship Id="rId23" Type="http://schemas.openxmlformats.org/officeDocument/2006/relationships/ctrlProp" Target="../ctrlProps/ctrlProp68.xml"/><Relationship Id="rId10" Type="http://schemas.openxmlformats.org/officeDocument/2006/relationships/printerSettings" Target="../printerSettings/printerSettings330.bin"/><Relationship Id="rId19" Type="http://schemas.openxmlformats.org/officeDocument/2006/relationships/vmlDrawing" Target="../drawings/vmlDrawing7.vml"/><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 Id="rId14" Type="http://schemas.openxmlformats.org/officeDocument/2006/relationships/printerSettings" Target="../printerSettings/printerSettings334.bin"/><Relationship Id="rId22" Type="http://schemas.openxmlformats.org/officeDocument/2006/relationships/ctrlProp" Target="../ctrlProps/ctrlProp67.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18" Type="http://schemas.openxmlformats.org/officeDocument/2006/relationships/drawing" Target="../drawings/drawing23.xml"/><Relationship Id="rId3" Type="http://schemas.openxmlformats.org/officeDocument/2006/relationships/printerSettings" Target="../printerSettings/printerSettings340.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10" Type="http://schemas.openxmlformats.org/officeDocument/2006/relationships/printerSettings" Target="../printerSettings/printerSettings347.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18" Type="http://schemas.openxmlformats.org/officeDocument/2006/relationships/drawing" Target="../drawings/drawing24.xml"/><Relationship Id="rId3" Type="http://schemas.openxmlformats.org/officeDocument/2006/relationships/printerSettings" Target="../printerSettings/printerSettings357.bin"/><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17" Type="http://schemas.openxmlformats.org/officeDocument/2006/relationships/printerSettings" Target="../printerSettings/printerSettings371.bin"/><Relationship Id="rId2" Type="http://schemas.openxmlformats.org/officeDocument/2006/relationships/printerSettings" Target="../printerSettings/printerSettings356.bin"/><Relationship Id="rId16" Type="http://schemas.openxmlformats.org/officeDocument/2006/relationships/printerSettings" Target="../printerSettings/printerSettings370.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5" Type="http://schemas.openxmlformats.org/officeDocument/2006/relationships/printerSettings" Target="../printerSettings/printerSettings359.bin"/><Relationship Id="rId15" Type="http://schemas.openxmlformats.org/officeDocument/2006/relationships/printerSettings" Target="../printerSettings/printerSettings369.bin"/><Relationship Id="rId10" Type="http://schemas.openxmlformats.org/officeDocument/2006/relationships/printerSettings" Target="../printerSettings/printerSettings364.bin"/><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printerSettings" Target="../printerSettings/printerSettings3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374.bin"/><Relationship Id="rId7" Type="http://schemas.openxmlformats.org/officeDocument/2006/relationships/drawing" Target="../drawings/drawing25.xml"/><Relationship Id="rId2" Type="http://schemas.openxmlformats.org/officeDocument/2006/relationships/printerSettings" Target="../printerSettings/printerSettings373.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5" Type="http://schemas.openxmlformats.org/officeDocument/2006/relationships/printerSettings" Target="../printerSettings/printerSettings376.bin"/><Relationship Id="rId4" Type="http://schemas.openxmlformats.org/officeDocument/2006/relationships/printerSettings" Target="../printerSettings/printerSettings37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2.bin"/><Relationship Id="rId13" Type="http://schemas.openxmlformats.org/officeDocument/2006/relationships/printerSettings" Target="../printerSettings/printerSettings47.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5" Type="http://schemas.openxmlformats.org/officeDocument/2006/relationships/printerSettings" Target="../printerSettings/printerSettings39.bin"/><Relationship Id="rId15" Type="http://schemas.openxmlformats.org/officeDocument/2006/relationships/drawing" Target="../drawings/drawing2.xml"/><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80.bin"/><Relationship Id="rId7" Type="http://schemas.openxmlformats.org/officeDocument/2006/relationships/drawing" Target="../drawings/drawing27.xml"/><Relationship Id="rId2" Type="http://schemas.openxmlformats.org/officeDocument/2006/relationships/printerSettings" Target="../printerSettings/printerSettings379.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5" Type="http://schemas.openxmlformats.org/officeDocument/2006/relationships/printerSettings" Target="../printerSettings/printerSettings382.bin"/><Relationship Id="rId4" Type="http://schemas.openxmlformats.org/officeDocument/2006/relationships/printerSettings" Target="../printerSettings/printerSettings38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86.bin"/><Relationship Id="rId2" Type="http://schemas.openxmlformats.org/officeDocument/2006/relationships/printerSettings" Target="../printerSettings/printerSettings385.bin"/><Relationship Id="rId1" Type="http://schemas.openxmlformats.org/officeDocument/2006/relationships/printerSettings" Target="../printerSettings/printerSettings384.bin"/><Relationship Id="rId6" Type="http://schemas.openxmlformats.org/officeDocument/2006/relationships/drawing" Target="../drawings/drawing28.xml"/><Relationship Id="rId5" Type="http://schemas.openxmlformats.org/officeDocument/2006/relationships/printerSettings" Target="../printerSettings/printerSettings388.bin"/><Relationship Id="rId4" Type="http://schemas.openxmlformats.org/officeDocument/2006/relationships/printerSettings" Target="../printerSettings/printerSettings387.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3" Type="http://schemas.openxmlformats.org/officeDocument/2006/relationships/printerSettings" Target="../printerSettings/printerSettings391.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drawing" Target="../drawings/drawing29.xml"/><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3" Type="http://schemas.openxmlformats.org/officeDocument/2006/relationships/printerSettings" Target="../printerSettings/printerSettings407.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2" Type="http://schemas.openxmlformats.org/officeDocument/2006/relationships/printerSettings" Target="../printerSettings/printerSettings406.bin"/><Relationship Id="rId16" Type="http://schemas.openxmlformats.org/officeDocument/2006/relationships/printerSettings" Target="../printerSettings/printerSettings420.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5" Type="http://schemas.openxmlformats.org/officeDocument/2006/relationships/printerSettings" Target="../printerSettings/printerSettings409.bin"/><Relationship Id="rId15" Type="http://schemas.openxmlformats.org/officeDocument/2006/relationships/printerSettings" Target="../printerSettings/printerSettings419.bin"/><Relationship Id="rId10" Type="http://schemas.openxmlformats.org/officeDocument/2006/relationships/printerSettings" Target="../printerSettings/printerSettings414.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drawing" Target="../drawings/drawing3.xml"/><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10" Type="http://schemas.openxmlformats.org/officeDocument/2006/relationships/printerSettings" Target="../printerSettings/printerSettings58.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5.xml"/><Relationship Id="rId18" Type="http://schemas.openxmlformats.org/officeDocument/2006/relationships/ctrlProp" Target="../ctrlProps/ctrlProp10.xml"/><Relationship Id="rId26" Type="http://schemas.openxmlformats.org/officeDocument/2006/relationships/ctrlProp" Target="../ctrlProps/ctrlProp18.xml"/><Relationship Id="rId39" Type="http://schemas.openxmlformats.org/officeDocument/2006/relationships/ctrlProp" Target="../ctrlProps/ctrlProp31.xml"/><Relationship Id="rId21" Type="http://schemas.openxmlformats.org/officeDocument/2006/relationships/ctrlProp" Target="../ctrlProps/ctrlProp13.xml"/><Relationship Id="rId34" Type="http://schemas.openxmlformats.org/officeDocument/2006/relationships/ctrlProp" Target="../ctrlProps/ctrlProp26.xml"/><Relationship Id="rId42" Type="http://schemas.openxmlformats.org/officeDocument/2006/relationships/ctrlProp" Target="../ctrlProps/ctrlProp34.xml"/><Relationship Id="rId7" Type="http://schemas.openxmlformats.org/officeDocument/2006/relationships/drawing" Target="../drawings/drawing4.xml"/><Relationship Id="rId2" Type="http://schemas.openxmlformats.org/officeDocument/2006/relationships/printerSettings" Target="../printerSettings/printerSettings67.bin"/><Relationship Id="rId16" Type="http://schemas.openxmlformats.org/officeDocument/2006/relationships/ctrlProp" Target="../ctrlProps/ctrlProp8.xml"/><Relationship Id="rId20" Type="http://schemas.openxmlformats.org/officeDocument/2006/relationships/ctrlProp" Target="../ctrlProps/ctrlProp12.xml"/><Relationship Id="rId29" Type="http://schemas.openxmlformats.org/officeDocument/2006/relationships/ctrlProp" Target="../ctrlProps/ctrlProp21.xml"/><Relationship Id="rId41" Type="http://schemas.openxmlformats.org/officeDocument/2006/relationships/ctrlProp" Target="../ctrlProps/ctrlProp33.xml"/><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ctrlProp" Target="../ctrlProps/ctrlProp3.xml"/><Relationship Id="rId24" Type="http://schemas.openxmlformats.org/officeDocument/2006/relationships/ctrlProp" Target="../ctrlProps/ctrlProp16.xml"/><Relationship Id="rId32" Type="http://schemas.openxmlformats.org/officeDocument/2006/relationships/ctrlProp" Target="../ctrlProps/ctrlProp24.xml"/><Relationship Id="rId37" Type="http://schemas.openxmlformats.org/officeDocument/2006/relationships/ctrlProp" Target="../ctrlProps/ctrlProp29.xml"/><Relationship Id="rId40" Type="http://schemas.openxmlformats.org/officeDocument/2006/relationships/ctrlProp" Target="../ctrlProps/ctrlProp32.xml"/><Relationship Id="rId5" Type="http://schemas.openxmlformats.org/officeDocument/2006/relationships/printerSettings" Target="../printerSettings/printerSettings70.bin"/><Relationship Id="rId15" Type="http://schemas.openxmlformats.org/officeDocument/2006/relationships/ctrlProp" Target="../ctrlProps/ctrlProp7.xml"/><Relationship Id="rId23" Type="http://schemas.openxmlformats.org/officeDocument/2006/relationships/ctrlProp" Target="../ctrlProps/ctrlProp15.xml"/><Relationship Id="rId28" Type="http://schemas.openxmlformats.org/officeDocument/2006/relationships/ctrlProp" Target="../ctrlProps/ctrlProp20.xml"/><Relationship Id="rId36" Type="http://schemas.openxmlformats.org/officeDocument/2006/relationships/ctrlProp" Target="../ctrlProps/ctrlProp28.xml"/><Relationship Id="rId10" Type="http://schemas.openxmlformats.org/officeDocument/2006/relationships/ctrlProp" Target="../ctrlProps/ctrlProp2.xml"/><Relationship Id="rId19" Type="http://schemas.openxmlformats.org/officeDocument/2006/relationships/ctrlProp" Target="../ctrlProps/ctrlProp11.xml"/><Relationship Id="rId31" Type="http://schemas.openxmlformats.org/officeDocument/2006/relationships/ctrlProp" Target="../ctrlProps/ctrlProp23.xml"/><Relationship Id="rId44" Type="http://schemas.openxmlformats.org/officeDocument/2006/relationships/ctrlProp" Target="../ctrlProps/ctrlProp36.xml"/><Relationship Id="rId4" Type="http://schemas.openxmlformats.org/officeDocument/2006/relationships/printerSettings" Target="../printerSettings/printerSettings69.bin"/><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 Id="rId27" Type="http://schemas.openxmlformats.org/officeDocument/2006/relationships/ctrlProp" Target="../ctrlProps/ctrlProp19.xml"/><Relationship Id="rId30" Type="http://schemas.openxmlformats.org/officeDocument/2006/relationships/ctrlProp" Target="../ctrlProps/ctrlProp22.xml"/><Relationship Id="rId35" Type="http://schemas.openxmlformats.org/officeDocument/2006/relationships/ctrlProp" Target="../ctrlProps/ctrlProp27.xml"/><Relationship Id="rId43" Type="http://schemas.openxmlformats.org/officeDocument/2006/relationships/ctrlProp" Target="../ctrlProps/ctrlProp35.xml"/><Relationship Id="rId8" Type="http://schemas.openxmlformats.org/officeDocument/2006/relationships/vmlDrawing" Target="../drawings/vmlDrawing1.vml"/><Relationship Id="rId3" Type="http://schemas.openxmlformats.org/officeDocument/2006/relationships/printerSettings" Target="../printerSettings/printerSettings68.bin"/><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trlProp" Target="../ctrlProps/ctrlProp17.xml"/><Relationship Id="rId33" Type="http://schemas.openxmlformats.org/officeDocument/2006/relationships/ctrlProp" Target="../ctrlProps/ctrlProp25.xml"/><Relationship Id="rId38" Type="http://schemas.openxmlformats.org/officeDocument/2006/relationships/ctrlProp" Target="../ctrlProps/ctrlProp30.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printerSettings" Target="../printerSettings/printerSettings74.bin"/><Relationship Id="rId21" Type="http://schemas.openxmlformats.org/officeDocument/2006/relationships/ctrlProp" Target="../ctrlProps/ctrlProp48.xml"/><Relationship Id="rId7" Type="http://schemas.openxmlformats.org/officeDocument/2006/relationships/printerSettings" Target="../printerSettings/printerSettings78.bin"/><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33" Type="http://schemas.openxmlformats.org/officeDocument/2006/relationships/ctrlProp" Target="../ctrlProps/ctrlProp60.xml"/><Relationship Id="rId2" Type="http://schemas.openxmlformats.org/officeDocument/2006/relationships/printerSettings" Target="../printerSettings/printerSettings73.bin"/><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printerSettings" Target="../printerSettings/printerSettings76.bin"/><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printerSettings" Target="../printerSettings/printerSettings75.bin"/><Relationship Id="rId9" Type="http://schemas.openxmlformats.org/officeDocument/2006/relationships/vmlDrawing" Target="../drawings/vmlDrawing2.v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 Id="rId8"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86.bin"/><Relationship Id="rId13" Type="http://schemas.openxmlformats.org/officeDocument/2006/relationships/printerSettings" Target="../printerSettings/printerSettings91.bin"/><Relationship Id="rId18" Type="http://schemas.openxmlformats.org/officeDocument/2006/relationships/drawing" Target="../drawings/drawing6.xml"/><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12" Type="http://schemas.openxmlformats.org/officeDocument/2006/relationships/printerSettings" Target="../printerSettings/printerSettings90.bin"/><Relationship Id="rId17" Type="http://schemas.openxmlformats.org/officeDocument/2006/relationships/printerSettings" Target="../printerSettings/printerSettings95.bin"/><Relationship Id="rId2" Type="http://schemas.openxmlformats.org/officeDocument/2006/relationships/printerSettings" Target="../printerSettings/printerSettings80.bin"/><Relationship Id="rId16" Type="http://schemas.openxmlformats.org/officeDocument/2006/relationships/printerSettings" Target="../printerSettings/printerSettings94.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5" Type="http://schemas.openxmlformats.org/officeDocument/2006/relationships/printerSettings" Target="../printerSettings/printerSettings83.bin"/><Relationship Id="rId15" Type="http://schemas.openxmlformats.org/officeDocument/2006/relationships/printerSettings" Target="../printerSettings/printerSettings93.bin"/><Relationship Id="rId10" Type="http://schemas.openxmlformats.org/officeDocument/2006/relationships/printerSettings" Target="../printerSettings/printerSettings88.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 Id="rId14" Type="http://schemas.openxmlformats.org/officeDocument/2006/relationships/printerSettings" Target="../printerSettings/printerSettings9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03.bin"/><Relationship Id="rId13" Type="http://schemas.openxmlformats.org/officeDocument/2006/relationships/printerSettings" Target="../printerSettings/printerSettings108.bin"/><Relationship Id="rId18" Type="http://schemas.openxmlformats.org/officeDocument/2006/relationships/drawing" Target="../drawings/drawing7.xml"/><Relationship Id="rId3" Type="http://schemas.openxmlformats.org/officeDocument/2006/relationships/printerSettings" Target="../printerSettings/printerSettings98.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17" Type="http://schemas.openxmlformats.org/officeDocument/2006/relationships/printerSettings" Target="../printerSettings/printerSettings112.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10" Type="http://schemas.openxmlformats.org/officeDocument/2006/relationships/printerSettings" Target="../printerSettings/printerSettings105.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20.bin"/><Relationship Id="rId13" Type="http://schemas.openxmlformats.org/officeDocument/2006/relationships/printerSettings" Target="../printerSettings/printerSettings125.bin"/><Relationship Id="rId18" Type="http://schemas.openxmlformats.org/officeDocument/2006/relationships/drawing" Target="../drawings/drawing8.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12" Type="http://schemas.openxmlformats.org/officeDocument/2006/relationships/printerSettings" Target="../printerSettings/printerSettings124.bin"/><Relationship Id="rId17" Type="http://schemas.openxmlformats.org/officeDocument/2006/relationships/printerSettings" Target="../printerSettings/printerSettings129.bin"/><Relationship Id="rId2" Type="http://schemas.openxmlformats.org/officeDocument/2006/relationships/printerSettings" Target="../printerSettings/printerSettings114.bin"/><Relationship Id="rId16" Type="http://schemas.openxmlformats.org/officeDocument/2006/relationships/printerSettings" Target="../printerSettings/printerSettings128.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11" Type="http://schemas.openxmlformats.org/officeDocument/2006/relationships/printerSettings" Target="../printerSettings/printerSettings123.bin"/><Relationship Id="rId5" Type="http://schemas.openxmlformats.org/officeDocument/2006/relationships/printerSettings" Target="../printerSettings/printerSettings117.bin"/><Relationship Id="rId15" Type="http://schemas.openxmlformats.org/officeDocument/2006/relationships/printerSettings" Target="../printerSettings/printerSettings127.bin"/><Relationship Id="rId10" Type="http://schemas.openxmlformats.org/officeDocument/2006/relationships/printerSettings" Target="../printerSettings/printerSettings122.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 Id="rId14" Type="http://schemas.openxmlformats.org/officeDocument/2006/relationships/printerSettings" Target="../printerSettings/printerSettings1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6"/>
  <sheetViews>
    <sheetView showRuler="0" workbookViewId="0">
      <selection activeCell="B2" sqref="B2:H2"/>
    </sheetView>
  </sheetViews>
  <sheetFormatPr defaultRowHeight="15.75"/>
  <cols>
    <col min="1" max="1" width="27.5703125" style="74" customWidth="1"/>
    <col min="2" max="2" width="14.85546875" style="74" customWidth="1"/>
    <col min="3" max="3" width="13.140625" style="74" customWidth="1"/>
    <col min="4" max="8" width="9.140625" style="74"/>
    <col min="9" max="16384" width="9.140625" style="30"/>
  </cols>
  <sheetData>
    <row r="1" spans="1:11" ht="70.5" customHeight="1">
      <c r="A1" s="182" t="s">
        <v>378</v>
      </c>
      <c r="B1" s="730" t="s">
        <v>905</v>
      </c>
      <c r="C1" s="731"/>
      <c r="D1" s="731"/>
      <c r="E1" s="731"/>
      <c r="F1" s="731"/>
      <c r="G1" s="731"/>
      <c r="H1" s="731"/>
    </row>
    <row r="2" spans="1:11" ht="30.75" customHeight="1">
      <c r="A2" s="182" t="s">
        <v>214</v>
      </c>
      <c r="B2" s="734" t="s">
        <v>906</v>
      </c>
      <c r="C2" s="734"/>
      <c r="D2" s="734"/>
      <c r="E2" s="734"/>
      <c r="F2" s="734"/>
      <c r="G2" s="734"/>
      <c r="H2" s="734"/>
    </row>
    <row r="3" spans="1:11" ht="30.75" customHeight="1">
      <c r="A3" s="182" t="s">
        <v>377</v>
      </c>
      <c r="B3" s="732" t="s">
        <v>907</v>
      </c>
      <c r="C3" s="733"/>
      <c r="D3" s="733"/>
      <c r="E3" s="733"/>
      <c r="F3" s="733"/>
      <c r="G3" s="733"/>
      <c r="H3" s="733"/>
    </row>
    <row r="4" spans="1:11" ht="16.5">
      <c r="A4" s="182" t="s">
        <v>488</v>
      </c>
      <c r="B4" s="735" t="s">
        <v>904</v>
      </c>
      <c r="C4" s="736"/>
      <c r="D4" s="736"/>
      <c r="E4" s="736"/>
      <c r="F4" s="736"/>
      <c r="G4" s="736"/>
      <c r="H4" s="736"/>
    </row>
    <row r="6" spans="1:11" ht="16.5">
      <c r="A6" s="290"/>
      <c r="B6" s="730"/>
      <c r="C6" s="731"/>
      <c r="D6" s="731"/>
      <c r="E6" s="731"/>
      <c r="F6" s="731"/>
      <c r="G6" s="731"/>
      <c r="H6" s="731"/>
    </row>
    <row r="9" spans="1:11">
      <c r="G9" s="39"/>
    </row>
    <row r="16" spans="1:11">
      <c r="K16" s="538"/>
    </row>
  </sheetData>
  <sheetProtection selectLockedCells="1" selectUnlockedCells="1"/>
  <customSheetViews>
    <customSheetView guid="{B25B678B-BC05-466F-8B72-B9A2B78D775E}" state="hidden" showRuler="0">
      <selection activeCell="B2" sqref="B2:H2"/>
      <pageMargins left="0.5" right="0.5" top="1" bottom="1" header="0.5" footer="0.5"/>
      <pageSetup orientation="portrait" r:id="rId1"/>
      <headerFooter alignWithMargins="0"/>
    </customSheetView>
    <customSheetView guid="{57F6F03E-328F-41C2-A59F-EF89E62201CD}" state="hidden" showRuler="0">
      <selection activeCell="B4" sqref="B4:H4"/>
      <pageMargins left="0.5" right="0.5" top="1" bottom="1" header="0.5" footer="0.5"/>
      <pageSetup orientation="portrait" r:id="rId2"/>
      <headerFooter alignWithMargins="0"/>
    </customSheetView>
    <customSheetView guid="{79608B77-B487-4385-B348-43478B82E768}" state="hidden" showRuler="0">
      <selection activeCell="B2" sqref="B2:H2"/>
      <pageMargins left="0.5" right="0.5" top="1" bottom="1" header="0.5" footer="0.5"/>
      <pageSetup orientation="portrait" r:id="rId3"/>
      <headerFooter alignWithMargins="0"/>
    </customSheetView>
    <customSheetView guid="{827228A5-964E-465A-A946-EF2238A19E11}" state="hidden" showRuler="0">
      <selection activeCell="B2" sqref="B2"/>
      <pageMargins left="0.5" right="0.5" top="1" bottom="1" header="0.5" footer="0.5"/>
      <pageSetup orientation="portrait" r:id="rId4"/>
      <headerFooter alignWithMargins="0"/>
    </customSheetView>
    <customSheetView guid="{C75B92C6-DDA6-4B48-9868-112DE431C284}" showPageBreaks="1" state="hidden" showRuler="0">
      <selection activeCell="F4" sqref="F4"/>
      <pageMargins left="0.5" right="0.5" top="1" bottom="1" header="0.5" footer="0.5"/>
      <pageSetup orientation="portrait" r:id="rId5"/>
      <headerFooter alignWithMargins="0"/>
    </customSheetView>
    <customSheetView guid="{6A6F11F6-4979-4331-B451-38654332CB39}" state="hidden" showRuler="0">
      <selection activeCell="B1" sqref="B1:H1"/>
      <pageMargins left="0.5" right="0.5" top="1" bottom="1" header="0.5" footer="0.5"/>
      <pageSetup orientation="portrait" r:id="rId6"/>
      <headerFooter alignWithMargins="0"/>
    </customSheetView>
    <customSheetView guid="{237D8718-39ED-4FFE-B3B2-D1192F8D2E87}" showRuler="0">
      <selection activeCell="B13" sqref="B13"/>
      <pageMargins left="0.75" right="0.75" top="1" bottom="1" header="0.5" footer="0.5"/>
      <pageSetup orientation="portrait" r:id="rId7"/>
      <headerFooter alignWithMargins="0"/>
    </customSheetView>
    <customSheetView guid="{CD4CA1A8-824A-452F-BDBA-32A47C1B3013}" state="hidden" showRuler="0">
      <selection activeCell="J2" sqref="J2"/>
      <pageMargins left="0.75" right="0.75" top="1" bottom="1" header="0.5" footer="0.5"/>
      <pageSetup orientation="portrait" r:id="rId8"/>
      <headerFooter alignWithMargins="0"/>
    </customSheetView>
    <customSheetView guid="{ECEBABD0-566A-41C4-AA9A-38EA30EFEDA8}" state="hidden" showRuler="0">
      <pageMargins left="0.75" right="0.75" top="1" bottom="1" header="0.5" footer="0.5"/>
      <pageSetup orientation="portrait" r:id="rId9"/>
      <headerFooter alignWithMargins="0"/>
    </customSheetView>
    <customSheetView guid="{A3F641DF-CF1D-48E3-AFDC-E52726A449CB}" state="hidden" showRuler="0">
      <pageMargins left="0.75" right="0.75" top="1" bottom="1" header="0.5" footer="0.5"/>
      <pageSetup orientation="portrait" r:id="rId10"/>
      <headerFooter alignWithMargins="0"/>
    </customSheetView>
    <customSheetView guid="{8E7B022F-1113-4BA2-B2BA-8EDBE02A2557}" state="hidden" showRuler="0">
      <pageMargins left="0.75" right="0.75" top="1" bottom="1" header="0.5" footer="0.5"/>
      <pageSetup orientation="portrait" r:id="rId11"/>
      <headerFooter alignWithMargins="0"/>
    </customSheetView>
    <customSheetView guid="{2FDEDC7A-220A-4BDB-8FCD-0C556B60E1DF}" showRuler="0">
      <selection activeCell="B13" sqref="B13"/>
      <pageMargins left="0.75" right="0.75" top="1" bottom="1" header="0.5" footer="0.5"/>
      <pageSetup orientation="portrait" r:id="rId12"/>
      <headerFooter alignWithMargins="0"/>
    </customSheetView>
    <customSheetView guid="{F68380CD-DF58-4BFA-A4C7-4B5C98AD7B16}" state="hidden" showRuler="0">
      <selection activeCell="B13" sqref="B13"/>
      <pageMargins left="0.75" right="0.75" top="1" bottom="1" header="0.5" footer="0.5"/>
      <pageSetup orientation="portrait" r:id="rId13"/>
      <headerFooter alignWithMargins="0"/>
    </customSheetView>
    <customSheetView guid="{4D13F2D0-9E40-44C6-9D3A-A33B263F802B}" state="hidden" showRuler="0">
      <selection activeCell="B1" sqref="B1:H1"/>
      <pageMargins left="0.5" right="0.5" top="1" bottom="1" header="0.5" footer="0.5"/>
      <pageSetup orientation="portrait" r:id="rId14"/>
      <headerFooter alignWithMargins="0"/>
    </customSheetView>
    <customSheetView guid="{A8479356-B4AD-4F5B-8D54-8D0AD34911D9}" state="hidden" showRuler="0">
      <selection activeCell="B6" sqref="B6"/>
      <pageMargins left="0.5" right="0.5" top="1" bottom="1" header="0.5" footer="0.5"/>
      <pageSetup orientation="portrait" r:id="rId15"/>
      <headerFooter alignWithMargins="0"/>
    </customSheetView>
    <customSheetView guid="{D1959BE0-8812-45F3-9DE2-A86473ADD9EF}" state="hidden" showRuler="0">
      <selection activeCell="B4" sqref="B4:H4"/>
      <pageMargins left="0.5" right="0.5" top="1" bottom="1" header="0.5" footer="0.5"/>
      <pageSetup orientation="portrait" r:id="rId16"/>
      <headerFooter alignWithMargins="0"/>
    </customSheetView>
  </customSheetViews>
  <mergeCells count="5">
    <mergeCell ref="B1:H1"/>
    <mergeCell ref="B3:H3"/>
    <mergeCell ref="B2:H2"/>
    <mergeCell ref="B4:H4"/>
    <mergeCell ref="B6:H6"/>
  </mergeCells>
  <phoneticPr fontId="6" type="noConversion"/>
  <pageMargins left="0.5" right="0.5" top="1" bottom="1" header="0.5" footer="0.5"/>
  <pageSetup orientation="portrait" r:id="rId17"/>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1"/>
  </sheetPr>
  <dimension ref="A1:I75"/>
  <sheetViews>
    <sheetView showGridLines="0" view="pageBreakPreview" zoomScaleNormal="100" zoomScaleSheetLayoutView="100" workbookViewId="0">
      <selection activeCell="D8" sqref="D8"/>
    </sheetView>
  </sheetViews>
  <sheetFormatPr defaultRowHeight="16.5"/>
  <cols>
    <col min="1" max="1" width="12.140625" style="34" customWidth="1"/>
    <col min="2" max="2" width="30.7109375" style="34" customWidth="1"/>
    <col min="3" max="3" width="25.5703125" style="34" customWidth="1"/>
    <col min="4" max="4" width="18.85546875" style="34" customWidth="1"/>
    <col min="5" max="5" width="25.42578125" style="34" customWidth="1"/>
    <col min="6" max="6" width="9.140625" style="29" customWidth="1"/>
    <col min="7" max="7" width="9.140625" style="29"/>
    <col min="8" max="8" width="9.140625" style="29" hidden="1" customWidth="1"/>
    <col min="9" max="16384" width="9.140625" style="30"/>
  </cols>
  <sheetData>
    <row r="1" spans="1:9">
      <c r="A1" s="26" t="str">
        <f>'Attach 3(JV)'!A1</f>
        <v>Specification No. :SRTCC/ Tele-contracts /836-20/AFSS</v>
      </c>
      <c r="B1" s="27"/>
      <c r="C1" s="27"/>
      <c r="D1" s="27"/>
      <c r="E1" s="28" t="str">
        <f>"Attachment-5 "</f>
        <v xml:space="preserve">Attachment-5 </v>
      </c>
    </row>
    <row r="2" spans="1:9" ht="8.1" customHeight="1"/>
    <row r="3" spans="1:9"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9" ht="8.1" customHeight="1">
      <c r="A4" s="33"/>
      <c r="H4" s="35"/>
      <c r="I4" s="12"/>
    </row>
    <row r="5" spans="1:9" ht="20.100000000000001" customHeight="1">
      <c r="A5" s="763" t="s">
        <v>433</v>
      </c>
      <c r="B5" s="763"/>
      <c r="C5" s="763"/>
      <c r="D5" s="763"/>
      <c r="E5" s="763"/>
      <c r="F5" s="36"/>
      <c r="H5" s="35"/>
      <c r="I5" s="14"/>
    </row>
    <row r="6" spans="1:9" ht="8.1" customHeight="1">
      <c r="A6" s="37"/>
      <c r="H6" s="35"/>
      <c r="I6" s="14"/>
    </row>
    <row r="7" spans="1:9" ht="20.100000000000001" customHeight="1">
      <c r="A7" s="38" t="str">
        <f>'Attach 3(JV)'!A7</f>
        <v>Bidder’s Name and Address (Sole Bidder ) :</v>
      </c>
      <c r="B7" s="37"/>
      <c r="C7" s="37"/>
      <c r="D7" s="17" t="str">
        <f>'Attach 3(JV)'!E7</f>
        <v>To:</v>
      </c>
      <c r="H7" s="35"/>
      <c r="I7" s="14"/>
    </row>
    <row r="8" spans="1:9" ht="36" customHeight="1">
      <c r="A8" s="761" t="str">
        <f>'Attach 3(JV)'!A8</f>
        <v/>
      </c>
      <c r="B8" s="761"/>
      <c r="C8" s="761"/>
      <c r="D8" s="628" t="s">
        <v>954</v>
      </c>
      <c r="E8" s="67"/>
      <c r="F8" s="67"/>
      <c r="H8" s="35"/>
      <c r="I8" s="14"/>
    </row>
    <row r="9" spans="1:9">
      <c r="A9" s="15" t="s">
        <v>415</v>
      </c>
      <c r="B9" s="998">
        <f>'Attach 3(JV)'!B9</f>
        <v>111</v>
      </c>
      <c r="C9" s="998"/>
      <c r="D9" s="628" t="s">
        <v>418</v>
      </c>
      <c r="E9" s="67"/>
      <c r="F9" s="67"/>
      <c r="H9" s="35"/>
      <c r="I9" s="14"/>
    </row>
    <row r="10" spans="1:9">
      <c r="A10" s="15" t="s">
        <v>417</v>
      </c>
      <c r="B10" s="998" t="str">
        <f>'Attach 3(JV)'!B10</f>
        <v/>
      </c>
      <c r="C10" s="998"/>
      <c r="D10" s="628" t="s">
        <v>745</v>
      </c>
      <c r="E10" s="67"/>
      <c r="F10" s="67"/>
      <c r="H10" s="35"/>
      <c r="I10" s="14"/>
    </row>
    <row r="11" spans="1:9">
      <c r="B11" s="998" t="str">
        <f>'Attach 3(JV)'!B11</f>
        <v/>
      </c>
      <c r="C11" s="998"/>
      <c r="D11" s="628" t="s">
        <v>746</v>
      </c>
      <c r="E11" s="67"/>
      <c r="F11" s="67"/>
    </row>
    <row r="12" spans="1:9">
      <c r="A12" s="37"/>
      <c r="B12" s="998" t="str">
        <f>'Attach 3(JV)'!B12</f>
        <v/>
      </c>
      <c r="C12" s="998"/>
      <c r="D12" s="628" t="s">
        <v>747</v>
      </c>
      <c r="E12" s="67"/>
      <c r="F12" s="67"/>
    </row>
    <row r="13" spans="1:9" ht="20.100000000000001" customHeight="1">
      <c r="A13" s="34" t="s">
        <v>409</v>
      </c>
      <c r="D13" s="47"/>
    </row>
    <row r="14" spans="1:9" ht="45.75" customHeight="1">
      <c r="A14" s="764" t="s">
        <v>449</v>
      </c>
      <c r="B14" s="764"/>
      <c r="C14" s="764"/>
      <c r="D14" s="764"/>
      <c r="E14" s="764"/>
      <c r="F14" s="39"/>
      <c r="G14" s="39"/>
      <c r="H14" s="39"/>
    </row>
    <row r="15" spans="1:9" ht="32.1" customHeight="1">
      <c r="A15" s="1034" t="s">
        <v>413</v>
      </c>
      <c r="B15" s="1034" t="s">
        <v>431</v>
      </c>
      <c r="C15" s="1034" t="s">
        <v>434</v>
      </c>
      <c r="D15" s="1041" t="s">
        <v>435</v>
      </c>
      <c r="E15" s="1042"/>
      <c r="F15" s="39"/>
      <c r="G15" s="39"/>
      <c r="H15" s="39"/>
    </row>
    <row r="16" spans="1:9" ht="19.5" customHeight="1">
      <c r="A16" s="1035"/>
      <c r="B16" s="1035"/>
      <c r="C16" s="1035"/>
      <c r="D16" s="51" t="s">
        <v>436</v>
      </c>
      <c r="E16" s="51" t="s">
        <v>437</v>
      </c>
      <c r="F16" s="39"/>
      <c r="G16" s="39"/>
      <c r="H16" s="39"/>
    </row>
    <row r="17" spans="1:8" ht="21.75" customHeight="1">
      <c r="A17" s="168">
        <v>1</v>
      </c>
      <c r="B17" s="169"/>
      <c r="C17" s="169"/>
      <c r="D17" s="169"/>
      <c r="E17" s="169"/>
      <c r="F17" s="39"/>
      <c r="G17" s="39"/>
      <c r="H17" s="39"/>
    </row>
    <row r="18" spans="1:8" ht="21.95" customHeight="1">
      <c r="A18" s="170">
        <v>2</v>
      </c>
      <c r="B18" s="161"/>
      <c r="C18" s="161"/>
      <c r="D18" s="161"/>
      <c r="E18" s="161"/>
      <c r="F18" s="39"/>
      <c r="G18" s="39"/>
      <c r="H18" s="39"/>
    </row>
    <row r="19" spans="1:8" ht="21.95" customHeight="1">
      <c r="A19" s="168">
        <v>3</v>
      </c>
      <c r="B19" s="161"/>
      <c r="C19" s="161"/>
      <c r="D19" s="161"/>
      <c r="E19" s="161"/>
      <c r="F19" s="39"/>
      <c r="G19" s="39"/>
      <c r="H19" s="39"/>
    </row>
    <row r="20" spans="1:8" ht="21.95" customHeight="1">
      <c r="A20" s="170">
        <v>4</v>
      </c>
      <c r="B20" s="161"/>
      <c r="C20" s="161"/>
      <c r="D20" s="161"/>
      <c r="E20" s="161"/>
      <c r="F20" s="39"/>
      <c r="G20" s="39"/>
      <c r="H20" s="39"/>
    </row>
    <row r="21" spans="1:8" ht="21.95" customHeight="1">
      <c r="A21" s="168">
        <v>5</v>
      </c>
      <c r="B21" s="161"/>
      <c r="C21" s="161"/>
      <c r="D21" s="161"/>
      <c r="E21" s="161"/>
      <c r="F21" s="39"/>
      <c r="G21" s="39"/>
      <c r="H21" s="39"/>
    </row>
    <row r="22" spans="1:8" ht="21.95" customHeight="1">
      <c r="A22" s="170">
        <v>6</v>
      </c>
      <c r="B22" s="161"/>
      <c r="C22" s="161"/>
      <c r="D22" s="161"/>
      <c r="E22" s="161"/>
      <c r="F22" s="39"/>
      <c r="G22" s="39"/>
      <c r="H22" s="39"/>
    </row>
    <row r="23" spans="1:8" ht="21.95" customHeight="1">
      <c r="A23" s="168">
        <v>7</v>
      </c>
      <c r="B23" s="161"/>
      <c r="C23" s="161"/>
      <c r="D23" s="161"/>
      <c r="E23" s="161"/>
      <c r="F23" s="330"/>
      <c r="G23" s="330"/>
      <c r="H23" s="332" t="b">
        <v>0</v>
      </c>
    </row>
    <row r="24" spans="1:8" ht="21.95" customHeight="1">
      <c r="A24" s="170">
        <v>8</v>
      </c>
      <c r="B24" s="162"/>
      <c r="C24" s="162"/>
      <c r="D24" s="162"/>
      <c r="E24" s="162"/>
      <c r="F24" s="330"/>
      <c r="G24" s="330"/>
      <c r="H24" s="331"/>
    </row>
    <row r="25" spans="1:8" ht="18" customHeight="1">
      <c r="A25" s="328"/>
      <c r="B25" s="329"/>
      <c r="C25" s="329"/>
      <c r="D25" s="329"/>
      <c r="E25" s="329"/>
      <c r="F25" s="327"/>
      <c r="G25" s="327"/>
      <c r="H25" s="305"/>
    </row>
    <row r="26" spans="1:8" ht="54.75" hidden="1" customHeight="1">
      <c r="A26" s="1043" t="s">
        <v>126</v>
      </c>
      <c r="B26" s="1043"/>
      <c r="C26" s="1043"/>
      <c r="D26" s="1043"/>
      <c r="E26" s="1043"/>
      <c r="F26" s="304"/>
      <c r="G26" s="304"/>
      <c r="H26" s="305"/>
    </row>
    <row r="27" spans="1:8" ht="32.1" hidden="1" customHeight="1">
      <c r="A27" s="1034" t="s">
        <v>413</v>
      </c>
      <c r="B27" s="1034" t="s">
        <v>431</v>
      </c>
      <c r="C27" s="1034" t="s">
        <v>144</v>
      </c>
      <c r="D27" s="1041" t="s">
        <v>145</v>
      </c>
      <c r="E27" s="1042"/>
      <c r="F27" s="39"/>
      <c r="G27" s="39"/>
      <c r="H27" s="39"/>
    </row>
    <row r="28" spans="1:8" ht="22.5" hidden="1" customHeight="1">
      <c r="A28" s="1035"/>
      <c r="B28" s="1035"/>
      <c r="C28" s="1035"/>
      <c r="D28" s="51" t="s">
        <v>146</v>
      </c>
      <c r="E28" s="51" t="s">
        <v>147</v>
      </c>
      <c r="F28" s="39"/>
      <c r="G28" s="39"/>
      <c r="H28" s="39"/>
    </row>
    <row r="29" spans="1:8" ht="21.95" hidden="1" customHeight="1">
      <c r="A29" s="302">
        <v>1</v>
      </c>
      <c r="B29" s="220"/>
      <c r="C29" s="220"/>
      <c r="D29" s="220"/>
      <c r="E29" s="220"/>
      <c r="F29" s="39"/>
      <c r="G29" s="39"/>
      <c r="H29" s="39"/>
    </row>
    <row r="30" spans="1:8" ht="21.95" hidden="1" customHeight="1">
      <c r="A30" s="302">
        <v>2</v>
      </c>
      <c r="B30" s="220"/>
      <c r="C30" s="220"/>
      <c r="D30" s="220"/>
      <c r="E30" s="220"/>
    </row>
    <row r="31" spans="1:8" ht="21.95" hidden="1" customHeight="1">
      <c r="A31" s="303">
        <v>3</v>
      </c>
      <c r="B31" s="162"/>
      <c r="C31" s="162"/>
      <c r="D31" s="162"/>
      <c r="E31" s="162"/>
    </row>
    <row r="32" spans="1:8" ht="15.95" customHeight="1">
      <c r="A32" s="221"/>
      <c r="B32" s="221"/>
      <c r="C32" s="221"/>
      <c r="D32" s="221"/>
      <c r="E32" s="221"/>
      <c r="F32" s="39"/>
      <c r="G32" s="39"/>
      <c r="H32" s="39"/>
    </row>
    <row r="33" spans="1:8" ht="15.95" customHeight="1">
      <c r="A33" s="122"/>
      <c r="B33" s="122"/>
      <c r="C33" s="42"/>
      <c r="D33" s="122"/>
      <c r="E33" s="122"/>
      <c r="F33" s="39"/>
      <c r="G33" s="39"/>
      <c r="H33" s="39"/>
    </row>
    <row r="34" spans="1:8" ht="15.95" customHeight="1">
      <c r="A34" s="41" t="s">
        <v>57</v>
      </c>
      <c r="B34" s="76" t="str">
        <f>'Attach 3(JV)'!B24</f>
        <v/>
      </c>
      <c r="C34" s="42" t="s">
        <v>55</v>
      </c>
      <c r="D34" s="44" t="str">
        <f>'Attach 3(JV)'!E24</f>
        <v/>
      </c>
    </row>
    <row r="35" spans="1:8" ht="15.95" customHeight="1">
      <c r="A35" s="41" t="s">
        <v>58</v>
      </c>
      <c r="B35" s="44" t="str">
        <f>'Attach 3(JV)'!B25</f>
        <v/>
      </c>
      <c r="C35" s="42" t="s">
        <v>56</v>
      </c>
      <c r="D35" s="44" t="str">
        <f>'Attach 3(JV)'!E25</f>
        <v/>
      </c>
    </row>
    <row r="36" spans="1:8" ht="15.75" customHeight="1">
      <c r="A36" s="30"/>
      <c r="B36" s="30"/>
      <c r="C36" s="42"/>
      <c r="D36" s="30"/>
      <c r="E36" s="30"/>
    </row>
    <row r="37" spans="1:8" ht="19.5" customHeight="1">
      <c r="A37" s="26" t="str">
        <f>A1</f>
        <v>Specification No. :SRTCC/ Tele-contracts /836-20/AFSS</v>
      </c>
      <c r="B37" s="27"/>
      <c r="C37" s="27"/>
      <c r="D37" s="27"/>
      <c r="E37" s="46" t="str">
        <f>E1</f>
        <v xml:space="preserve">Attachment-5 </v>
      </c>
    </row>
    <row r="38" spans="1:8" ht="18" customHeight="1">
      <c r="A38" s="43"/>
    </row>
    <row r="39" spans="1:8" ht="30" customHeight="1">
      <c r="A39" s="1038" t="s">
        <v>433</v>
      </c>
      <c r="B39" s="1038"/>
      <c r="C39" s="1038"/>
      <c r="D39" s="1038"/>
      <c r="E39" s="1038"/>
    </row>
    <row r="40" spans="1:8" ht="18" customHeight="1">
      <c r="B40" s="122"/>
    </row>
    <row r="41" spans="1:8" ht="36" customHeight="1">
      <c r="A41" s="942" t="s">
        <v>413</v>
      </c>
      <c r="B41" s="1036" t="s">
        <v>431</v>
      </c>
      <c r="C41" s="1034" t="s">
        <v>434</v>
      </c>
      <c r="D41" s="1039" t="s">
        <v>435</v>
      </c>
      <c r="E41" s="1040"/>
    </row>
    <row r="42" spans="1:8" ht="18" customHeight="1">
      <c r="A42" s="1033"/>
      <c r="B42" s="1037"/>
      <c r="C42" s="1035"/>
      <c r="D42" s="51" t="s">
        <v>436</v>
      </c>
      <c r="E42" s="51" t="s">
        <v>437</v>
      </c>
    </row>
    <row r="43" spans="1:8" ht="18" customHeight="1">
      <c r="A43" s="219"/>
      <c r="B43" s="222"/>
      <c r="C43" s="219"/>
      <c r="D43" s="219"/>
      <c r="E43" s="219"/>
    </row>
    <row r="44" spans="1:8" ht="18" customHeight="1">
      <c r="A44" s="217"/>
      <c r="B44" s="223"/>
      <c r="C44" s="217"/>
      <c r="D44" s="217"/>
      <c r="E44" s="217"/>
    </row>
    <row r="45" spans="1:8" ht="18" customHeight="1">
      <c r="A45" s="217"/>
      <c r="B45" s="223"/>
      <c r="C45" s="217"/>
      <c r="D45" s="217"/>
      <c r="E45" s="217"/>
    </row>
    <row r="46" spans="1:8" ht="18" customHeight="1">
      <c r="A46" s="217"/>
      <c r="B46" s="223"/>
      <c r="C46" s="217"/>
      <c r="D46" s="217"/>
      <c r="E46" s="217"/>
    </row>
    <row r="47" spans="1:8" ht="18" customHeight="1">
      <c r="A47" s="217"/>
      <c r="B47" s="223"/>
      <c r="C47" s="217"/>
      <c r="D47" s="217"/>
      <c r="E47" s="217"/>
    </row>
    <row r="48" spans="1:8" ht="18" customHeight="1">
      <c r="A48" s="217"/>
      <c r="B48" s="223"/>
      <c r="C48" s="217"/>
      <c r="D48" s="217"/>
      <c r="E48" s="217"/>
    </row>
    <row r="49" spans="1:5" ht="18" customHeight="1">
      <c r="A49" s="217"/>
      <c r="B49" s="223"/>
      <c r="C49" s="217"/>
      <c r="D49" s="217"/>
      <c r="E49" s="217"/>
    </row>
    <row r="50" spans="1:5" ht="18" customHeight="1">
      <c r="A50" s="217"/>
      <c r="B50" s="223"/>
      <c r="C50" s="217"/>
      <c r="D50" s="217"/>
      <c r="E50" s="217"/>
    </row>
    <row r="51" spans="1:5" ht="18" customHeight="1">
      <c r="A51" s="217"/>
      <c r="B51" s="223"/>
      <c r="C51" s="217"/>
      <c r="D51" s="217"/>
      <c r="E51" s="217"/>
    </row>
    <row r="52" spans="1:5" ht="18" customHeight="1">
      <c r="A52" s="217"/>
      <c r="B52" s="223"/>
      <c r="C52" s="217"/>
      <c r="D52" s="217"/>
      <c r="E52" s="217"/>
    </row>
    <row r="53" spans="1:5" ht="18" customHeight="1">
      <c r="A53" s="217"/>
      <c r="B53" s="223"/>
      <c r="C53" s="217"/>
      <c r="D53" s="217"/>
      <c r="E53" s="217"/>
    </row>
    <row r="54" spans="1:5" ht="18" customHeight="1">
      <c r="A54" s="217"/>
      <c r="B54" s="223"/>
      <c r="C54" s="217"/>
      <c r="D54" s="217"/>
      <c r="E54" s="217"/>
    </row>
    <row r="55" spans="1:5" ht="18" customHeight="1">
      <c r="A55" s="217"/>
      <c r="B55" s="223"/>
      <c r="C55" s="217"/>
      <c r="D55" s="217"/>
      <c r="E55" s="217"/>
    </row>
    <row r="56" spans="1:5" ht="18" customHeight="1">
      <c r="A56" s="217"/>
      <c r="B56" s="223"/>
      <c r="C56" s="217"/>
      <c r="D56" s="217"/>
      <c r="E56" s="217"/>
    </row>
    <row r="57" spans="1:5" ht="18" customHeight="1">
      <c r="A57" s="217"/>
      <c r="B57" s="223"/>
      <c r="C57" s="217"/>
      <c r="D57" s="217"/>
      <c r="E57" s="217"/>
    </row>
    <row r="58" spans="1:5" ht="18" customHeight="1">
      <c r="A58" s="217"/>
      <c r="B58" s="223"/>
      <c r="C58" s="217"/>
      <c r="D58" s="217"/>
      <c r="E58" s="217"/>
    </row>
    <row r="59" spans="1:5" ht="18" customHeight="1">
      <c r="A59" s="217"/>
      <c r="B59" s="223"/>
      <c r="C59" s="217"/>
      <c r="D59" s="217"/>
      <c r="E59" s="217"/>
    </row>
    <row r="60" spans="1:5" ht="18" customHeight="1">
      <c r="A60" s="217"/>
      <c r="B60" s="223"/>
      <c r="C60" s="217"/>
      <c r="D60" s="217"/>
      <c r="E60" s="217"/>
    </row>
    <row r="61" spans="1:5" ht="18" customHeight="1">
      <c r="A61" s="217"/>
      <c r="B61" s="223"/>
      <c r="C61" s="217"/>
      <c r="D61" s="217"/>
      <c r="E61" s="217"/>
    </row>
    <row r="62" spans="1:5" ht="18" customHeight="1">
      <c r="A62" s="217"/>
      <c r="B62" s="223"/>
      <c r="C62" s="217"/>
      <c r="D62" s="217"/>
      <c r="E62" s="217"/>
    </row>
    <row r="63" spans="1:5" ht="18" customHeight="1">
      <c r="A63" s="217"/>
      <c r="B63" s="223"/>
      <c r="C63" s="217"/>
      <c r="D63" s="217"/>
      <c r="E63" s="217"/>
    </row>
    <row r="64" spans="1:5" ht="18" customHeight="1">
      <c r="A64" s="217"/>
      <c r="B64" s="223"/>
      <c r="C64" s="217"/>
      <c r="D64" s="217"/>
      <c r="E64" s="217"/>
    </row>
    <row r="65" spans="1:5" ht="18" customHeight="1">
      <c r="A65" s="217"/>
      <c r="B65" s="223"/>
      <c r="C65" s="217"/>
      <c r="D65" s="217"/>
      <c r="E65" s="217"/>
    </row>
    <row r="66" spans="1:5" ht="18" customHeight="1">
      <c r="A66" s="217"/>
      <c r="B66" s="223"/>
      <c r="C66" s="217"/>
      <c r="D66" s="217"/>
      <c r="E66" s="217"/>
    </row>
    <row r="67" spans="1:5" ht="18" customHeight="1">
      <c r="A67" s="217"/>
      <c r="B67" s="223"/>
      <c r="C67" s="217"/>
      <c r="D67" s="217"/>
      <c r="E67" s="217"/>
    </row>
    <row r="68" spans="1:5" ht="18" customHeight="1">
      <c r="A68" s="217"/>
      <c r="B68" s="223"/>
      <c r="C68" s="217"/>
      <c r="D68" s="217"/>
      <c r="E68" s="217"/>
    </row>
    <row r="69" spans="1:5" ht="18" customHeight="1">
      <c r="A69" s="218"/>
      <c r="B69" s="224"/>
      <c r="C69" s="218"/>
      <c r="D69" s="218"/>
      <c r="E69" s="218"/>
    </row>
    <row r="70" spans="1:5" ht="18" customHeight="1"/>
    <row r="71" spans="1:5" ht="24" customHeight="1">
      <c r="C71" s="42"/>
    </row>
    <row r="72" spans="1:5" ht="24" customHeight="1">
      <c r="A72" s="41" t="s">
        <v>57</v>
      </c>
      <c r="B72" s="76" t="str">
        <f>B34</f>
        <v/>
      </c>
      <c r="C72" s="42" t="s">
        <v>55</v>
      </c>
      <c r="D72" s="44" t="str">
        <f>D34</f>
        <v/>
      </c>
    </row>
    <row r="73" spans="1:5" ht="24" customHeight="1">
      <c r="A73" s="41" t="s">
        <v>58</v>
      </c>
      <c r="B73" s="76" t="str">
        <f>B35</f>
        <v/>
      </c>
      <c r="C73" s="42" t="s">
        <v>56</v>
      </c>
      <c r="D73" s="44" t="str">
        <f>D35</f>
        <v/>
      </c>
    </row>
    <row r="74" spans="1:5" ht="24" customHeight="1">
      <c r="A74" s="41"/>
      <c r="B74" s="76"/>
      <c r="C74" s="42"/>
      <c r="D74" s="44"/>
    </row>
    <row r="75" spans="1:5" ht="33" customHeight="1">
      <c r="A75" s="122"/>
      <c r="B75" s="122"/>
      <c r="C75" s="122"/>
      <c r="D75" s="191"/>
      <c r="E75" s="122"/>
    </row>
  </sheetData>
  <sheetProtection formatColumns="0" formatRows="0" selectLockedCells="1"/>
  <customSheetViews>
    <customSheetView guid="{B25B678B-BC05-466F-8B72-B9A2B78D775E}" showPageBreaks="1" showGridLines="0" printArea="1" hiddenRows="1" hiddenColumns="1" view="pageBreakPreview">
      <selection activeCell="B17" sqref="B17"/>
      <rowBreaks count="1" manualBreakCount="1">
        <brk id="36" max="5" man="1"/>
      </rowBreaks>
      <pageMargins left="0.75" right="0.46" top="0.4" bottom="0.47" header="0.26" footer="0.28999999999999998"/>
      <pageSetup scale="84" orientation="portrait" r:id="rId1"/>
      <headerFooter alignWithMargins="0">
        <oddFooter xml:space="preserve">&amp;R&amp;"Book Antiqua,Bold"&amp;8 Page &amp;P </oddFooter>
      </headerFooter>
    </customSheetView>
    <customSheetView guid="{57F6F03E-328F-41C2-A59F-EF89E62201CD}" showPageBreaks="1" showGridLines="0" printArea="1" hiddenRows="1" hiddenColumns="1" view="pageBreakPreview">
      <selection activeCell="B17" sqref="B17"/>
      <rowBreaks count="1" manualBreakCount="1">
        <brk id="36" max="5" man="1"/>
      </rowBreaks>
      <pageMargins left="0.75" right="0.46" top="0.4" bottom="0.47" header="0.26" footer="0.28999999999999998"/>
      <pageSetup scale="84" orientation="portrait" r:id="rId2"/>
      <headerFooter alignWithMargins="0">
        <oddFooter xml:space="preserve">&amp;R&amp;"Book Antiqua,Bold"&amp;8 Page &amp;P </oddFooter>
      </headerFooter>
    </customSheetView>
    <customSheetView guid="{79608B77-B487-4385-B348-43478B82E768}" showPageBreaks="1" showGridLines="0" printArea="1" view="pageBreakPreview">
      <selection activeCell="A14" sqref="A14:E14"/>
      <rowBreaks count="1" manualBreakCount="1">
        <brk id="36" max="5" man="1"/>
      </rowBreaks>
      <pageMargins left="0.75" right="0.46" top="0.4" bottom="0.47" header="0.26" footer="0.28999999999999998"/>
      <pageSetup scale="84" orientation="portrait" r:id="rId3"/>
      <headerFooter alignWithMargins="0">
        <oddFooter xml:space="preserve">&amp;R&amp;"Book Antiqua,Bold"&amp;8 Page &amp;P </oddFooter>
      </headerFooter>
    </customSheetView>
    <customSheetView guid="{827228A5-964E-465A-A946-EF2238A19E11}" showGridLines="0" hiddenRows="1" hiddenColumns="1" showRuler="0" topLeftCell="A13">
      <selection activeCell="C20" sqref="C20"/>
      <rowBreaks count="1" manualBreakCount="1">
        <brk id="33" max="4" man="1"/>
      </rowBreaks>
      <pageMargins left="0.75" right="0.46" top="0.4" bottom="0.47" header="0.26" footer="0.28999999999999998"/>
      <pageSetup scale="96" orientation="portrait" r:id="rId4"/>
      <headerFooter alignWithMargins="0">
        <oddFooter xml:space="preserve">&amp;R&amp;"Book Antiqua,Bold"&amp;8 Page &amp;P </oddFooter>
      </headerFooter>
    </customSheetView>
    <customSheetView guid="{C75B92C6-DDA6-4B48-9868-112DE431C284}" showPageBreaks="1" showGridLines="0" printArea="1" hiddenRows="1" hiddenColumns="1" topLeftCell="A7">
      <selection activeCell="C18" sqref="C18"/>
      <rowBreaks count="1" manualBreakCount="1">
        <brk id="33" max="4" man="1"/>
      </rowBreaks>
      <pageMargins left="0.75" right="0.46" top="0.4" bottom="0.47" header="0.26" footer="0.28999999999999998"/>
      <pageSetup scale="96" orientation="portrait" r:id="rId5"/>
      <headerFooter alignWithMargins="0">
        <oddFooter xml:space="preserve">&amp;R&amp;"Book Antiqua,Bold"&amp;8 Page &amp;P </oddFooter>
      </headerFooter>
    </customSheetView>
    <customSheetView guid="{6A6F11F6-4979-4331-B451-38654332CB39}" showPageBreaks="1" showGridLines="0" printArea="1" hiddenRows="1" hiddenColumns="1" view="pageBreakPreview" topLeftCell="A16">
      <selection activeCell="G20" sqref="G20"/>
      <rowBreaks count="1" manualBreakCount="1">
        <brk id="33" max="4" man="1"/>
      </rowBreaks>
      <pageMargins left="0.75" right="0.46" top="0.4" bottom="0.47" header="0.26" footer="0.28999999999999998"/>
      <pageSetup scale="96" orientation="portrait" r:id="rId6"/>
      <headerFooter alignWithMargins="0">
        <oddFooter xml:space="preserve">&amp;R&amp;"Book Antiqua,Bold"&amp;8 Page &amp;P </oddFooter>
      </headerFooter>
    </customSheetView>
    <customSheetView guid="{237D8718-39ED-4FFE-B3B2-D1192F8D2E87}" showGridLines="0" hiddenRows="1" hiddenColumns="1">
      <selection activeCell="D17" sqref="D17"/>
      <rowBreaks count="1" manualBreakCount="1">
        <brk id="33" max="4" man="1"/>
      </rowBreaks>
      <pageMargins left="0.75" right="0.46" top="0.4" bottom="0.47" header="0.26" footer="0.28999999999999998"/>
      <pageSetup scale="96" orientation="portrait" r:id="rId7"/>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8"/>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0"/>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hiddenRows="1" hiddenColumns="1">
      <selection activeCell="D17" sqref="D17"/>
      <rowBreaks count="1" manualBreakCount="1">
        <brk id="33" max="4" man="1"/>
      </rowBreaks>
      <pageMargins left="0.75" right="0.46" top="0.4" bottom="0.47" header="0.26" footer="0.28999999999999998"/>
      <pageSetup scale="96" orientation="portrait" r:id="rId12"/>
      <headerFooter alignWithMargins="0">
        <oddFooter xml:space="preserve">&amp;R&amp;"Book Antiqua,Bold"&amp;8 Page &amp;P </oddFooter>
      </headerFooter>
    </customSheetView>
    <customSheetView guid="{F68380CD-DF58-4BFA-A4C7-4B5C98AD7B16}" showGridLines="0" hiddenRows="1" hiddenColumns="1">
      <selection activeCell="D17" sqref="D17"/>
      <rowBreaks count="1" manualBreakCount="1">
        <brk id="33" max="4" man="1"/>
      </rowBreaks>
      <pageMargins left="0.75" right="0.46" top="0.4" bottom="0.47" header="0.26" footer="0.28999999999999998"/>
      <pageSetup scale="96" orientation="portrait" r:id="rId13"/>
      <headerFooter alignWithMargins="0">
        <oddFooter xml:space="preserve">&amp;R&amp;"Book Antiqua,Bold"&amp;8 Page &amp;P </oddFooter>
      </headerFooter>
    </customSheetView>
    <customSheetView guid="{4D13F2D0-9E40-44C6-9D3A-A33B263F802B}" showPageBreaks="1" showGridLines="0" printArea="1" hiddenRows="1" hiddenColumns="1" view="pageBreakPreview" topLeftCell="B13">
      <selection activeCell="B17" sqref="B17"/>
      <rowBreaks count="1" manualBreakCount="1">
        <brk id="36" max="5" man="1"/>
      </rowBreaks>
      <pageMargins left="0.75" right="0.46" top="0.4" bottom="0.47" header="0.26" footer="0.28999999999999998"/>
      <pageSetup scale="85" orientation="portrait" r:id="rId14"/>
      <headerFooter alignWithMargins="0">
        <oddFooter xml:space="preserve">&amp;R&amp;"Book Antiqua,Bold"&amp;8 Page &amp;P </oddFooter>
      </headerFooter>
    </customSheetView>
    <customSheetView guid="{A8479356-B4AD-4F5B-8D54-8D0AD34911D9}" showPageBreaks="1" showGridLines="0" printArea="1" hiddenRows="1" hiddenColumns="1" view="pageBreakPreview">
      <selection activeCell="B17" sqref="B17"/>
      <rowBreaks count="1" manualBreakCount="1">
        <brk id="36" max="5" man="1"/>
      </rowBreaks>
      <pageMargins left="0.75" right="0.46" top="0.4" bottom="0.47" header="0.26" footer="0.28999999999999998"/>
      <pageSetup scale="85" orientation="portrait" r:id="rId15"/>
      <headerFooter alignWithMargins="0">
        <oddFooter xml:space="preserve">&amp;R&amp;"Book Antiqua,Bold"&amp;8 Page &amp;P </oddFooter>
      </headerFooter>
    </customSheetView>
    <customSheetView guid="{D1959BE0-8812-45F3-9DE2-A86473ADD9EF}" showPageBreaks="1" showGridLines="0" printArea="1" hiddenRows="1" hiddenColumns="1" view="pageBreakPreview">
      <selection activeCell="B17" sqref="B17"/>
      <rowBreaks count="1" manualBreakCount="1">
        <brk id="36" max="5" man="1"/>
      </rowBreaks>
      <pageMargins left="0.75" right="0.46" top="0.4" bottom="0.47" header="0.26" footer="0.28999999999999998"/>
      <pageSetup scale="84" orientation="portrait" r:id="rId16"/>
      <headerFooter alignWithMargins="0">
        <oddFooter xml:space="preserve">&amp;R&amp;"Book Antiqua,Bold"&amp;8 Page &amp;P </oddFooter>
      </headerFooter>
    </customSheetView>
  </customSheetViews>
  <mergeCells count="22">
    <mergeCell ref="A14:E14"/>
    <mergeCell ref="B11:C11"/>
    <mergeCell ref="B12:C12"/>
    <mergeCell ref="C15:C16"/>
    <mergeCell ref="D15:E15"/>
    <mergeCell ref="A15:A16"/>
    <mergeCell ref="A3:E3"/>
    <mergeCell ref="A5:E5"/>
    <mergeCell ref="B9:C9"/>
    <mergeCell ref="B10:C10"/>
    <mergeCell ref="A8:C8"/>
    <mergeCell ref="A41:A42"/>
    <mergeCell ref="B15:B16"/>
    <mergeCell ref="C27:C28"/>
    <mergeCell ref="B41:B42"/>
    <mergeCell ref="B27:B28"/>
    <mergeCell ref="A39:E39"/>
    <mergeCell ref="A27:A28"/>
    <mergeCell ref="D41:E41"/>
    <mergeCell ref="C41:C42"/>
    <mergeCell ref="D27:E27"/>
    <mergeCell ref="A26:E26"/>
  </mergeCells>
  <phoneticPr fontId="6" type="noConversion"/>
  <conditionalFormatting sqref="A75:E75">
    <cfRule type="expression" dxfId="22" priority="5" stopIfTrue="1">
      <formula>$H$23="No"</formula>
    </cfRule>
  </conditionalFormatting>
  <conditionalFormatting sqref="C37:C40 A37:B41 D37:E41 A43:E74">
    <cfRule type="expression" dxfId="21" priority="6" stopIfTrue="1">
      <formula>$H$23=FALSE</formula>
    </cfRule>
  </conditionalFormatting>
  <conditionalFormatting sqref="A41:E42">
    <cfRule type="expression" dxfId="20" priority="4" stopIfTrue="1">
      <formula>"$H$20=FALSE"</formula>
    </cfRule>
  </conditionalFormatting>
  <conditionalFormatting sqref="A41:XFD42">
    <cfRule type="expression" dxfId="19" priority="3" stopIfTrue="1">
      <formula>$H$23=FALSE</formula>
    </cfRule>
  </conditionalFormatting>
  <pageMargins left="0.75" right="0.46" top="0.4" bottom="0.47" header="0.26" footer="0.28999999999999998"/>
  <pageSetup scale="84" orientation="portrait" r:id="rId17"/>
  <headerFooter alignWithMargins="0">
    <oddFooter xml:space="preserve">&amp;R&amp;"Book Antiqua,Bold"&amp;8 Page &amp;P </oddFooter>
  </headerFooter>
  <rowBreaks count="1" manualBreakCount="1">
    <brk id="36" max="5" man="1"/>
  </rowBreaks>
  <drawing r:id="rId18"/>
  <legacyDrawing r:id="rId19"/>
  <mc:AlternateContent xmlns:mc="http://schemas.openxmlformats.org/markup-compatibility/2006">
    <mc:Choice Requires="x14">
      <controls>
        <mc:AlternateContent xmlns:mc="http://schemas.openxmlformats.org/markup-compatibility/2006">
          <mc:Choice Requires="x14">
            <control shapeId="9235" r:id="rId20" name="Check Box 19">
              <controlPr defaultSize="0" print="0" autoFill="0" autoLine="0" autoPict="0">
                <anchor moveWithCells="1">
                  <from>
                    <xdr:col>4</xdr:col>
                    <xdr:colOff>914400</xdr:colOff>
                    <xdr:row>23</xdr:row>
                    <xdr:rowOff>257175</xdr:rowOff>
                  </from>
                  <to>
                    <xdr:col>4</xdr:col>
                    <xdr:colOff>1219200</xdr:colOff>
                    <xdr:row>31</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indexed="11"/>
  </sheetPr>
  <dimension ref="A1:I76"/>
  <sheetViews>
    <sheetView showGridLines="0" view="pageBreakPreview" topLeftCell="A4" zoomScaleNormal="100" zoomScaleSheetLayoutView="100" workbookViewId="0">
      <selection activeCell="D8" sqref="D8"/>
    </sheetView>
  </sheetViews>
  <sheetFormatPr defaultRowHeight="16.5"/>
  <cols>
    <col min="1" max="1" width="12.140625" style="34" customWidth="1"/>
    <col min="2" max="2" width="30.7109375" style="34" customWidth="1"/>
    <col min="3" max="3" width="25.5703125" style="34" customWidth="1"/>
    <col min="4" max="4" width="15.7109375" style="34" customWidth="1"/>
    <col min="5" max="5" width="32.28515625" style="34" customWidth="1"/>
    <col min="6" max="7" width="9.140625" style="29"/>
    <col min="8" max="8" width="9.140625" style="29" hidden="1" customWidth="1"/>
    <col min="9" max="16384" width="9.140625" style="30"/>
  </cols>
  <sheetData>
    <row r="1" spans="1:9">
      <c r="A1" s="26" t="str">
        <f>'Attach 3(JV)'!A1</f>
        <v>Specification No. :SRTCC/ Tele-contracts /836-20/AFSS</v>
      </c>
      <c r="B1" s="27"/>
      <c r="C1" s="27"/>
      <c r="D1" s="27"/>
      <c r="E1" s="28" t="str">
        <f>"Attachment-5A "</f>
        <v xml:space="preserve">Attachment-5A </v>
      </c>
    </row>
    <row r="2" spans="1:9" ht="8.1" customHeight="1"/>
    <row r="3" spans="1:9"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9" ht="8.1" customHeight="1">
      <c r="A4" s="33"/>
      <c r="H4" s="35"/>
      <c r="I4" s="12"/>
    </row>
    <row r="5" spans="1:9" ht="20.100000000000001" customHeight="1">
      <c r="A5" s="763" t="s">
        <v>730</v>
      </c>
      <c r="B5" s="763"/>
      <c r="C5" s="763"/>
      <c r="D5" s="763"/>
      <c r="E5" s="763"/>
      <c r="F5" s="36"/>
      <c r="H5" s="35"/>
      <c r="I5" s="14"/>
    </row>
    <row r="6" spans="1:9" ht="8.1" customHeight="1">
      <c r="A6" s="37"/>
      <c r="H6" s="35"/>
      <c r="I6" s="14"/>
    </row>
    <row r="7" spans="1:9" ht="20.100000000000001" customHeight="1">
      <c r="A7" s="38" t="str">
        <f>'Attach 3(JV)'!A7</f>
        <v>Bidder’s Name and Address (Sole Bidder ) :</v>
      </c>
      <c r="B7" s="37"/>
      <c r="C7" s="37"/>
      <c r="D7" s="17" t="str">
        <f>'Attach 3(JV)'!E7</f>
        <v>To:</v>
      </c>
      <c r="H7" s="35"/>
      <c r="I7" s="14"/>
    </row>
    <row r="8" spans="1:9" ht="36" customHeight="1">
      <c r="A8" s="761" t="str">
        <f>'Attach 3(JV)'!A8</f>
        <v/>
      </c>
      <c r="B8" s="761"/>
      <c r="C8" s="761"/>
      <c r="D8" s="628" t="s">
        <v>954</v>
      </c>
      <c r="E8" s="67"/>
      <c r="H8" s="35"/>
      <c r="I8" s="14"/>
    </row>
    <row r="9" spans="1:9">
      <c r="A9" s="15" t="s">
        <v>415</v>
      </c>
      <c r="B9" s="998">
        <f>'Attach 3(JV)'!B9</f>
        <v>111</v>
      </c>
      <c r="C9" s="998"/>
      <c r="D9" s="628" t="s">
        <v>418</v>
      </c>
      <c r="E9" s="67"/>
      <c r="H9" s="35"/>
      <c r="I9" s="14"/>
    </row>
    <row r="10" spans="1:9">
      <c r="A10" s="15" t="s">
        <v>417</v>
      </c>
      <c r="B10" s="998" t="str">
        <f>'Attach 3(JV)'!B10</f>
        <v/>
      </c>
      <c r="C10" s="998"/>
      <c r="D10" s="628" t="s">
        <v>745</v>
      </c>
      <c r="E10" s="67"/>
      <c r="H10" s="35"/>
      <c r="I10" s="14"/>
    </row>
    <row r="11" spans="1:9">
      <c r="B11" s="998" t="str">
        <f>'Attach 3(JV)'!B11</f>
        <v/>
      </c>
      <c r="C11" s="998"/>
      <c r="D11" s="628" t="s">
        <v>746</v>
      </c>
      <c r="E11" s="67"/>
    </row>
    <row r="12" spans="1:9">
      <c r="A12" s="37"/>
      <c r="B12" s="998" t="str">
        <f>'Attach 3(JV)'!B12</f>
        <v/>
      </c>
      <c r="C12" s="998"/>
      <c r="D12" s="628" t="s">
        <v>747</v>
      </c>
      <c r="E12" s="67"/>
    </row>
    <row r="13" spans="1:9" ht="20.100000000000001" customHeight="1">
      <c r="A13" s="34" t="s">
        <v>409</v>
      </c>
      <c r="D13" s="47"/>
    </row>
    <row r="14" spans="1:9" ht="45.75" customHeight="1">
      <c r="A14" s="764" t="s">
        <v>890</v>
      </c>
      <c r="B14" s="764"/>
      <c r="C14" s="764"/>
      <c r="D14" s="764"/>
      <c r="E14" s="764"/>
      <c r="F14" s="39"/>
      <c r="G14" s="39"/>
      <c r="H14" s="39"/>
    </row>
    <row r="15" spans="1:9" ht="32.1" customHeight="1">
      <c r="A15" s="1034" t="s">
        <v>413</v>
      </c>
      <c r="B15" s="1034" t="s">
        <v>431</v>
      </c>
      <c r="C15" s="1034" t="s">
        <v>434</v>
      </c>
      <c r="D15" s="1041" t="s">
        <v>669</v>
      </c>
      <c r="E15" s="1042"/>
      <c r="F15" s="39"/>
      <c r="G15" s="39"/>
      <c r="H15" s="39"/>
    </row>
    <row r="16" spans="1:9" ht="43.5" customHeight="1">
      <c r="A16" s="1035"/>
      <c r="B16" s="1035"/>
      <c r="C16" s="1035"/>
      <c r="D16" s="51" t="s">
        <v>436</v>
      </c>
      <c r="E16" s="51" t="s">
        <v>670</v>
      </c>
      <c r="F16" s="39"/>
      <c r="G16" s="39"/>
      <c r="H16" s="39"/>
    </row>
    <row r="17" spans="1:8" ht="45" customHeight="1">
      <c r="A17" s="168">
        <v>1</v>
      </c>
      <c r="B17" s="169"/>
      <c r="C17" s="169"/>
      <c r="D17" s="169"/>
      <c r="E17" s="169"/>
      <c r="F17" s="39"/>
      <c r="G17" s="39"/>
      <c r="H17" s="39"/>
    </row>
    <row r="18" spans="1:8" ht="45" customHeight="1">
      <c r="A18" s="612">
        <v>2</v>
      </c>
      <c r="B18" s="613"/>
      <c r="C18" s="613"/>
      <c r="D18" s="613"/>
      <c r="E18" s="613"/>
      <c r="F18" s="39"/>
      <c r="G18" s="39"/>
      <c r="H18" s="39"/>
    </row>
    <row r="19" spans="1:8" ht="45" customHeight="1">
      <c r="A19" s="168">
        <v>3</v>
      </c>
      <c r="B19" s="613"/>
      <c r="C19" s="613"/>
      <c r="D19" s="613"/>
      <c r="E19" s="613"/>
      <c r="F19" s="39"/>
      <c r="G19" s="39"/>
      <c r="H19" s="39"/>
    </row>
    <row r="20" spans="1:8" ht="45" customHeight="1">
      <c r="A20" s="612">
        <v>4</v>
      </c>
      <c r="B20" s="613"/>
      <c r="C20" s="613"/>
      <c r="D20" s="613"/>
      <c r="E20" s="613"/>
      <c r="F20" s="39"/>
      <c r="G20" s="39"/>
      <c r="H20" s="39"/>
    </row>
    <row r="21" spans="1:8" ht="39" customHeight="1">
      <c r="A21" s="168">
        <v>5</v>
      </c>
      <c r="B21" s="161"/>
      <c r="C21" s="161"/>
      <c r="D21" s="161"/>
      <c r="E21" s="161"/>
      <c r="F21" s="39"/>
      <c r="G21" s="39"/>
      <c r="H21" s="39"/>
    </row>
    <row r="22" spans="1:8" ht="21.95" customHeight="1">
      <c r="A22" s="612">
        <v>6</v>
      </c>
      <c r="B22" s="161"/>
      <c r="C22" s="161"/>
      <c r="D22" s="161"/>
      <c r="E22" s="161"/>
      <c r="F22" s="39"/>
      <c r="G22" s="39"/>
      <c r="H22" s="39"/>
    </row>
    <row r="23" spans="1:8" ht="21.95" customHeight="1">
      <c r="A23" s="168">
        <v>7</v>
      </c>
      <c r="B23" s="161"/>
      <c r="C23" s="161"/>
      <c r="D23" s="161"/>
      <c r="E23" s="161"/>
      <c r="F23" s="330"/>
      <c r="G23" s="330"/>
      <c r="H23" s="332" t="b">
        <v>0</v>
      </c>
    </row>
    <row r="24" spans="1:8" ht="21.95" customHeight="1">
      <c r="A24" s="612">
        <v>8</v>
      </c>
      <c r="B24" s="162"/>
      <c r="C24" s="162"/>
      <c r="D24" s="162"/>
      <c r="E24" s="162"/>
      <c r="F24" s="330"/>
      <c r="G24" s="330"/>
      <c r="H24" s="331"/>
    </row>
    <row r="25" spans="1:8" ht="18" customHeight="1">
      <c r="A25" s="328"/>
      <c r="B25" s="329"/>
      <c r="C25" s="329"/>
      <c r="D25" s="329"/>
      <c r="E25" s="329"/>
      <c r="F25" s="327"/>
      <c r="G25" s="327"/>
      <c r="H25" s="305"/>
    </row>
    <row r="26" spans="1:8" ht="54.75" hidden="1" customHeight="1">
      <c r="A26" s="1043" t="s">
        <v>126</v>
      </c>
      <c r="B26" s="1043"/>
      <c r="C26" s="1043"/>
      <c r="D26" s="1043"/>
      <c r="E26" s="1043"/>
      <c r="F26" s="304"/>
      <c r="G26" s="304"/>
      <c r="H26" s="305"/>
    </row>
    <row r="27" spans="1:8" ht="32.1" hidden="1" customHeight="1">
      <c r="A27" s="1034" t="s">
        <v>413</v>
      </c>
      <c r="B27" s="1034" t="s">
        <v>431</v>
      </c>
      <c r="C27" s="1034" t="s">
        <v>144</v>
      </c>
      <c r="D27" s="1041" t="s">
        <v>145</v>
      </c>
      <c r="E27" s="1042"/>
      <c r="F27" s="39"/>
      <c r="G27" s="39"/>
      <c r="H27" s="39"/>
    </row>
    <row r="28" spans="1:8" ht="22.5" hidden="1" customHeight="1">
      <c r="A28" s="1035"/>
      <c r="B28" s="1035"/>
      <c r="C28" s="1035"/>
      <c r="D28" s="51" t="s">
        <v>146</v>
      </c>
      <c r="E28" s="51" t="s">
        <v>147</v>
      </c>
      <c r="F28" s="39"/>
      <c r="G28" s="39"/>
      <c r="H28" s="39"/>
    </row>
    <row r="29" spans="1:8" ht="21.95" hidden="1" customHeight="1">
      <c r="A29" s="302">
        <v>1</v>
      </c>
      <c r="B29" s="220"/>
      <c r="C29" s="220"/>
      <c r="D29" s="220"/>
      <c r="E29" s="220"/>
      <c r="F29" s="39"/>
      <c r="G29" s="39"/>
      <c r="H29" s="39"/>
    </row>
    <row r="30" spans="1:8" ht="21.95" hidden="1" customHeight="1">
      <c r="A30" s="302">
        <v>2</v>
      </c>
      <c r="B30" s="220"/>
      <c r="C30" s="220"/>
      <c r="D30" s="220"/>
      <c r="E30" s="220"/>
    </row>
    <row r="31" spans="1:8" ht="21.95" hidden="1" customHeight="1">
      <c r="A31" s="303">
        <v>3</v>
      </c>
      <c r="B31" s="162"/>
      <c r="C31" s="162"/>
      <c r="D31" s="162"/>
      <c r="E31" s="162"/>
    </row>
    <row r="32" spans="1:8" ht="15.95" customHeight="1">
      <c r="A32" s="221"/>
      <c r="B32" s="221"/>
      <c r="C32" s="221"/>
      <c r="D32" s="221"/>
      <c r="E32" s="221"/>
      <c r="F32" s="39"/>
      <c r="G32" s="39"/>
      <c r="H32" s="39"/>
    </row>
    <row r="33" spans="1:9" ht="85.5" customHeight="1">
      <c r="A33" s="764" t="s">
        <v>731</v>
      </c>
      <c r="B33" s="764"/>
      <c r="C33" s="764"/>
      <c r="D33" s="764"/>
      <c r="E33" s="764"/>
      <c r="F33" s="39"/>
      <c r="G33" s="39"/>
      <c r="H33" s="39"/>
    </row>
    <row r="34" spans="1:9" ht="27" customHeight="1">
      <c r="A34" s="98"/>
      <c r="B34" s="98"/>
      <c r="C34" s="98"/>
      <c r="D34" s="98"/>
      <c r="E34" s="98"/>
      <c r="F34" s="39"/>
      <c r="G34" s="39"/>
      <c r="H34" s="39"/>
    </row>
    <row r="35" spans="1:9" ht="15.95" customHeight="1">
      <c r="A35" s="41" t="s">
        <v>57</v>
      </c>
      <c r="B35" s="76" t="str">
        <f>'Attach 3(JV)'!B24</f>
        <v/>
      </c>
      <c r="C35" s="42" t="s">
        <v>55</v>
      </c>
      <c r="D35" s="44" t="str">
        <f>'Attach 3(JV)'!E24</f>
        <v/>
      </c>
    </row>
    <row r="36" spans="1:9" ht="15.95" customHeight="1">
      <c r="A36" s="41" t="s">
        <v>58</v>
      </c>
      <c r="B36" s="44" t="str">
        <f>'Attach 3(JV)'!B25</f>
        <v/>
      </c>
      <c r="C36" s="42" t="s">
        <v>56</v>
      </c>
      <c r="D36" s="44" t="str">
        <f>'Attach 3(JV)'!E25</f>
        <v/>
      </c>
    </row>
    <row r="37" spans="1:9" s="29" customFormat="1" ht="15.75" customHeight="1">
      <c r="A37" s="30"/>
      <c r="B37" s="30"/>
      <c r="C37" s="42"/>
      <c r="D37" s="30"/>
      <c r="E37" s="30"/>
      <c r="I37" s="30"/>
    </row>
    <row r="38" spans="1:9" s="29" customFormat="1" ht="19.5" customHeight="1">
      <c r="A38" s="26" t="str">
        <f>A1</f>
        <v>Specification No. :SRTCC/ Tele-contracts /836-20/AFSS</v>
      </c>
      <c r="B38" s="27"/>
      <c r="C38" s="27"/>
      <c r="D38" s="27"/>
      <c r="E38" s="46" t="str">
        <f>E1</f>
        <v xml:space="preserve">Attachment-5A </v>
      </c>
      <c r="I38" s="30"/>
    </row>
    <row r="39" spans="1:9" s="29" customFormat="1" ht="18" customHeight="1">
      <c r="A39" s="43"/>
      <c r="B39" s="34"/>
      <c r="C39" s="34"/>
      <c r="D39" s="34"/>
      <c r="E39" s="34"/>
      <c r="I39" s="30"/>
    </row>
    <row r="40" spans="1:9" s="29" customFormat="1" ht="30" customHeight="1">
      <c r="A40" s="1038" t="s">
        <v>433</v>
      </c>
      <c r="B40" s="1038"/>
      <c r="C40" s="1038"/>
      <c r="D40" s="1038"/>
      <c r="E40" s="1038"/>
      <c r="I40" s="30"/>
    </row>
    <row r="41" spans="1:9" s="29" customFormat="1" ht="18" customHeight="1">
      <c r="A41" s="34"/>
      <c r="B41" s="122"/>
      <c r="C41" s="34"/>
      <c r="D41" s="34"/>
      <c r="E41" s="34"/>
      <c r="I41" s="30"/>
    </row>
    <row r="42" spans="1:9" s="29" customFormat="1" ht="36" customHeight="1">
      <c r="A42" s="942" t="s">
        <v>413</v>
      </c>
      <c r="B42" s="1036" t="s">
        <v>431</v>
      </c>
      <c r="C42" s="1034" t="s">
        <v>434</v>
      </c>
      <c r="D42" s="1039" t="s">
        <v>435</v>
      </c>
      <c r="E42" s="1040"/>
      <c r="I42" s="30"/>
    </row>
    <row r="43" spans="1:9" s="29" customFormat="1" ht="18" customHeight="1">
      <c r="A43" s="1033"/>
      <c r="B43" s="1037"/>
      <c r="C43" s="1035"/>
      <c r="D43" s="51" t="s">
        <v>436</v>
      </c>
      <c r="E43" s="51" t="s">
        <v>437</v>
      </c>
      <c r="I43" s="30"/>
    </row>
    <row r="44" spans="1:9" s="29" customFormat="1" ht="18" customHeight="1">
      <c r="A44" s="219"/>
      <c r="B44" s="222"/>
      <c r="C44" s="219"/>
      <c r="D44" s="219"/>
      <c r="E44" s="219"/>
      <c r="I44" s="30"/>
    </row>
    <row r="45" spans="1:9" s="29" customFormat="1" ht="18" customHeight="1">
      <c r="A45" s="217"/>
      <c r="B45" s="223"/>
      <c r="C45" s="217"/>
      <c r="D45" s="217"/>
      <c r="E45" s="217"/>
      <c r="I45" s="30"/>
    </row>
    <row r="46" spans="1:9" s="29" customFormat="1" ht="18" customHeight="1">
      <c r="A46" s="217"/>
      <c r="B46" s="223"/>
      <c r="C46" s="217"/>
      <c r="D46" s="217"/>
      <c r="E46" s="217"/>
      <c r="I46" s="30"/>
    </row>
    <row r="47" spans="1:9" s="29" customFormat="1" ht="18" customHeight="1">
      <c r="A47" s="217"/>
      <c r="B47" s="223"/>
      <c r="C47" s="217"/>
      <c r="D47" s="217"/>
      <c r="E47" s="217"/>
      <c r="I47" s="30"/>
    </row>
    <row r="48" spans="1:9" s="29" customFormat="1" ht="18" customHeight="1">
      <c r="A48" s="217"/>
      <c r="B48" s="223"/>
      <c r="C48" s="217"/>
      <c r="D48" s="217"/>
      <c r="E48" s="217"/>
      <c r="I48" s="30"/>
    </row>
    <row r="49" spans="1:9" s="29" customFormat="1" ht="18" customHeight="1">
      <c r="A49" s="217"/>
      <c r="B49" s="223"/>
      <c r="C49" s="217"/>
      <c r="D49" s="217"/>
      <c r="E49" s="217"/>
      <c r="I49" s="30"/>
    </row>
    <row r="50" spans="1:9" s="29" customFormat="1" ht="18" customHeight="1">
      <c r="A50" s="217"/>
      <c r="B50" s="223"/>
      <c r="C50" s="217"/>
      <c r="D50" s="217"/>
      <c r="E50" s="217"/>
      <c r="I50" s="30"/>
    </row>
    <row r="51" spans="1:9" s="29" customFormat="1" ht="18" customHeight="1">
      <c r="A51" s="217"/>
      <c r="B51" s="223"/>
      <c r="C51" s="217"/>
      <c r="D51" s="217"/>
      <c r="E51" s="217"/>
      <c r="I51" s="30"/>
    </row>
    <row r="52" spans="1:9" s="29" customFormat="1" ht="18" customHeight="1">
      <c r="A52" s="217"/>
      <c r="B52" s="223"/>
      <c r="C52" s="217"/>
      <c r="D52" s="217"/>
      <c r="E52" s="217"/>
      <c r="I52" s="30"/>
    </row>
    <row r="53" spans="1:9" s="29" customFormat="1" ht="18" customHeight="1">
      <c r="A53" s="217"/>
      <c r="B53" s="223"/>
      <c r="C53" s="217"/>
      <c r="D53" s="217"/>
      <c r="E53" s="217"/>
      <c r="I53" s="30"/>
    </row>
    <row r="54" spans="1:9" s="29" customFormat="1" ht="18" customHeight="1">
      <c r="A54" s="217"/>
      <c r="B54" s="223"/>
      <c r="C54" s="217"/>
      <c r="D54" s="217"/>
      <c r="E54" s="217"/>
      <c r="I54" s="30"/>
    </row>
    <row r="55" spans="1:9" s="29" customFormat="1" ht="18" customHeight="1">
      <c r="A55" s="217"/>
      <c r="B55" s="223"/>
      <c r="C55" s="217"/>
      <c r="D55" s="217"/>
      <c r="E55" s="217"/>
      <c r="I55" s="30"/>
    </row>
    <row r="56" spans="1:9" s="29" customFormat="1" ht="18" customHeight="1">
      <c r="A56" s="217"/>
      <c r="B56" s="223"/>
      <c r="C56" s="217"/>
      <c r="D56" s="217"/>
      <c r="E56" s="217"/>
      <c r="I56" s="30"/>
    </row>
    <row r="57" spans="1:9" s="29" customFormat="1" ht="18" customHeight="1">
      <c r="A57" s="217"/>
      <c r="B57" s="223"/>
      <c r="C57" s="217"/>
      <c r="D57" s="217"/>
      <c r="E57" s="217"/>
      <c r="I57" s="30"/>
    </row>
    <row r="58" spans="1:9" s="29" customFormat="1" ht="18" customHeight="1">
      <c r="A58" s="217"/>
      <c r="B58" s="223"/>
      <c r="C58" s="217"/>
      <c r="D58" s="217"/>
      <c r="E58" s="217"/>
      <c r="I58" s="30"/>
    </row>
    <row r="59" spans="1:9" s="29" customFormat="1" ht="18" customHeight="1">
      <c r="A59" s="217"/>
      <c r="B59" s="223"/>
      <c r="C59" s="217"/>
      <c r="D59" s="217"/>
      <c r="E59" s="217"/>
      <c r="I59" s="30"/>
    </row>
    <row r="60" spans="1:9" s="29" customFormat="1" ht="18" customHeight="1">
      <c r="A60" s="217"/>
      <c r="B60" s="223"/>
      <c r="C60" s="217"/>
      <c r="D60" s="217"/>
      <c r="E60" s="217"/>
      <c r="I60" s="30"/>
    </row>
    <row r="61" spans="1:9" s="29" customFormat="1" ht="18" customHeight="1">
      <c r="A61" s="217"/>
      <c r="B61" s="223"/>
      <c r="C61" s="217"/>
      <c r="D61" s="217"/>
      <c r="E61" s="217"/>
      <c r="I61" s="30"/>
    </row>
    <row r="62" spans="1:9" s="29" customFormat="1" ht="18" customHeight="1">
      <c r="A62" s="217"/>
      <c r="B62" s="223"/>
      <c r="C62" s="217"/>
      <c r="D62" s="217"/>
      <c r="E62" s="217"/>
      <c r="I62" s="30"/>
    </row>
    <row r="63" spans="1:9" s="29" customFormat="1" ht="18" customHeight="1">
      <c r="A63" s="217"/>
      <c r="B63" s="223"/>
      <c r="C63" s="217"/>
      <c r="D63" s="217"/>
      <c r="E63" s="217"/>
      <c r="I63" s="30"/>
    </row>
    <row r="64" spans="1:9" s="29" customFormat="1" ht="18" customHeight="1">
      <c r="A64" s="217"/>
      <c r="B64" s="223"/>
      <c r="C64" s="217"/>
      <c r="D64" s="217"/>
      <c r="E64" s="217"/>
      <c r="I64" s="30"/>
    </row>
    <row r="65" spans="1:9" s="29" customFormat="1" ht="18" customHeight="1">
      <c r="A65" s="217"/>
      <c r="B65" s="223"/>
      <c r="C65" s="217"/>
      <c r="D65" s="217"/>
      <c r="E65" s="217"/>
      <c r="I65" s="30"/>
    </row>
    <row r="66" spans="1:9" s="29" customFormat="1" ht="18" customHeight="1">
      <c r="A66" s="217"/>
      <c r="B66" s="223"/>
      <c r="C66" s="217"/>
      <c r="D66" s="217"/>
      <c r="E66" s="217"/>
      <c r="I66" s="30"/>
    </row>
    <row r="67" spans="1:9" s="29" customFormat="1" ht="18" customHeight="1">
      <c r="A67" s="217"/>
      <c r="B67" s="223"/>
      <c r="C67" s="217"/>
      <c r="D67" s="217"/>
      <c r="E67" s="217"/>
      <c r="I67" s="30"/>
    </row>
    <row r="68" spans="1:9" s="29" customFormat="1" ht="18" customHeight="1">
      <c r="A68" s="217"/>
      <c r="B68" s="223"/>
      <c r="C68" s="217"/>
      <c r="D68" s="217"/>
      <c r="E68" s="217"/>
      <c r="I68" s="30"/>
    </row>
    <row r="69" spans="1:9" s="29" customFormat="1" ht="18" customHeight="1">
      <c r="A69" s="217"/>
      <c r="B69" s="223"/>
      <c r="C69" s="217"/>
      <c r="D69" s="217"/>
      <c r="E69" s="217"/>
      <c r="I69" s="30"/>
    </row>
    <row r="70" spans="1:9" s="29" customFormat="1" ht="18" customHeight="1">
      <c r="A70" s="218"/>
      <c r="B70" s="224"/>
      <c r="C70" s="218"/>
      <c r="D70" s="218"/>
      <c r="E70" s="218"/>
      <c r="I70" s="30"/>
    </row>
    <row r="71" spans="1:9" s="29" customFormat="1" ht="18" customHeight="1">
      <c r="A71" s="34"/>
      <c r="B71" s="34"/>
      <c r="C71" s="34"/>
      <c r="D71" s="34"/>
      <c r="E71" s="34"/>
      <c r="I71" s="30"/>
    </row>
    <row r="72" spans="1:9" s="29" customFormat="1" ht="24" customHeight="1">
      <c r="A72" s="34"/>
      <c r="B72" s="34"/>
      <c r="C72" s="42"/>
      <c r="D72" s="34"/>
      <c r="E72" s="34"/>
      <c r="I72" s="30"/>
    </row>
    <row r="73" spans="1:9" s="29" customFormat="1" ht="24" customHeight="1">
      <c r="A73" s="41" t="s">
        <v>57</v>
      </c>
      <c r="B73" s="76" t="str">
        <f>B35</f>
        <v/>
      </c>
      <c r="C73" s="42" t="s">
        <v>55</v>
      </c>
      <c r="D73" s="44" t="str">
        <f>D35</f>
        <v/>
      </c>
      <c r="E73" s="34"/>
      <c r="I73" s="30"/>
    </row>
    <row r="74" spans="1:9" s="29" customFormat="1" ht="24" customHeight="1">
      <c r="A74" s="41" t="s">
        <v>58</v>
      </c>
      <c r="B74" s="76" t="str">
        <f>B36</f>
        <v/>
      </c>
      <c r="C74" s="42" t="s">
        <v>56</v>
      </c>
      <c r="D74" s="44" t="str">
        <f>D36</f>
        <v/>
      </c>
      <c r="E74" s="34"/>
      <c r="I74" s="30"/>
    </row>
    <row r="75" spans="1:9" s="29" customFormat="1" ht="24" customHeight="1">
      <c r="A75" s="41"/>
      <c r="B75" s="76"/>
      <c r="C75" s="42"/>
      <c r="D75" s="44"/>
      <c r="E75" s="34"/>
      <c r="I75" s="30"/>
    </row>
    <row r="76" spans="1:9" s="29" customFormat="1" ht="33" customHeight="1">
      <c r="A76" s="122"/>
      <c r="B76" s="122"/>
      <c r="C76" s="122"/>
      <c r="D76" s="191"/>
      <c r="E76" s="122"/>
      <c r="I76" s="30"/>
    </row>
  </sheetData>
  <sheetProtection formatColumns="0" formatRows="0" selectLockedCells="1"/>
  <customSheetViews>
    <customSheetView guid="{B25B678B-BC05-466F-8B72-B9A2B78D775E}" showPageBreaks="1" showGridLines="0" printArea="1" hiddenRows="1" hiddenColumns="1" view="pageBreakPreview" topLeftCell="A4">
      <selection activeCell="B17" sqref="B17"/>
      <rowBreaks count="1" manualBreakCount="1">
        <brk id="37" max="4" man="1"/>
      </rowBreaks>
      <pageMargins left="0.75" right="0.46" top="0.4" bottom="0.47" header="0.26" footer="0.28999999999999998"/>
      <pageSetup scale="84" orientation="portrait" r:id="rId1"/>
      <headerFooter alignWithMargins="0">
        <oddFooter xml:space="preserve">&amp;R&amp;"Book Antiqua,Bold"&amp;8 Page &amp;P </oddFooter>
      </headerFooter>
    </customSheetView>
    <customSheetView guid="{57F6F03E-328F-41C2-A59F-EF89E62201CD}" showPageBreaks="1" showGridLines="0" printArea="1" hiddenRows="1" hiddenColumns="1" view="pageBreakPreview" topLeftCell="A4">
      <selection activeCell="B17" sqref="B17"/>
      <rowBreaks count="1" manualBreakCount="1">
        <brk id="37" max="4" man="1"/>
      </rowBreaks>
      <pageMargins left="0.75" right="0.46" top="0.4" bottom="0.47" header="0.26" footer="0.28999999999999998"/>
      <pageSetup scale="84" orientation="portrait" r:id="rId2"/>
      <headerFooter alignWithMargins="0">
        <oddFooter xml:space="preserve">&amp;R&amp;"Book Antiqua,Bold"&amp;8 Page &amp;P </oddFooter>
      </headerFooter>
    </customSheetView>
    <customSheetView guid="{79608B77-B487-4385-B348-43478B82E768}" showPageBreaks="1" showGridLines="0" printArea="1" view="pageBreakPreview">
      <selection activeCell="D8" sqref="D8"/>
      <rowBreaks count="1" manualBreakCount="1">
        <brk id="37" max="4" man="1"/>
      </rowBreaks>
      <pageMargins left="0.75" right="0.46" top="0.4" bottom="0.47" header="0.26" footer="0.28999999999999998"/>
      <pageSetup scale="84" orientation="portrait" r:id="rId3"/>
      <headerFooter alignWithMargins="0">
        <oddFooter xml:space="preserve">&amp;R&amp;"Book Antiqua,Bold"&amp;8 Page &amp;P </oddFooter>
      </headerFooter>
    </customSheetView>
    <customSheetView guid="{4D13F2D0-9E40-44C6-9D3A-A33B263F802B}" showPageBreaks="1" showGridLines="0" printArea="1" hiddenRows="1" hiddenColumns="1" view="pageBreakPreview">
      <selection activeCell="A44" sqref="A44"/>
      <rowBreaks count="1" manualBreakCount="1">
        <brk id="37" max="4" man="1"/>
      </rowBreaks>
      <pageMargins left="0.75" right="0.46" top="0.4" bottom="0.47" header="0.26" footer="0.28999999999999998"/>
      <pageSetup scale="84" orientation="portrait" r:id="rId4"/>
      <headerFooter alignWithMargins="0">
        <oddFooter xml:space="preserve">&amp;R&amp;"Book Antiqua,Bold"&amp;8 Page &amp;P </oddFooter>
      </headerFooter>
    </customSheetView>
    <customSheetView guid="{A8479356-B4AD-4F5B-8D54-8D0AD34911D9}" showPageBreaks="1" showGridLines="0" printArea="1" hiddenRows="1" hiddenColumns="1" view="pageBreakPreview">
      <selection activeCell="D17" sqref="D17"/>
      <rowBreaks count="1" manualBreakCount="1">
        <brk id="37" max="4" man="1"/>
      </rowBreaks>
      <pageMargins left="0.75" right="0.46" top="0.4" bottom="0.47" header="0.26" footer="0.28999999999999998"/>
      <pageSetup scale="84" orientation="portrait" r:id="rId5"/>
      <headerFooter alignWithMargins="0">
        <oddFooter xml:space="preserve">&amp;R&amp;"Book Antiqua,Bold"&amp;8 Page &amp;P </oddFooter>
      </headerFooter>
    </customSheetView>
    <customSheetView guid="{D1959BE0-8812-45F3-9DE2-A86473ADD9EF}" showPageBreaks="1" showGridLines="0" printArea="1" hiddenRows="1" hiddenColumns="1" view="pageBreakPreview" topLeftCell="A4">
      <selection activeCell="B17" sqref="B17"/>
      <rowBreaks count="1" manualBreakCount="1">
        <brk id="37" max="4" man="1"/>
      </rowBreaks>
      <pageMargins left="0.75" right="0.46" top="0.4" bottom="0.47" header="0.26" footer="0.28999999999999998"/>
      <pageSetup scale="84" orientation="portrait" r:id="rId6"/>
      <headerFooter alignWithMargins="0">
        <oddFooter xml:space="preserve">&amp;R&amp;"Book Antiqua,Bold"&amp;8 Page &amp;P </oddFooter>
      </headerFooter>
    </customSheetView>
  </customSheetViews>
  <mergeCells count="23">
    <mergeCell ref="A3:E3"/>
    <mergeCell ref="A5:E5"/>
    <mergeCell ref="A8:C8"/>
    <mergeCell ref="B9:C9"/>
    <mergeCell ref="B10:C10"/>
    <mergeCell ref="B11:C11"/>
    <mergeCell ref="A40:E40"/>
    <mergeCell ref="B12:C12"/>
    <mergeCell ref="A14:E14"/>
    <mergeCell ref="A15:A16"/>
    <mergeCell ref="B15:B16"/>
    <mergeCell ref="C15:C16"/>
    <mergeCell ref="D15:E15"/>
    <mergeCell ref="A26:E26"/>
    <mergeCell ref="A27:A28"/>
    <mergeCell ref="B27:B28"/>
    <mergeCell ref="C27:C28"/>
    <mergeCell ref="D27:E27"/>
    <mergeCell ref="A42:A43"/>
    <mergeCell ref="B42:B43"/>
    <mergeCell ref="C42:C43"/>
    <mergeCell ref="D42:E42"/>
    <mergeCell ref="A33:E33"/>
  </mergeCells>
  <conditionalFormatting sqref="A76:E76">
    <cfRule type="expression" dxfId="18" priority="3" stopIfTrue="1">
      <formula>$H$23="No"</formula>
    </cfRule>
  </conditionalFormatting>
  <conditionalFormatting sqref="C38:C41 A38:B42 D38:E42 A44:E75">
    <cfRule type="expression" dxfId="17" priority="4" stopIfTrue="1">
      <formula>$H$23=FALSE</formula>
    </cfRule>
  </conditionalFormatting>
  <conditionalFormatting sqref="A42:E43">
    <cfRule type="expression" dxfId="16" priority="2" stopIfTrue="1">
      <formula>"$H$20=FALSE"</formula>
    </cfRule>
  </conditionalFormatting>
  <conditionalFormatting sqref="A42:XFD43">
    <cfRule type="expression" dxfId="15" priority="1" stopIfTrue="1">
      <formula>$H$23=FALSE</formula>
    </cfRule>
  </conditionalFormatting>
  <pageMargins left="0.75" right="0.46" top="0.4" bottom="0.47" header="0.26" footer="0.28999999999999998"/>
  <pageSetup scale="84" orientation="portrait" r:id="rId7"/>
  <headerFooter alignWithMargins="0">
    <oddFooter xml:space="preserve">&amp;R&amp;"Book Antiqua,Bold"&amp;8 Page &amp;P </oddFooter>
  </headerFooter>
  <rowBreaks count="1" manualBreakCount="1">
    <brk id="37" max="4" man="1"/>
  </rowBreaks>
  <drawing r:id="rId8"/>
  <legacyDrawing r:id="rId9"/>
  <mc:AlternateContent xmlns:mc="http://schemas.openxmlformats.org/markup-compatibility/2006">
    <mc:Choice Requires="x14">
      <controls>
        <mc:AlternateContent xmlns:mc="http://schemas.openxmlformats.org/markup-compatibility/2006">
          <mc:Choice Requires="x14">
            <control shapeId="108545" r:id="rId10" name="Check Box 1">
              <controlPr defaultSize="0" print="0" autoFill="0" autoLine="0" autoPict="0">
                <anchor moveWithCells="1">
                  <from>
                    <xdr:col>4</xdr:col>
                    <xdr:colOff>914400</xdr:colOff>
                    <xdr:row>23</xdr:row>
                    <xdr:rowOff>257175</xdr:rowOff>
                  </from>
                  <to>
                    <xdr:col>4</xdr:col>
                    <xdr:colOff>1219200</xdr:colOff>
                    <xdr:row>31</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5"/>
  </sheetPr>
  <dimension ref="A1:Z50"/>
  <sheetViews>
    <sheetView showGridLines="0" view="pageBreakPreview" topLeftCell="A2" zoomScaleNormal="100" zoomScaleSheetLayoutView="100" workbookViewId="0">
      <selection activeCell="E8" sqref="E8"/>
    </sheetView>
  </sheetViews>
  <sheetFormatPr defaultRowHeight="16.5"/>
  <cols>
    <col min="1" max="1" width="12.140625" style="34" customWidth="1"/>
    <col min="2" max="2" width="20.5703125" style="34" customWidth="1"/>
    <col min="3" max="3" width="11.42578125" style="34" customWidth="1"/>
    <col min="4" max="4" width="26.7109375" style="34" customWidth="1"/>
    <col min="5" max="5" width="44.7109375" style="34" customWidth="1"/>
    <col min="6" max="7" width="9.140625" style="29"/>
    <col min="8" max="8" width="0" style="29" hidden="1" customWidth="1"/>
    <col min="9" max="16384" width="9.140625" style="30"/>
  </cols>
  <sheetData>
    <row r="1" spans="1:26">
      <c r="A1" s="26" t="str">
        <f>'Attach 3(JV)'!A1</f>
        <v>Specification No. :SRTCC/ Tele-contracts /836-20/AFSS</v>
      </c>
      <c r="B1" s="27"/>
      <c r="C1" s="27"/>
      <c r="D1" s="27"/>
      <c r="E1" s="28" t="str">
        <f>"Attachment-6 (C) "</f>
        <v xml:space="preserve">Attachment-6 (C) </v>
      </c>
      <c r="Z1" s="193"/>
    </row>
    <row r="2" spans="1:26" ht="10.5" customHeight="1">
      <c r="Z2" s="193"/>
    </row>
    <row r="3" spans="1:26" ht="56.25" customHeight="1">
      <c r="A3" s="762" t="str">
        <f>'Attach 3(JV)'!A3</f>
        <v xml:space="preserve">Supply, installation &amp; commissioning of AFSS (Automatic Fire Suppression System) at 6 nos. Telecom locations under SRTCC.
</v>
      </c>
      <c r="B3" s="762"/>
      <c r="C3" s="762"/>
      <c r="D3" s="762"/>
      <c r="E3" s="762"/>
      <c r="F3" s="31"/>
      <c r="G3" s="32"/>
      <c r="H3" s="31"/>
    </row>
    <row r="4" spans="1:26" ht="10.5" customHeight="1">
      <c r="A4" s="33"/>
      <c r="H4" s="35"/>
      <c r="I4" s="12"/>
    </row>
    <row r="5" spans="1:26" ht="20.100000000000001" customHeight="1">
      <c r="A5" s="763" t="s">
        <v>470</v>
      </c>
      <c r="B5" s="763"/>
      <c r="C5" s="763"/>
      <c r="D5" s="763"/>
      <c r="E5" s="763"/>
      <c r="F5" s="36"/>
      <c r="H5" s="35"/>
      <c r="I5" s="14"/>
    </row>
    <row r="6" spans="1:26" ht="10.5" customHeight="1">
      <c r="A6" s="37"/>
      <c r="H6" s="35"/>
      <c r="I6" s="14"/>
    </row>
    <row r="7" spans="1:26" ht="20.100000000000001" customHeight="1">
      <c r="A7" s="38" t="str">
        <f>'Attach 3(JV)'!A7</f>
        <v>Bidder’s Name and Address (Sole Bidder ) :</v>
      </c>
      <c r="E7" s="17" t="str">
        <f>'Attach 3(JV)'!E7</f>
        <v>To:</v>
      </c>
      <c r="H7" s="35"/>
      <c r="I7" s="14"/>
    </row>
    <row r="8" spans="1:26" ht="36" customHeight="1">
      <c r="A8" s="761" t="str">
        <f>'Attach 3(JV)'!A8</f>
        <v/>
      </c>
      <c r="B8" s="761"/>
      <c r="C8" s="761"/>
      <c r="D8" s="761"/>
      <c r="E8" s="628" t="s">
        <v>955</v>
      </c>
      <c r="F8" s="67"/>
      <c r="H8" s="35"/>
      <c r="I8" s="14"/>
    </row>
    <row r="9" spans="1:26">
      <c r="A9" s="15" t="s">
        <v>415</v>
      </c>
      <c r="B9" s="998">
        <f>'Attach 3(JV)'!B9</f>
        <v>111</v>
      </c>
      <c r="C9" s="998"/>
      <c r="D9" s="998"/>
      <c r="E9" s="628" t="s">
        <v>418</v>
      </c>
      <c r="F9" s="67"/>
      <c r="H9" s="35"/>
      <c r="I9" s="14"/>
    </row>
    <row r="10" spans="1:26">
      <c r="A10" s="15" t="s">
        <v>417</v>
      </c>
      <c r="B10" s="998" t="str">
        <f>'Attach 3(JV)'!B10</f>
        <v/>
      </c>
      <c r="C10" s="998"/>
      <c r="D10" s="998"/>
      <c r="E10" s="628" t="s">
        <v>745</v>
      </c>
      <c r="F10" s="67"/>
      <c r="H10" s="35"/>
      <c r="I10" s="14"/>
    </row>
    <row r="11" spans="1:26">
      <c r="B11" s="998" t="str">
        <f>'Attach 3(JV)'!B11</f>
        <v/>
      </c>
      <c r="C11" s="998"/>
      <c r="D11" s="998"/>
      <c r="E11" s="628" t="s">
        <v>746</v>
      </c>
      <c r="F11" s="67"/>
    </row>
    <row r="12" spans="1:26">
      <c r="A12" s="37"/>
      <c r="B12" s="998" t="str">
        <f>'Attach 3(JV)'!B12</f>
        <v/>
      </c>
      <c r="C12" s="998"/>
      <c r="D12" s="998"/>
      <c r="E12" s="628" t="s">
        <v>747</v>
      </c>
      <c r="F12" s="67"/>
    </row>
    <row r="13" spans="1:26" ht="21" customHeight="1">
      <c r="A13" s="34" t="s">
        <v>409</v>
      </c>
    </row>
    <row r="14" spans="1:26" ht="45" customHeight="1">
      <c r="A14" s="955" t="s">
        <v>96</v>
      </c>
      <c r="B14" s="955"/>
      <c r="C14" s="955"/>
      <c r="D14" s="955"/>
      <c r="E14" s="955"/>
      <c r="F14" s="39"/>
      <c r="G14" s="39"/>
      <c r="H14" s="39"/>
    </row>
    <row r="15" spans="1:26" ht="12" customHeight="1">
      <c r="A15" s="37"/>
      <c r="B15" s="37"/>
      <c r="C15" s="37"/>
      <c r="D15" s="37"/>
      <c r="E15" s="37"/>
      <c r="F15" s="39"/>
      <c r="G15" s="39"/>
      <c r="H15" s="39"/>
    </row>
    <row r="16" spans="1:26" ht="42" customHeight="1">
      <c r="A16" s="51" t="s">
        <v>413</v>
      </c>
      <c r="B16" s="51" t="s">
        <v>97</v>
      </c>
      <c r="C16" s="1045" t="s">
        <v>98</v>
      </c>
      <c r="D16" s="1045"/>
      <c r="E16" s="51" t="s">
        <v>99</v>
      </c>
      <c r="F16" s="39"/>
      <c r="G16" s="39"/>
      <c r="H16" s="39"/>
    </row>
    <row r="17" spans="1:9" ht="21" customHeight="1">
      <c r="A17" s="106"/>
      <c r="B17" s="106"/>
      <c r="C17" s="977"/>
      <c r="D17" s="830"/>
      <c r="E17" s="115"/>
      <c r="F17" s="39"/>
      <c r="G17" s="39"/>
      <c r="H17" s="39"/>
    </row>
    <row r="18" spans="1:9" ht="21" customHeight="1">
      <c r="A18" s="106"/>
      <c r="B18" s="106"/>
      <c r="C18" s="977"/>
      <c r="D18" s="830"/>
      <c r="E18" s="115"/>
      <c r="F18" s="39"/>
      <c r="G18" s="39"/>
      <c r="H18" s="39"/>
    </row>
    <row r="19" spans="1:9" ht="21" customHeight="1">
      <c r="A19" s="106"/>
      <c r="B19" s="106"/>
      <c r="C19" s="1044"/>
      <c r="D19" s="1044"/>
      <c r="E19" s="115"/>
      <c r="F19" s="216"/>
      <c r="G19" s="216"/>
      <c r="H19" s="216"/>
    </row>
    <row r="20" spans="1:9" ht="21" customHeight="1">
      <c r="A20" s="106"/>
      <c r="B20" s="106"/>
      <c r="C20" s="1044"/>
      <c r="D20" s="1044"/>
      <c r="E20" s="115"/>
      <c r="F20" s="333"/>
      <c r="G20" s="333"/>
      <c r="H20" s="331" t="b">
        <v>0</v>
      </c>
      <c r="I20" s="176"/>
    </row>
    <row r="21" spans="1:9" ht="21" customHeight="1">
      <c r="A21" s="106"/>
      <c r="B21" s="106"/>
      <c r="C21" s="1044"/>
      <c r="D21" s="1044"/>
      <c r="E21" s="115"/>
      <c r="F21" s="333"/>
      <c r="G21" s="333"/>
      <c r="H21" s="334"/>
    </row>
    <row r="22" spans="1:9" ht="16.5" customHeight="1">
      <c r="D22" s="37"/>
      <c r="E22" s="37"/>
      <c r="F22" s="216"/>
      <c r="G22" s="216"/>
      <c r="H22" s="216"/>
      <c r="I22" s="176"/>
    </row>
    <row r="23" spans="1:9" s="29" customFormat="1" ht="51.75" customHeight="1">
      <c r="A23" s="1031" t="s">
        <v>100</v>
      </c>
      <c r="B23" s="1031"/>
      <c r="C23" s="1031"/>
      <c r="D23" s="1031"/>
      <c r="E23" s="1031"/>
      <c r="F23" s="39"/>
      <c r="G23" s="39"/>
      <c r="H23" s="39"/>
    </row>
    <row r="24" spans="1:9" s="29" customFormat="1" ht="96.75" customHeight="1">
      <c r="A24" s="1031" t="s">
        <v>472</v>
      </c>
      <c r="B24" s="1031"/>
      <c r="C24" s="1031"/>
      <c r="D24" s="1031"/>
      <c r="E24" s="1031"/>
      <c r="F24" s="39"/>
      <c r="G24" s="39"/>
      <c r="H24" s="39"/>
    </row>
    <row r="25" spans="1:9" s="29" customFormat="1" ht="24" customHeight="1">
      <c r="A25" s="306"/>
      <c r="B25" s="306"/>
      <c r="C25" s="306"/>
      <c r="D25" s="42"/>
      <c r="E25" s="306"/>
      <c r="F25" s="39"/>
      <c r="G25" s="39"/>
      <c r="H25" s="39"/>
    </row>
    <row r="26" spans="1:9" ht="24" customHeight="1">
      <c r="A26" s="41" t="s">
        <v>57</v>
      </c>
      <c r="B26" s="76" t="str">
        <f>'Attach 3(JV)'!B24</f>
        <v/>
      </c>
      <c r="C26" s="45"/>
      <c r="D26" s="42" t="s">
        <v>55</v>
      </c>
      <c r="E26" s="44" t="str">
        <f>'Attach 3(JV)'!E24</f>
        <v/>
      </c>
    </row>
    <row r="27" spans="1:9" ht="24" customHeight="1">
      <c r="A27" s="41" t="s">
        <v>58</v>
      </c>
      <c r="B27" s="44" t="str">
        <f>'Attach 3(JV)'!B25</f>
        <v/>
      </c>
      <c r="C27" s="45"/>
      <c r="D27" s="42" t="s">
        <v>56</v>
      </c>
      <c r="E27" s="44" t="str">
        <f>'Attach 3(JV)'!E25</f>
        <v/>
      </c>
    </row>
    <row r="28" spans="1:9" ht="24" customHeight="1">
      <c r="D28" s="42"/>
    </row>
    <row r="29" spans="1:9" ht="24" customHeight="1">
      <c r="A29" s="41" t="str">
        <f>A1</f>
        <v>Specification No. :SRTCC/ Tele-contracts /836-20/AFSS</v>
      </c>
      <c r="B29" s="33"/>
      <c r="C29" s="33"/>
      <c r="D29" s="33"/>
      <c r="E29" s="33" t="str">
        <f>E1</f>
        <v xml:space="preserve">Attachment-6 (C) </v>
      </c>
    </row>
    <row r="30" spans="1:9" ht="24" customHeight="1">
      <c r="A30" s="41"/>
      <c r="B30" s="33"/>
      <c r="C30" s="33"/>
      <c r="D30" s="33"/>
      <c r="E30" s="33"/>
    </row>
    <row r="31" spans="1:9" ht="20.100000000000001" customHeight="1">
      <c r="A31" s="763" t="str">
        <f>A5</f>
        <v>(Commercial Deviations)</v>
      </c>
      <c r="B31" s="763"/>
      <c r="C31" s="763"/>
      <c r="D31" s="763"/>
      <c r="E31" s="763"/>
    </row>
    <row r="32" spans="1:9" ht="20.100000000000001" customHeight="1">
      <c r="A32" s="763"/>
      <c r="B32" s="763"/>
      <c r="C32" s="763"/>
      <c r="D32" s="763"/>
      <c r="E32" s="763"/>
    </row>
    <row r="33" spans="1:5" ht="20.100000000000001" customHeight="1"/>
    <row r="34" spans="1:5" ht="42" customHeight="1">
      <c r="A34" s="51" t="s">
        <v>413</v>
      </c>
      <c r="B34" s="51" t="s">
        <v>97</v>
      </c>
      <c r="C34" s="1045" t="s">
        <v>98</v>
      </c>
      <c r="D34" s="1045"/>
      <c r="E34" s="51" t="s">
        <v>99</v>
      </c>
    </row>
    <row r="35" spans="1:5" ht="39.950000000000003" customHeight="1">
      <c r="A35" s="106"/>
      <c r="B35" s="106"/>
      <c r="C35" s="977"/>
      <c r="D35" s="830"/>
      <c r="E35" s="115"/>
    </row>
    <row r="36" spans="1:5" ht="39.950000000000003" customHeight="1">
      <c r="A36" s="106"/>
      <c r="B36" s="106"/>
      <c r="C36" s="977"/>
      <c r="D36" s="830"/>
      <c r="E36" s="115"/>
    </row>
    <row r="37" spans="1:5" ht="39.950000000000003" customHeight="1">
      <c r="A37" s="106"/>
      <c r="B37" s="106"/>
      <c r="C37" s="977"/>
      <c r="D37" s="830"/>
      <c r="E37" s="115"/>
    </row>
    <row r="38" spans="1:5" ht="39.950000000000003" customHeight="1">
      <c r="A38" s="106"/>
      <c r="B38" s="106"/>
      <c r="C38" s="977"/>
      <c r="D38" s="830"/>
      <c r="E38" s="115"/>
    </row>
    <row r="39" spans="1:5" ht="39.950000000000003" customHeight="1">
      <c r="A39" s="106"/>
      <c r="B39" s="106"/>
      <c r="C39" s="977"/>
      <c r="D39" s="830"/>
      <c r="E39" s="115"/>
    </row>
    <row r="40" spans="1:5" ht="39.950000000000003" customHeight="1">
      <c r="A40" s="106"/>
      <c r="B40" s="106"/>
      <c r="C40" s="977"/>
      <c r="D40" s="830"/>
      <c r="E40" s="115"/>
    </row>
    <row r="41" spans="1:5" ht="39.950000000000003" customHeight="1">
      <c r="A41" s="106"/>
      <c r="B41" s="106"/>
      <c r="C41" s="977"/>
      <c r="D41" s="830"/>
      <c r="E41" s="115"/>
    </row>
    <row r="42" spans="1:5" ht="39.950000000000003" customHeight="1">
      <c r="A42" s="106"/>
      <c r="B42" s="106"/>
      <c r="C42" s="977"/>
      <c r="D42" s="830"/>
      <c r="E42" s="115"/>
    </row>
    <row r="43" spans="1:5" ht="39.950000000000003" customHeight="1">
      <c r="A43" s="106"/>
      <c r="B43" s="106"/>
      <c r="C43" s="977"/>
      <c r="D43" s="830"/>
      <c r="E43" s="115"/>
    </row>
    <row r="44" spans="1:5" ht="39.950000000000003" customHeight="1">
      <c r="A44" s="106"/>
      <c r="B44" s="106"/>
      <c r="C44" s="977"/>
      <c r="D44" s="830"/>
      <c r="E44" s="115"/>
    </row>
    <row r="45" spans="1:5" ht="20.100000000000001" customHeight="1"/>
    <row r="46" spans="1:5" ht="25.5" customHeight="1"/>
    <row r="47" spans="1:5" ht="25.5" customHeight="1">
      <c r="A47" s="30"/>
      <c r="B47" s="30"/>
      <c r="C47" s="30"/>
      <c r="D47" s="42"/>
      <c r="E47" s="30"/>
    </row>
    <row r="48" spans="1:5" ht="25.5" customHeight="1">
      <c r="A48" s="41" t="s">
        <v>57</v>
      </c>
      <c r="B48" s="76" t="str">
        <f>B26</f>
        <v/>
      </c>
      <c r="C48" s="45"/>
      <c r="D48" s="42" t="s">
        <v>55</v>
      </c>
      <c r="E48" s="44" t="str">
        <f>E26</f>
        <v/>
      </c>
    </row>
    <row r="49" spans="1:5" ht="25.5" customHeight="1">
      <c r="A49" s="41" t="s">
        <v>58</v>
      </c>
      <c r="B49" s="76" t="str">
        <f>B27</f>
        <v/>
      </c>
      <c r="C49" s="45"/>
      <c r="D49" s="42" t="s">
        <v>56</v>
      </c>
      <c r="E49" s="44" t="str">
        <f>E27</f>
        <v/>
      </c>
    </row>
    <row r="50" spans="1:5" ht="25.5" customHeight="1">
      <c r="D50" s="42"/>
    </row>
  </sheetData>
  <sheetProtection formatColumns="0" formatRows="0" selectLockedCells="1"/>
  <customSheetViews>
    <customSheetView guid="{B25B678B-BC05-466F-8B72-B9A2B78D775E}" showPageBreaks="1" showGridLines="0" printArea="1" hiddenColumns="1" view="pageBreakPreview" topLeftCell="A2">
      <selection activeCell="A17" sqref="A17"/>
      <rowBreaks count="1" manualBreakCount="1">
        <brk id="28" max="4" man="1"/>
      </rowBreaks>
      <pageMargins left="0.75" right="0.63" top="0.57999999999999996" bottom="0.4" header="0.34" footer="0.2"/>
      <pageSetup scale="81" orientation="portrait" r:id="rId1"/>
      <headerFooter alignWithMargins="0">
        <oddFooter>&amp;R&amp;"Book Antiqua,Bold"&amp;8 Page &amp;P</oddFooter>
      </headerFooter>
    </customSheetView>
    <customSheetView guid="{57F6F03E-328F-41C2-A59F-EF89E62201CD}" showPageBreaks="1" showGridLines="0" printArea="1" hiddenColumns="1" view="pageBreakPreview" topLeftCell="A2">
      <selection activeCell="A17" sqref="A17"/>
      <rowBreaks count="1" manualBreakCount="1">
        <brk id="28" max="4" man="1"/>
      </rowBreaks>
      <pageMargins left="0.75" right="0.63" top="0.57999999999999996" bottom="0.4" header="0.34" footer="0.2"/>
      <pageSetup scale="81" orientation="portrait" r:id="rId2"/>
      <headerFooter alignWithMargins="0">
        <oddFooter>&amp;R&amp;"Book Antiqua,Bold"&amp;8 Page &amp;P</oddFooter>
      </headerFooter>
    </customSheetView>
    <customSheetView guid="{79608B77-B487-4385-B348-43478B82E768}" showPageBreaks="1" showGridLines="0" printArea="1" view="pageBreakPreview">
      <selection activeCell="A8" sqref="A8:D8"/>
      <rowBreaks count="1" manualBreakCount="1">
        <brk id="28" max="4" man="1"/>
      </rowBreaks>
      <pageMargins left="0.75" right="0.63" top="0.57999999999999996" bottom="0.4" header="0.34" footer="0.2"/>
      <pageSetup scale="81" orientation="portrait" r:id="rId3"/>
      <headerFooter alignWithMargins="0">
        <oddFooter>&amp;R&amp;"Book Antiqua,Bold"&amp;8 Page &amp;P</oddFooter>
      </headerFooter>
    </customSheetView>
    <customSheetView guid="{827228A5-964E-465A-A946-EF2238A19E11}" showGridLines="0" hiddenColumns="1" showRuler="0">
      <selection activeCell="C18" sqref="C18:D18"/>
      <rowBreaks count="1" manualBreakCount="1">
        <brk id="28" max="4" man="1"/>
      </rowBreaks>
      <pageMargins left="0.75" right="0.63" top="0.57999999999999996" bottom="0.4" header="0.34" footer="0.2"/>
      <pageSetup scale="96" orientation="portrait" r:id="rId4"/>
      <headerFooter alignWithMargins="0">
        <oddFooter>&amp;R&amp;"Book Antiqua,Bold"&amp;8 Page &amp;P</oddFooter>
      </headerFooter>
    </customSheetView>
    <customSheetView guid="{C75B92C6-DDA6-4B48-9868-112DE431C284}" showPageBreaks="1" showGridLines="0" printArea="1" hiddenColumns="1" topLeftCell="A7">
      <selection activeCell="C18" sqref="C18:D18"/>
      <rowBreaks count="1" manualBreakCount="1">
        <brk id="28" max="4" man="1"/>
      </rowBreaks>
      <pageMargins left="0.75" right="0.63" top="0.57999999999999996" bottom="0.4" header="0.34" footer="0.2"/>
      <pageSetup scale="96" orientation="portrait" r:id="rId5"/>
      <headerFooter alignWithMargins="0">
        <oddFooter>&amp;R&amp;"Book Antiqua,Bold"&amp;8 Page &amp;P</oddFooter>
      </headerFooter>
    </customSheetView>
    <customSheetView guid="{6A6F11F6-4979-4331-B451-38654332CB39}" showGridLines="0" hiddenColumns="1">
      <selection activeCell="G20" sqref="G20"/>
      <rowBreaks count="1" manualBreakCount="1">
        <brk id="28" max="4" man="1"/>
      </rowBreaks>
      <pageMargins left="0.75" right="0.63" top="0.57999999999999996" bottom="0.4" header="0.34" footer="0.2"/>
      <pageSetup scale="96" orientation="portrait" r:id="rId6"/>
      <headerFooter alignWithMargins="0">
        <oddFooter>&amp;R&amp;"Book Antiqua,Bold"&amp;8 Page &amp;P</oddFooter>
      </headerFooter>
    </customSheetView>
    <customSheetView guid="{237D8718-39ED-4FFE-B3B2-D1192F8D2E87}" showGridLines="0" hiddenColumns="1">
      <selection activeCell="C17" sqref="C17:D17"/>
      <rowBreaks count="1" manualBreakCount="1">
        <brk id="28" max="4" man="1"/>
      </rowBreaks>
      <pageMargins left="0.75" right="0.63" top="0.57999999999999996" bottom="0.4" header="0.34" footer="0.2"/>
      <pageSetup scale="96" orientation="portrait" r:id="rId7"/>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8"/>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0"/>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hiddenColumns="1">
      <selection activeCell="C17" sqref="C17:D17"/>
      <rowBreaks count="1" manualBreakCount="1">
        <brk id="28" max="4" man="1"/>
      </rowBreaks>
      <pageMargins left="0.75" right="0.63" top="0.57999999999999996" bottom="0.4" header="0.34" footer="0.2"/>
      <pageSetup scale="96" orientation="portrait" r:id="rId12"/>
      <headerFooter alignWithMargins="0">
        <oddFooter>&amp;R&amp;"Book Antiqua,Bold"&amp;8 Page &amp;P</oddFooter>
      </headerFooter>
    </customSheetView>
    <customSheetView guid="{F68380CD-DF58-4BFA-A4C7-4B5C98AD7B16}" showGridLines="0" hiddenColumns="1">
      <selection activeCell="C17" sqref="C17:D17"/>
      <rowBreaks count="1" manualBreakCount="1">
        <brk id="28" max="4" man="1"/>
      </rowBreaks>
      <pageMargins left="0.75" right="0.63" top="0.57999999999999996" bottom="0.4" header="0.34" footer="0.2"/>
      <pageSetup scale="96" orientation="portrait" r:id="rId13"/>
      <headerFooter alignWithMargins="0">
        <oddFooter>&amp;R&amp;"Book Antiqua,Bold"&amp;8 Page &amp;P</oddFooter>
      </headerFooter>
    </customSheetView>
    <customSheetView guid="{4D13F2D0-9E40-44C6-9D3A-A33B263F802B}" showPageBreaks="1" showGridLines="0" printArea="1" hiddenColumns="1" view="pageBreakPreview" topLeftCell="A16">
      <selection activeCell="A17" sqref="A17"/>
      <rowBreaks count="1" manualBreakCount="1">
        <brk id="28" max="4" man="1"/>
      </rowBreaks>
      <pageMargins left="0.75" right="0.63" top="0.57999999999999996" bottom="0.4" header="0.34" footer="0.2"/>
      <pageSetup scale="81" orientation="portrait" r:id="rId14"/>
      <headerFooter alignWithMargins="0">
        <oddFooter>&amp;R&amp;"Book Antiqua,Bold"&amp;8 Page &amp;P</oddFooter>
      </headerFooter>
    </customSheetView>
    <customSheetView guid="{A8479356-B4AD-4F5B-8D54-8D0AD34911D9}" showPageBreaks="1" showGridLines="0" printArea="1" hiddenColumns="1" view="pageBreakPreview">
      <selection activeCell="A17" sqref="A17"/>
      <rowBreaks count="1" manualBreakCount="1">
        <brk id="28" max="4" man="1"/>
      </rowBreaks>
      <pageMargins left="0.75" right="0.63" top="0.57999999999999996" bottom="0.4" header="0.34" footer="0.2"/>
      <pageSetup scale="81" orientation="portrait" r:id="rId15"/>
      <headerFooter alignWithMargins="0">
        <oddFooter>&amp;R&amp;"Book Antiqua,Bold"&amp;8 Page &amp;P</oddFooter>
      </headerFooter>
    </customSheetView>
    <customSheetView guid="{D1959BE0-8812-45F3-9DE2-A86473ADD9EF}" showPageBreaks="1" showGridLines="0" printArea="1" hiddenColumns="1" view="pageBreakPreview" topLeftCell="A2">
      <selection activeCell="A17" sqref="A17"/>
      <rowBreaks count="1" manualBreakCount="1">
        <brk id="28" max="4" man="1"/>
      </rowBreaks>
      <pageMargins left="0.75" right="0.63" top="0.57999999999999996" bottom="0.4" header="0.34" footer="0.2"/>
      <pageSetup scale="81" orientation="portrait" r:id="rId16"/>
      <headerFooter alignWithMargins="0">
        <oddFooter>&amp;R&amp;"Book Antiqua,Bold"&amp;8 Page &amp;P</oddFooter>
      </headerFooter>
    </customSheetView>
  </customSheetViews>
  <mergeCells count="29">
    <mergeCell ref="C16:D16"/>
    <mergeCell ref="A8:D8"/>
    <mergeCell ref="A3:E3"/>
    <mergeCell ref="A5:E5"/>
    <mergeCell ref="A14:E14"/>
    <mergeCell ref="B9:D9"/>
    <mergeCell ref="B10:D10"/>
    <mergeCell ref="B11:D11"/>
    <mergeCell ref="B12:D12"/>
    <mergeCell ref="C42:D42"/>
    <mergeCell ref="C43:D43"/>
    <mergeCell ref="C44:D44"/>
    <mergeCell ref="C40:D40"/>
    <mergeCell ref="C41:D41"/>
    <mergeCell ref="C17:D17"/>
    <mergeCell ref="C20:D20"/>
    <mergeCell ref="C18:D18"/>
    <mergeCell ref="C19:D19"/>
    <mergeCell ref="C39:D39"/>
    <mergeCell ref="C38:D38"/>
    <mergeCell ref="C21:D21"/>
    <mergeCell ref="A23:E23"/>
    <mergeCell ref="A24:E24"/>
    <mergeCell ref="A32:E32"/>
    <mergeCell ref="C34:D34"/>
    <mergeCell ref="C35:D35"/>
    <mergeCell ref="C36:D36"/>
    <mergeCell ref="C37:D37"/>
    <mergeCell ref="A31:E31"/>
  </mergeCells>
  <phoneticPr fontId="6" type="noConversion"/>
  <conditionalFormatting sqref="A51:E51">
    <cfRule type="expression" dxfId="14" priority="1" stopIfTrue="1">
      <formula>$H$20="No"</formula>
    </cfRule>
  </conditionalFormatting>
  <conditionalFormatting sqref="A29:E50">
    <cfRule type="expression" dxfId="13" priority="2" stopIfTrue="1">
      <formula>$H$20=FALSE</formula>
    </cfRule>
  </conditionalFormatting>
  <pageMargins left="0.75" right="0.63" top="0.57999999999999996" bottom="0.4" header="0.34" footer="0.2"/>
  <pageSetup scale="81" orientation="portrait" r:id="rId17"/>
  <headerFooter alignWithMargins="0">
    <oddFooter>&amp;R&amp;"Book Antiqua,Bold"&amp;8 Page &amp;P</oddFooter>
  </headerFooter>
  <rowBreaks count="1" manualBreakCount="1">
    <brk id="28" max="4" man="1"/>
  </rowBreaks>
  <drawing r:id="rId18"/>
  <legacyDrawing r:id="rId19"/>
  <mc:AlternateContent xmlns:mc="http://schemas.openxmlformats.org/markup-compatibility/2006">
    <mc:Choice Requires="x14">
      <controls>
        <mc:AlternateContent xmlns:mc="http://schemas.openxmlformats.org/markup-compatibility/2006">
          <mc:Choice Requires="x14">
            <control shapeId="10254" r:id="rId20"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indexed="45"/>
  </sheetPr>
  <dimension ref="A1:Z50"/>
  <sheetViews>
    <sheetView showGridLines="0" topLeftCell="A2" zoomScaleNormal="100" zoomScaleSheetLayoutView="100" workbookViewId="0">
      <selection activeCell="E8" sqref="E8"/>
    </sheetView>
  </sheetViews>
  <sheetFormatPr defaultRowHeight="16.5"/>
  <cols>
    <col min="1" max="1" width="12.140625" style="34" customWidth="1"/>
    <col min="2" max="2" width="20.5703125" style="34" customWidth="1"/>
    <col min="3" max="3" width="11.42578125" style="34" customWidth="1"/>
    <col min="4" max="4" width="27.140625" style="34" customWidth="1"/>
    <col min="5" max="5" width="43.85546875" style="34" customWidth="1"/>
    <col min="6" max="7" width="9.140625" style="29"/>
    <col min="8" max="8" width="0" style="29" hidden="1" customWidth="1"/>
    <col min="9" max="16384" width="9.140625" style="30"/>
  </cols>
  <sheetData>
    <row r="1" spans="1:26">
      <c r="A1" s="26" t="str">
        <f>'Attach 3(JV)'!A1</f>
        <v>Specification No. :SRTCC/ Tele-contracts /836-20/AFSS</v>
      </c>
      <c r="B1" s="27"/>
      <c r="C1" s="27"/>
      <c r="D1" s="27"/>
      <c r="E1" s="28" t="str">
        <f>"Attachment-6 (T) "</f>
        <v xml:space="preserve">Attachment-6 (T) </v>
      </c>
      <c r="Z1" s="193"/>
    </row>
    <row r="2" spans="1:26" ht="10.5" customHeight="1">
      <c r="Z2" s="193"/>
    </row>
    <row r="3" spans="1:26" ht="56.25" customHeight="1">
      <c r="A3" s="762" t="str">
        <f>'Attach 3(JV)'!A3</f>
        <v xml:space="preserve">Supply, installation &amp; commissioning of AFSS (Automatic Fire Suppression System) at 6 nos. Telecom locations under SRTCC.
</v>
      </c>
      <c r="B3" s="762"/>
      <c r="C3" s="762"/>
      <c r="D3" s="762"/>
      <c r="E3" s="762"/>
      <c r="F3" s="31"/>
      <c r="G3" s="32"/>
      <c r="H3" s="31"/>
    </row>
    <row r="4" spans="1:26" ht="10.5" customHeight="1">
      <c r="A4" s="33"/>
      <c r="H4" s="35"/>
      <c r="I4" s="12"/>
    </row>
    <row r="5" spans="1:26" ht="20.100000000000001" customHeight="1">
      <c r="A5" s="763" t="s">
        <v>471</v>
      </c>
      <c r="B5" s="763"/>
      <c r="C5" s="763"/>
      <c r="D5" s="763"/>
      <c r="E5" s="763"/>
      <c r="F5" s="36"/>
      <c r="H5" s="35"/>
      <c r="I5" s="14"/>
    </row>
    <row r="6" spans="1:26" ht="10.5" customHeight="1">
      <c r="A6" s="37"/>
      <c r="H6" s="35"/>
      <c r="I6" s="14"/>
    </row>
    <row r="7" spans="1:26" ht="20.100000000000001" customHeight="1">
      <c r="A7" s="38" t="str">
        <f>'Attach 3(JV)'!A7</f>
        <v>Bidder’s Name and Address (Sole Bidder ) :</v>
      </c>
      <c r="E7" s="17" t="str">
        <f>'Attach 3(JV)'!E7</f>
        <v>To:</v>
      </c>
      <c r="H7" s="35"/>
      <c r="I7" s="14"/>
    </row>
    <row r="8" spans="1:26" ht="36" customHeight="1">
      <c r="A8" s="761" t="str">
        <f>'Attach 3(JV)'!A8</f>
        <v/>
      </c>
      <c r="B8" s="761"/>
      <c r="C8" s="761"/>
      <c r="D8" s="761"/>
      <c r="E8" s="628" t="s">
        <v>954</v>
      </c>
      <c r="F8" s="67"/>
      <c r="H8" s="35"/>
      <c r="I8" s="14"/>
    </row>
    <row r="9" spans="1:26">
      <c r="A9" s="15" t="s">
        <v>415</v>
      </c>
      <c r="B9" s="998">
        <f>'Attach 3(JV)'!B9</f>
        <v>111</v>
      </c>
      <c r="C9" s="998"/>
      <c r="D9" s="998"/>
      <c r="E9" s="628" t="s">
        <v>418</v>
      </c>
      <c r="F9" s="67"/>
      <c r="H9" s="35"/>
      <c r="I9" s="14"/>
    </row>
    <row r="10" spans="1:26">
      <c r="A10" s="15" t="s">
        <v>417</v>
      </c>
      <c r="B10" s="998" t="str">
        <f>'Attach 3(JV)'!B10</f>
        <v/>
      </c>
      <c r="C10" s="998"/>
      <c r="D10" s="998"/>
      <c r="E10" s="628" t="s">
        <v>745</v>
      </c>
      <c r="F10" s="67"/>
      <c r="H10" s="35"/>
      <c r="I10" s="14"/>
    </row>
    <row r="11" spans="1:26">
      <c r="B11" s="998" t="str">
        <f>'Attach 3(JV)'!B11</f>
        <v/>
      </c>
      <c r="C11" s="998"/>
      <c r="D11" s="998"/>
      <c r="E11" s="628" t="s">
        <v>746</v>
      </c>
      <c r="F11" s="67"/>
    </row>
    <row r="12" spans="1:26">
      <c r="A12" s="37"/>
      <c r="B12" s="998" t="str">
        <f>'Attach 3(JV)'!B12</f>
        <v/>
      </c>
      <c r="C12" s="998"/>
      <c r="D12" s="998"/>
      <c r="E12" s="628" t="s">
        <v>747</v>
      </c>
      <c r="F12" s="67"/>
    </row>
    <row r="13" spans="1:26" ht="21" customHeight="1">
      <c r="A13" s="34" t="s">
        <v>409</v>
      </c>
    </row>
    <row r="14" spans="1:26" ht="45" customHeight="1">
      <c r="A14" s="955" t="s">
        <v>96</v>
      </c>
      <c r="B14" s="955"/>
      <c r="C14" s="955"/>
      <c r="D14" s="955"/>
      <c r="E14" s="955"/>
      <c r="F14" s="39"/>
      <c r="G14" s="39"/>
      <c r="H14" s="39"/>
    </row>
    <row r="15" spans="1:26" ht="12" customHeight="1">
      <c r="A15" s="37"/>
      <c r="B15" s="37"/>
      <c r="C15" s="37"/>
      <c r="D15" s="37"/>
      <c r="E15" s="37"/>
      <c r="F15" s="39"/>
      <c r="G15" s="39"/>
      <c r="H15" s="39"/>
    </row>
    <row r="16" spans="1:26" ht="42" customHeight="1">
      <c r="A16" s="51" t="s">
        <v>413</v>
      </c>
      <c r="B16" s="51" t="s">
        <v>97</v>
      </c>
      <c r="C16" s="1045" t="s">
        <v>98</v>
      </c>
      <c r="D16" s="1045"/>
      <c r="E16" s="51" t="s">
        <v>99</v>
      </c>
      <c r="F16" s="39"/>
      <c r="G16" s="39"/>
      <c r="H16" s="39"/>
    </row>
    <row r="17" spans="1:9" ht="21" customHeight="1">
      <c r="A17" s="106"/>
      <c r="B17" s="106"/>
      <c r="C17" s="977"/>
      <c r="D17" s="830"/>
      <c r="E17" s="115"/>
      <c r="F17" s="39"/>
      <c r="G17" s="39"/>
      <c r="H17" s="39"/>
    </row>
    <row r="18" spans="1:9" ht="21" customHeight="1">
      <c r="A18" s="106"/>
      <c r="B18" s="106"/>
      <c r="C18" s="977"/>
      <c r="D18" s="830"/>
      <c r="E18" s="115"/>
      <c r="F18" s="39"/>
      <c r="G18" s="39"/>
      <c r="H18" s="39"/>
    </row>
    <row r="19" spans="1:9" ht="21" customHeight="1">
      <c r="A19" s="106"/>
      <c r="B19" s="106"/>
      <c r="C19" s="1044"/>
      <c r="D19" s="1044"/>
      <c r="E19" s="115"/>
      <c r="F19" s="216"/>
      <c r="G19" s="216"/>
      <c r="H19" s="216"/>
    </row>
    <row r="20" spans="1:9" ht="21" customHeight="1">
      <c r="A20" s="106"/>
      <c r="B20" s="106"/>
      <c r="C20" s="1044"/>
      <c r="D20" s="1044"/>
      <c r="E20" s="115"/>
      <c r="F20" s="333"/>
      <c r="G20" s="333"/>
      <c r="H20" s="331" t="b">
        <v>0</v>
      </c>
      <c r="I20" s="176"/>
    </row>
    <row r="21" spans="1:9" ht="21" customHeight="1">
      <c r="A21" s="106"/>
      <c r="B21" s="106"/>
      <c r="C21" s="1044"/>
      <c r="D21" s="1044"/>
      <c r="E21" s="115"/>
      <c r="F21" s="333"/>
      <c r="G21" s="333"/>
      <c r="H21" s="334"/>
    </row>
    <row r="22" spans="1:9" ht="16.5" customHeight="1">
      <c r="D22" s="37"/>
      <c r="E22" s="37"/>
      <c r="F22" s="216"/>
      <c r="G22" s="216"/>
      <c r="H22" s="216"/>
      <c r="I22" s="176"/>
    </row>
    <row r="23" spans="1:9" s="29" customFormat="1" ht="51.75" customHeight="1">
      <c r="A23" s="1031" t="s">
        <v>100</v>
      </c>
      <c r="B23" s="1031"/>
      <c r="C23" s="1031"/>
      <c r="D23" s="1031"/>
      <c r="E23" s="1031"/>
      <c r="F23" s="39"/>
      <c r="G23" s="39"/>
      <c r="H23" s="39"/>
    </row>
    <row r="24" spans="1:9" s="29" customFormat="1" ht="96.75" customHeight="1">
      <c r="A24" s="1031" t="s">
        <v>473</v>
      </c>
      <c r="B24" s="1031"/>
      <c r="C24" s="1031"/>
      <c r="D24" s="1031"/>
      <c r="E24" s="1031"/>
      <c r="F24" s="39"/>
      <c r="G24" s="39"/>
      <c r="H24" s="39"/>
    </row>
    <row r="25" spans="1:9" s="29" customFormat="1" ht="24" customHeight="1">
      <c r="A25" s="306"/>
      <c r="B25" s="306"/>
      <c r="C25" s="306"/>
      <c r="D25" s="42"/>
      <c r="E25" s="306"/>
      <c r="F25" s="39"/>
      <c r="G25" s="39"/>
      <c r="H25" s="39"/>
    </row>
    <row r="26" spans="1:9" ht="24" customHeight="1">
      <c r="A26" s="41" t="s">
        <v>57</v>
      </c>
      <c r="B26" s="76" t="str">
        <f>'Attach 3(JV)'!B24</f>
        <v/>
      </c>
      <c r="C26" s="45"/>
      <c r="D26" s="42" t="s">
        <v>55</v>
      </c>
      <c r="E26" s="44" t="str">
        <f>'Attach 3(JV)'!E24</f>
        <v/>
      </c>
    </row>
    <row r="27" spans="1:9" ht="24" customHeight="1">
      <c r="A27" s="41" t="s">
        <v>58</v>
      </c>
      <c r="B27" s="44" t="str">
        <f>'Attach 3(JV)'!B25</f>
        <v/>
      </c>
      <c r="C27" s="45"/>
      <c r="D27" s="42" t="s">
        <v>56</v>
      </c>
      <c r="E27" s="44" t="str">
        <f>'Attach 3(JV)'!E25</f>
        <v/>
      </c>
    </row>
    <row r="28" spans="1:9" ht="24" customHeight="1">
      <c r="D28" s="42"/>
    </row>
    <row r="29" spans="1:9" ht="24" customHeight="1">
      <c r="A29" s="41" t="str">
        <f>A1</f>
        <v>Specification No. :SRTCC/ Tele-contracts /836-20/AFSS</v>
      </c>
      <c r="B29" s="33"/>
      <c r="C29" s="33"/>
      <c r="D29" s="33"/>
      <c r="E29" s="33" t="str">
        <f>E1</f>
        <v xml:space="preserve">Attachment-6 (T) </v>
      </c>
    </row>
    <row r="30" spans="1:9" ht="24" customHeight="1">
      <c r="A30" s="41"/>
      <c r="B30" s="33"/>
      <c r="C30" s="33"/>
      <c r="D30" s="33"/>
      <c r="E30" s="33"/>
    </row>
    <row r="31" spans="1:9" ht="20.100000000000001" customHeight="1">
      <c r="A31" s="763" t="str">
        <f>A5</f>
        <v>(Technical Deviations)</v>
      </c>
      <c r="B31" s="763"/>
      <c r="C31" s="763"/>
      <c r="D31" s="763"/>
      <c r="E31" s="763"/>
    </row>
    <row r="32" spans="1:9" ht="20.100000000000001" customHeight="1">
      <c r="A32" s="763"/>
      <c r="B32" s="763"/>
      <c r="C32" s="763"/>
      <c r="D32" s="763"/>
      <c r="E32" s="763"/>
    </row>
    <row r="33" spans="1:5" ht="20.100000000000001" customHeight="1"/>
    <row r="34" spans="1:5" ht="42" customHeight="1">
      <c r="A34" s="51" t="s">
        <v>413</v>
      </c>
      <c r="B34" s="51" t="s">
        <v>97</v>
      </c>
      <c r="C34" s="1045" t="s">
        <v>98</v>
      </c>
      <c r="D34" s="1045"/>
      <c r="E34" s="51" t="s">
        <v>99</v>
      </c>
    </row>
    <row r="35" spans="1:5" ht="39.950000000000003" customHeight="1">
      <c r="A35" s="106"/>
      <c r="B35" s="106"/>
      <c r="C35" s="977"/>
      <c r="D35" s="830"/>
      <c r="E35" s="115"/>
    </row>
    <row r="36" spans="1:5" ht="39.950000000000003" customHeight="1">
      <c r="A36" s="106"/>
      <c r="B36" s="106"/>
      <c r="C36" s="977"/>
      <c r="D36" s="830"/>
      <c r="E36" s="115"/>
    </row>
    <row r="37" spans="1:5" ht="39.950000000000003" customHeight="1">
      <c r="A37" s="106"/>
      <c r="B37" s="106"/>
      <c r="C37" s="977"/>
      <c r="D37" s="830"/>
      <c r="E37" s="115"/>
    </row>
    <row r="38" spans="1:5" ht="39.950000000000003" customHeight="1">
      <c r="A38" s="106"/>
      <c r="B38" s="106"/>
      <c r="C38" s="977"/>
      <c r="D38" s="830"/>
      <c r="E38" s="115"/>
    </row>
    <row r="39" spans="1:5" ht="39.950000000000003" customHeight="1">
      <c r="A39" s="106"/>
      <c r="B39" s="106"/>
      <c r="C39" s="977"/>
      <c r="D39" s="830"/>
      <c r="E39" s="115"/>
    </row>
    <row r="40" spans="1:5" ht="39.950000000000003" customHeight="1">
      <c r="A40" s="106"/>
      <c r="B40" s="106"/>
      <c r="C40" s="977"/>
      <c r="D40" s="830"/>
      <c r="E40" s="115"/>
    </row>
    <row r="41" spans="1:5" ht="39.950000000000003" customHeight="1">
      <c r="A41" s="106"/>
      <c r="B41" s="106"/>
      <c r="C41" s="977"/>
      <c r="D41" s="830"/>
      <c r="E41" s="115"/>
    </row>
    <row r="42" spans="1:5" ht="39.950000000000003" customHeight="1">
      <c r="A42" s="106"/>
      <c r="B42" s="106"/>
      <c r="C42" s="977"/>
      <c r="D42" s="830"/>
      <c r="E42" s="115"/>
    </row>
    <row r="43" spans="1:5" ht="39.950000000000003" customHeight="1">
      <c r="A43" s="106"/>
      <c r="B43" s="106"/>
      <c r="C43" s="977"/>
      <c r="D43" s="830"/>
      <c r="E43" s="115"/>
    </row>
    <row r="44" spans="1:5" ht="39.950000000000003" customHeight="1">
      <c r="A44" s="106"/>
      <c r="B44" s="106"/>
      <c r="C44" s="977"/>
      <c r="D44" s="830"/>
      <c r="E44" s="115"/>
    </row>
    <row r="45" spans="1:5" ht="20.100000000000001" customHeight="1"/>
    <row r="46" spans="1:5" ht="25.5" customHeight="1"/>
    <row r="47" spans="1:5" ht="25.5" customHeight="1">
      <c r="A47" s="30"/>
      <c r="B47" s="30"/>
      <c r="C47" s="30"/>
      <c r="D47" s="42"/>
      <c r="E47" s="30"/>
    </row>
    <row r="48" spans="1:5" ht="25.5" customHeight="1">
      <c r="A48" s="41" t="s">
        <v>57</v>
      </c>
      <c r="B48" s="76" t="str">
        <f>B26</f>
        <v/>
      </c>
      <c r="C48" s="45"/>
      <c r="D48" s="42" t="s">
        <v>55</v>
      </c>
      <c r="E48" s="44" t="str">
        <f>E26</f>
        <v/>
      </c>
    </row>
    <row r="49" spans="1:5" ht="25.5" customHeight="1">
      <c r="A49" s="41" t="s">
        <v>58</v>
      </c>
      <c r="B49" s="76" t="str">
        <f>B27</f>
        <v/>
      </c>
      <c r="C49" s="45"/>
      <c r="D49" s="42" t="s">
        <v>56</v>
      </c>
      <c r="E49" s="44" t="str">
        <f>E27</f>
        <v/>
      </c>
    </row>
    <row r="50" spans="1:5" ht="25.5" customHeight="1">
      <c r="D50" s="42"/>
    </row>
  </sheetData>
  <sheetProtection formatColumns="0" formatRows="0" selectLockedCells="1"/>
  <customSheetViews>
    <customSheetView guid="{B25B678B-BC05-466F-8B72-B9A2B78D775E}" showGridLines="0" hiddenColumns="1" topLeftCell="A2">
      <selection activeCell="A17" sqref="A17"/>
      <rowBreaks count="1" manualBreakCount="1">
        <brk id="28" max="4" man="1"/>
      </rowBreaks>
      <pageMargins left="0.75" right="0.63" top="0.57999999999999996" bottom="0.4" header="0.34" footer="0.2"/>
      <pageSetup scale="88" orientation="portrait" r:id="rId1"/>
      <headerFooter alignWithMargins="0">
        <oddFooter>&amp;R&amp;"Book Antiqua,Bold"&amp;8 Page &amp;P</oddFooter>
      </headerFooter>
    </customSheetView>
    <customSheetView guid="{57F6F03E-328F-41C2-A59F-EF89E62201CD}" showPageBreaks="1" showGridLines="0" printArea="1" hiddenColumns="1" topLeftCell="A2">
      <selection activeCell="A17" sqref="A17"/>
      <rowBreaks count="1" manualBreakCount="1">
        <brk id="28" max="4" man="1"/>
      </rowBreaks>
      <pageMargins left="0.75" right="0.63" top="0.57999999999999996" bottom="0.4" header="0.34" footer="0.2"/>
      <pageSetup scale="88" orientation="portrait" r:id="rId2"/>
      <headerFooter alignWithMargins="0">
        <oddFooter>&amp;R&amp;"Book Antiqua,Bold"&amp;8 Page &amp;P</oddFooter>
      </headerFooter>
    </customSheetView>
    <customSheetView guid="{79608B77-B487-4385-B348-43478B82E768}" showGridLines="0">
      <selection activeCell="E8" sqref="E8"/>
      <rowBreaks count="1" manualBreakCount="1">
        <brk id="28" max="4" man="1"/>
      </rowBreaks>
      <pageMargins left="0.75" right="0.63" top="0.57999999999999996" bottom="0.4" header="0.34" footer="0.2"/>
      <pageSetup scale="88" orientation="portrait" r:id="rId3"/>
      <headerFooter alignWithMargins="0">
        <oddFooter>&amp;R&amp;"Book Antiqua,Bold"&amp;8 Page &amp;P</oddFooter>
      </headerFooter>
    </customSheetView>
    <customSheetView guid="{4D13F2D0-9E40-44C6-9D3A-A33B263F802B}" showGridLines="0" hiddenColumns="1" topLeftCell="A4">
      <selection activeCell="A17" sqref="A17"/>
      <rowBreaks count="1" manualBreakCount="1">
        <brk id="28" max="4" man="1"/>
      </rowBreaks>
      <pageMargins left="0.75" right="0.63" top="0.57999999999999996" bottom="0.4" header="0.34" footer="0.2"/>
      <pageSetup scale="88" orientation="portrait" r:id="rId4"/>
      <headerFooter alignWithMargins="0">
        <oddFooter>&amp;R&amp;"Book Antiqua,Bold"&amp;8 Page &amp;P</oddFooter>
      </headerFooter>
    </customSheetView>
    <customSheetView guid="{A8479356-B4AD-4F5B-8D54-8D0AD34911D9}" showGridLines="0" hiddenColumns="1">
      <selection activeCell="A17" sqref="A17"/>
      <rowBreaks count="1" manualBreakCount="1">
        <brk id="28" max="4" man="1"/>
      </rowBreaks>
      <pageMargins left="0.75" right="0.63" top="0.57999999999999996" bottom="0.4" header="0.34" footer="0.2"/>
      <pageSetup scale="88" orientation="portrait" r:id="rId5"/>
      <headerFooter alignWithMargins="0">
        <oddFooter>&amp;R&amp;"Book Antiqua,Bold"&amp;8 Page &amp;P</oddFooter>
      </headerFooter>
    </customSheetView>
    <customSheetView guid="{D1959BE0-8812-45F3-9DE2-A86473ADD9EF}" showGridLines="0" hiddenColumns="1" topLeftCell="A2">
      <selection activeCell="A17" sqref="A17"/>
      <rowBreaks count="1" manualBreakCount="1">
        <brk id="28" max="4" man="1"/>
      </rowBreaks>
      <pageMargins left="0.75" right="0.63" top="0.57999999999999996" bottom="0.4" header="0.34" footer="0.2"/>
      <pageSetup scale="88" orientation="portrait" r:id="rId6"/>
      <headerFooter alignWithMargins="0">
        <oddFooter>&amp;R&amp;"Book Antiqua,Bold"&amp;8 Page &amp;P</oddFooter>
      </headerFooter>
    </customSheetView>
  </customSheetViews>
  <mergeCells count="29">
    <mergeCell ref="A3:E3"/>
    <mergeCell ref="A5:E5"/>
    <mergeCell ref="A8:D8"/>
    <mergeCell ref="B9:D9"/>
    <mergeCell ref="B10:D10"/>
    <mergeCell ref="B11:D11"/>
    <mergeCell ref="B12:D12"/>
    <mergeCell ref="A14:E14"/>
    <mergeCell ref="C16:D16"/>
    <mergeCell ref="C17:D17"/>
    <mergeCell ref="C18:D18"/>
    <mergeCell ref="C19:D19"/>
    <mergeCell ref="C39:D39"/>
    <mergeCell ref="C20:D20"/>
    <mergeCell ref="C21:D21"/>
    <mergeCell ref="A23:E23"/>
    <mergeCell ref="A24:E24"/>
    <mergeCell ref="A31:E31"/>
    <mergeCell ref="A32:E32"/>
    <mergeCell ref="C34:D34"/>
    <mergeCell ref="C35:D35"/>
    <mergeCell ref="C36:D36"/>
    <mergeCell ref="C37:D37"/>
    <mergeCell ref="C38:D38"/>
    <mergeCell ref="C40:D40"/>
    <mergeCell ref="C41:D41"/>
    <mergeCell ref="C42:D42"/>
    <mergeCell ref="C43:D43"/>
    <mergeCell ref="C44:D44"/>
  </mergeCells>
  <conditionalFormatting sqref="A51:E51">
    <cfRule type="expression" dxfId="12" priority="1" stopIfTrue="1">
      <formula>$H$20="No"</formula>
    </cfRule>
  </conditionalFormatting>
  <conditionalFormatting sqref="A29:E50">
    <cfRule type="expression" dxfId="11" priority="2" stopIfTrue="1">
      <formula>$H$20=FALSE</formula>
    </cfRule>
  </conditionalFormatting>
  <pageMargins left="0.75" right="0.63" top="0.57999999999999996" bottom="0.4" header="0.34" footer="0.2"/>
  <pageSetup scale="88" orientation="portrait" r:id="rId7"/>
  <headerFooter alignWithMargins="0">
    <oddFooter>&amp;R&amp;"Book Antiqua,Bold"&amp;8 Page &amp;P</oddFooter>
  </headerFooter>
  <rowBreaks count="1" manualBreakCount="1">
    <brk id="28" max="4" man="1"/>
  </rowBreaks>
  <drawing r:id="rId8"/>
  <legacyDrawing r:id="rId9"/>
  <mc:AlternateContent xmlns:mc="http://schemas.openxmlformats.org/markup-compatibility/2006">
    <mc:Choice Requires="x14">
      <controls>
        <mc:AlternateContent xmlns:mc="http://schemas.openxmlformats.org/markup-compatibility/2006">
          <mc:Choice Requires="x14">
            <control shapeId="57345" r:id="rId10" name="Check Box 1">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sheetPr>
  <dimension ref="A1:I38"/>
  <sheetViews>
    <sheetView showGridLines="0" view="pageBreakPreview" zoomScaleNormal="100" zoomScaleSheetLayoutView="100" workbookViewId="0">
      <selection activeCell="E8" sqref="E8"/>
    </sheetView>
  </sheetViews>
  <sheetFormatPr defaultRowHeight="16.5"/>
  <cols>
    <col min="1" max="1" width="12.140625" style="34" customWidth="1"/>
    <col min="2" max="2" width="20.5703125" style="34" customWidth="1"/>
    <col min="3" max="3" width="11.42578125" style="34" customWidth="1"/>
    <col min="4" max="4" width="26.85546875" style="34" customWidth="1"/>
    <col min="5" max="5" width="44.42578125" style="34" customWidth="1"/>
    <col min="6" max="8" width="9.140625" style="29"/>
    <col min="9" max="16384" width="9.140625" style="30"/>
  </cols>
  <sheetData>
    <row r="1" spans="1:9">
      <c r="A1" s="26" t="str">
        <f>'Attach 3(JV)'!A1</f>
        <v>Specification No. :SRTCC/ Tele-contracts /836-20/AFSS</v>
      </c>
      <c r="B1" s="27"/>
      <c r="C1" s="27"/>
      <c r="D1" s="27"/>
      <c r="E1" s="28" t="str">
        <f>"Attachment-7 "</f>
        <v xml:space="preserve">Attachment-7 </v>
      </c>
    </row>
    <row r="3" spans="1:9"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9" ht="20.100000000000001" customHeight="1">
      <c r="A4" s="33"/>
      <c r="H4" s="35"/>
      <c r="I4" s="12"/>
    </row>
    <row r="5" spans="1:9" ht="20.100000000000001" customHeight="1">
      <c r="A5" s="763" t="s">
        <v>220</v>
      </c>
      <c r="B5" s="763"/>
      <c r="C5" s="763"/>
      <c r="D5" s="763"/>
      <c r="E5" s="763"/>
      <c r="F5" s="36"/>
      <c r="H5" s="35"/>
      <c r="I5" s="14"/>
    </row>
    <row r="6" spans="1:9" ht="20.100000000000001" customHeight="1">
      <c r="A6" s="37"/>
      <c r="H6" s="35"/>
      <c r="I6" s="14"/>
    </row>
    <row r="7" spans="1:9" ht="20.100000000000001" customHeight="1">
      <c r="A7" s="38" t="str">
        <f>'Attach 3(JV)'!A7</f>
        <v>Bidder’s Name and Address (Sole Bidder ) :</v>
      </c>
      <c r="E7" s="17" t="str">
        <f>'Attach 3(JV)'!E7</f>
        <v>To:</v>
      </c>
      <c r="H7" s="35"/>
      <c r="I7" s="14"/>
    </row>
    <row r="8" spans="1:9" ht="36" customHeight="1">
      <c r="A8" s="761" t="str">
        <f>'Attach 3(JV)'!A8</f>
        <v/>
      </c>
      <c r="B8" s="761"/>
      <c r="C8" s="761"/>
      <c r="D8" s="761"/>
      <c r="E8" s="628" t="s">
        <v>955</v>
      </c>
      <c r="F8" s="67"/>
      <c r="H8" s="35"/>
      <c r="I8" s="14"/>
    </row>
    <row r="9" spans="1:9">
      <c r="A9" s="15" t="s">
        <v>415</v>
      </c>
      <c r="B9" s="1046">
        <f>'Attach 3(JV)'!B9</f>
        <v>111</v>
      </c>
      <c r="C9" s="1046"/>
      <c r="D9" s="1046"/>
      <c r="E9" s="628" t="s">
        <v>418</v>
      </c>
      <c r="F9" s="67"/>
      <c r="H9" s="35"/>
      <c r="I9" s="14"/>
    </row>
    <row r="10" spans="1:9">
      <c r="A10" s="15" t="s">
        <v>417</v>
      </c>
      <c r="B10" s="1047" t="str">
        <f>'Attach 3(JV)'!B10</f>
        <v/>
      </c>
      <c r="C10" s="1047"/>
      <c r="D10" s="1047"/>
      <c r="E10" s="628" t="s">
        <v>745</v>
      </c>
      <c r="F10" s="67"/>
      <c r="H10" s="35"/>
      <c r="I10" s="14"/>
    </row>
    <row r="11" spans="1:9">
      <c r="B11" s="1047" t="str">
        <f>'Attach 3(JV)'!B11</f>
        <v/>
      </c>
      <c r="C11" s="1047"/>
      <c r="D11" s="1047"/>
      <c r="E11" s="628" t="s">
        <v>746</v>
      </c>
      <c r="F11" s="67"/>
    </row>
    <row r="12" spans="1:9">
      <c r="A12" s="37"/>
      <c r="B12" s="1047" t="str">
        <f>'Attach 3(JV)'!B12</f>
        <v/>
      </c>
      <c r="C12" s="1047"/>
      <c r="D12" s="1047"/>
      <c r="E12" s="628" t="s">
        <v>747</v>
      </c>
      <c r="F12" s="67"/>
    </row>
    <row r="13" spans="1:9" ht="20.100000000000001" customHeight="1">
      <c r="B13" s="122"/>
      <c r="C13" s="122"/>
      <c r="D13" s="122"/>
    </row>
    <row r="14" spans="1:9" ht="20.100000000000001" customHeight="1">
      <c r="A14" s="37"/>
      <c r="B14" s="122"/>
      <c r="C14" s="122"/>
      <c r="D14" s="122"/>
    </row>
    <row r="15" spans="1:9" ht="27.75" customHeight="1">
      <c r="A15" s="763" t="s">
        <v>221</v>
      </c>
      <c r="B15" s="763"/>
      <c r="C15" s="763"/>
      <c r="D15" s="763"/>
      <c r="E15" s="763"/>
      <c r="F15" s="39"/>
      <c r="G15" s="39"/>
      <c r="H15" s="39"/>
    </row>
    <row r="16" spans="1:9" ht="20.100000000000001" customHeight="1">
      <c r="A16" s="37"/>
    </row>
    <row r="17" spans="1:5" ht="20.100000000000001" customHeight="1">
      <c r="A17" s="40"/>
    </row>
    <row r="18" spans="1:5" ht="20.100000000000001" customHeight="1"/>
    <row r="19" spans="1:5" ht="20.100000000000001" customHeight="1">
      <c r="A19" s="40"/>
    </row>
    <row r="20" spans="1:5" ht="20.100000000000001" customHeight="1">
      <c r="A20" s="40"/>
    </row>
    <row r="21" spans="1:5" ht="20.100000000000001" customHeight="1">
      <c r="D21" s="42"/>
    </row>
    <row r="22" spans="1:5" ht="33" customHeight="1">
      <c r="A22" s="41" t="s">
        <v>57</v>
      </c>
      <c r="B22" s="76" t="str">
        <f>'Attach 3(JV)'!B24</f>
        <v/>
      </c>
      <c r="C22" s="38"/>
      <c r="D22" s="42" t="s">
        <v>55</v>
      </c>
      <c r="E22" s="44" t="str">
        <f>'Attach 3(JV)'!E24</f>
        <v/>
      </c>
    </row>
    <row r="23" spans="1:5" ht="33" customHeight="1">
      <c r="A23" s="41" t="s">
        <v>58</v>
      </c>
      <c r="B23" s="44" t="str">
        <f>'Attach 3(JV)'!B25</f>
        <v/>
      </c>
      <c r="C23" s="38"/>
      <c r="D23" s="42" t="s">
        <v>56</v>
      </c>
      <c r="E23" s="44" t="str">
        <f>'Attach 3(JV)'!E25</f>
        <v/>
      </c>
    </row>
    <row r="24" spans="1:5" ht="33" customHeight="1">
      <c r="D24" s="42"/>
    </row>
    <row r="25" spans="1:5" ht="33" customHeight="1">
      <c r="A25" s="38"/>
      <c r="B25" s="38"/>
      <c r="C25" s="38"/>
      <c r="D25" s="42"/>
      <c r="E25" s="38"/>
    </row>
    <row r="26" spans="1:5" ht="20.100000000000001" customHeight="1"/>
    <row r="27" spans="1:5" ht="20.100000000000001" customHeight="1">
      <c r="A27" s="43"/>
    </row>
    <row r="28" spans="1:5" ht="20.100000000000001" customHeight="1"/>
    <row r="29" spans="1:5" ht="20.100000000000001" customHeight="1"/>
    <row r="30" spans="1:5" ht="20.100000000000001" customHeight="1">
      <c r="A30" s="43"/>
    </row>
    <row r="31" spans="1:5" ht="20.100000000000001" customHeight="1"/>
    <row r="32" spans="1:5" ht="20.100000000000001" customHeight="1">
      <c r="A32" s="43"/>
    </row>
    <row r="33" spans="1:1" ht="20.100000000000001" customHeight="1"/>
    <row r="34" spans="1:1" ht="20.100000000000001" customHeight="1">
      <c r="A34" s="43"/>
    </row>
    <row r="35" spans="1:1" ht="20.100000000000001" customHeight="1"/>
    <row r="36" spans="1:1" ht="20.100000000000001" customHeight="1"/>
    <row r="37" spans="1:1" ht="20.100000000000001" customHeight="1"/>
    <row r="38" spans="1:1" ht="20.100000000000001" customHeight="1"/>
  </sheetData>
  <sheetProtection formatColumns="0" formatRows="0" selectLockedCells="1" selectUnlockedCells="1"/>
  <customSheetViews>
    <customSheetView guid="{B25B678B-BC05-466F-8B72-B9A2B78D775E}" showPageBreaks="1" showGridLines="0" printArea="1" view="pageBreakPreview">
      <selection activeCell="E8" sqref="E8"/>
      <pageMargins left="0.74803149606299213" right="0.62992125984251968" top="0.59055118110236227" bottom="0.59055118110236227" header="0.35433070866141736" footer="0.35433070866141736"/>
      <pageSetup scale="88" orientation="portrait" r:id="rId1"/>
      <headerFooter alignWithMargins="0">
        <oddFooter>&amp;R&amp;"Book Antiqua,Bold"&amp;8 Page &amp;P of &amp;N</oddFooter>
      </headerFooter>
    </customSheetView>
    <customSheetView guid="{57F6F03E-328F-41C2-A59F-EF89E62201CD}" showPageBreaks="1" showGridLines="0" printArea="1" view="pageBreakPreview">
      <selection activeCell="E8" sqref="E8"/>
      <pageMargins left="0.74803149606299213" right="0.62992125984251968" top="0.59055118110236227" bottom="0.59055118110236227" header="0.35433070866141736" footer="0.35433070866141736"/>
      <pageSetup scale="88" orientation="portrait" r:id="rId2"/>
      <headerFooter alignWithMargins="0">
        <oddFooter>&amp;R&amp;"Book Antiqua,Bold"&amp;8 Page &amp;P of &amp;N</oddFooter>
      </headerFooter>
    </customSheetView>
    <customSheetView guid="{79608B77-B487-4385-B348-43478B82E768}" showPageBreaks="1" showGridLines="0" printArea="1" view="pageBreakPreview">
      <selection activeCell="E8" sqref="E8"/>
      <pageMargins left="0.74803149606299213" right="0.62992125984251968" top="0.59055118110236227" bottom="0.59055118110236227" header="0.35433070866141736" footer="0.35433070866141736"/>
      <pageSetup scale="88" orientation="portrait" r:id="rId3"/>
      <headerFooter alignWithMargins="0">
        <oddFooter>&amp;R&amp;"Book Antiqua,Bold"&amp;8 Page &amp;P of &amp;N</oddFooter>
      </headerFooter>
    </customSheetView>
    <customSheetView guid="{827228A5-964E-465A-A946-EF2238A19E11}" showGridLines="0" showRuler="0" topLeftCell="A16">
      <selection activeCell="E8" sqref="E8:E12"/>
      <pageMargins left="0.74803149606299213" right="0.62992125984251968" top="0.59055118110236227" bottom="0.59055118110236227" header="0.35433070866141736" footer="0.35433070866141736"/>
      <pageSetup scale="90" orientation="portrait" r:id="rId4"/>
      <headerFooter alignWithMargins="0">
        <oddFooter>&amp;R&amp;"Book Antiqua,Bold"&amp;8 Page &amp;P of &amp;N</oddFooter>
      </headerFooter>
    </customSheetView>
    <customSheetView guid="{C75B92C6-DDA6-4B48-9868-112DE431C284}" showPageBreaks="1" showGridLines="0" printArea="1">
      <selection activeCell="G20" sqref="G20"/>
      <pageMargins left="0.74803149606299213" right="0.62992125984251968" top="0.59055118110236227" bottom="0.59055118110236227" header="0.35433070866141736" footer="0.35433070866141736"/>
      <pageSetup scale="90" orientation="portrait" r:id="rId5"/>
      <headerFooter alignWithMargins="0">
        <oddFooter>&amp;R&amp;"Book Antiqua,Bold"&amp;8 Page &amp;P of &amp;N</oddFooter>
      </headerFooter>
    </customSheetView>
    <customSheetView guid="{6A6F11F6-4979-4331-B451-38654332CB39}" showGridLines="0" topLeftCell="A22">
      <selection activeCell="G20" sqref="G20"/>
      <pageMargins left="0.74803149606299213" right="0.62992125984251968" top="0.59055118110236227" bottom="0.59055118110236227" header="0.35433070866141736" footer="0.35433070866141736"/>
      <pageSetup scale="90" orientation="portrait" r:id="rId6"/>
      <headerFooter alignWithMargins="0">
        <oddFooter>&amp;R&amp;"Book Antiqua,Bold"&amp;8 Page &amp;P of &amp;N</oddFooter>
      </headerFooter>
    </customSheetView>
    <customSheetView guid="{237D8718-39ED-4FFE-B3B2-D1192F8D2E87}" showGridLines="0">
      <pageMargins left="0.74803149606299213" right="0.62992125984251968" top="0.59055118110236227" bottom="0.59055118110236227" header="0.35433070866141736" footer="0.35433070866141736"/>
      <pageSetup scale="90" orientation="portrait" r:id="rId7"/>
      <headerFooter alignWithMargins="0">
        <oddFooter>&amp;R&amp;"Book Antiqua,Bold"&amp;8 Page &amp;P of &amp;N</oddFooter>
      </headerFooter>
    </customSheetView>
    <customSheetView guid="{CD4CA1A8-824A-452F-BDBA-32A47C1B3013}" scale="60" showPageBreaks="1" showGridLines="0" printArea="1" view="pageBreakPreview">
      <pageMargins left="0.74803149606299213" right="0.62992125984251968" top="0.59055118110236227" bottom="0.59055118110236227" header="0.35433070866141736" footer="0.35433070866141736"/>
      <pageSetup scale="90" orientation="portrait" r:id="rId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0"/>
      <headerFooter alignWithMargins="0">
        <oddFooter>&amp;L&amp;8Tower Package-TW05, TL associated with Phase-I Generation Project in Orissa (Part-C)&amp;R&amp;"Book Antiqua,Bold"&amp;8 Page &amp;P of &amp;N</oddFooter>
      </headerFooter>
    </customSheetView>
    <customSheetView guid="{2FDEDC7A-220A-4BDB-8FCD-0C556B60E1DF}" showGridLines="0">
      <pageMargins left="0.74803149606299213" right="0.62992125984251968" top="0.59055118110236227" bottom="0.59055118110236227" header="0.35433070866141736" footer="0.35433070866141736"/>
      <pageSetup scale="90" orientation="portrait" r:id="rId11"/>
      <headerFooter alignWithMargins="0">
        <oddFooter>&amp;R&amp;"Book Antiqua,Bold"&amp;8 Page &amp;P of &amp;N</oddFooter>
      </headerFooter>
    </customSheetView>
    <customSheetView guid="{F68380CD-DF58-4BFA-A4C7-4B5C98AD7B16}" showGridLines="0">
      <pageMargins left="0.74803149606299213" right="0.62992125984251968" top="0.59055118110236227" bottom="0.59055118110236227" header="0.35433070866141736" footer="0.35433070866141736"/>
      <pageSetup scale="90" orientation="portrait" r:id="rId12"/>
      <headerFooter alignWithMargins="0">
        <oddFooter>&amp;R&amp;"Book Antiqua,Bold"&amp;8 Page &amp;P of &amp;N</oddFooter>
      </headerFooter>
    </customSheetView>
    <customSheetView guid="{4D13F2D0-9E40-44C6-9D3A-A33B263F802B}" showPageBreaks="1" showGridLines="0" printArea="1" view="pageBreakPreview">
      <selection activeCell="E8" sqref="E8:F12"/>
      <pageMargins left="0.74803149606299213" right="0.62992125984251968" top="0.59055118110236227" bottom="0.59055118110236227" header="0.35433070866141736" footer="0.35433070866141736"/>
      <pageSetup scale="88" orientation="portrait" r:id="rId13"/>
      <headerFooter alignWithMargins="0">
        <oddFooter>&amp;R&amp;"Book Antiqua,Bold"&amp;8 Page &amp;P of &amp;N</oddFooter>
      </headerFooter>
    </customSheetView>
    <customSheetView guid="{A8479356-B4AD-4F5B-8D54-8D0AD34911D9}" showPageBreaks="1" showGridLines="0" printArea="1" view="pageBreakPreview">
      <selection activeCell="E8" sqref="E8:F12"/>
      <pageMargins left="0.74803149606299213" right="0.62992125984251968" top="0.59055118110236227" bottom="0.59055118110236227" header="0.35433070866141736" footer="0.35433070866141736"/>
      <pageSetup scale="88" orientation="portrait" r:id="rId14"/>
      <headerFooter alignWithMargins="0">
        <oddFooter>&amp;R&amp;"Book Antiqua,Bold"&amp;8 Page &amp;P of &amp;N</oddFooter>
      </headerFooter>
    </customSheetView>
    <customSheetView guid="{D1959BE0-8812-45F3-9DE2-A86473ADD9EF}" showPageBreaks="1" showGridLines="0" printArea="1" view="pageBreakPreview">
      <selection activeCell="E8" sqref="E8"/>
      <pageMargins left="0.74803149606299213" right="0.62992125984251968" top="0.59055118110236227" bottom="0.59055118110236227" header="0.35433070866141736" footer="0.35433070866141736"/>
      <pageSetup scale="88" orientation="portrait" r:id="rId15"/>
      <headerFooter alignWithMargins="0">
        <oddFooter>&amp;R&amp;"Book Antiqua,Bold"&amp;8 Page &amp;P of &amp;N</oddFooter>
      </headerFooter>
    </customSheetView>
  </customSheetViews>
  <mergeCells count="8">
    <mergeCell ref="A3:E3"/>
    <mergeCell ref="A5:E5"/>
    <mergeCell ref="A15:E15"/>
    <mergeCell ref="B9:D9"/>
    <mergeCell ref="B10:D10"/>
    <mergeCell ref="B11:D11"/>
    <mergeCell ref="B12:D12"/>
    <mergeCell ref="A8:D8"/>
  </mergeCells>
  <phoneticPr fontId="6" type="noConversion"/>
  <pageMargins left="0.74803149606299213" right="0.62992125984251968" top="0.59055118110236227" bottom="0.59055118110236227" header="0.35433070866141736" footer="0.35433070866141736"/>
  <pageSetup scale="88" orientation="portrait" r:id="rId16"/>
  <headerFooter alignWithMargins="0">
    <oddFooter>&amp;R&amp;"Book Antiqua,Bold"&amp;8 Page &amp;P of &amp;N</oddFooter>
  </headerFooter>
  <drawing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V38"/>
  <sheetViews>
    <sheetView showGridLines="0" zoomScaleNormal="100" workbookViewId="0">
      <selection activeCell="A8" sqref="A8"/>
    </sheetView>
  </sheetViews>
  <sheetFormatPr defaultRowHeight="16.5"/>
  <cols>
    <col min="1" max="1" width="18.5703125" style="34" customWidth="1"/>
    <col min="2" max="2" width="20.5703125" style="34" customWidth="1"/>
    <col min="3" max="3" width="11.42578125" style="34" customWidth="1"/>
    <col min="4" max="4" width="22.5703125" style="34" customWidth="1"/>
    <col min="5" max="5" width="57" style="34" customWidth="1"/>
    <col min="6" max="6" width="22.140625" style="29" customWidth="1"/>
    <col min="7" max="7" width="32.5703125" style="29" customWidth="1"/>
    <col min="8" max="8" width="27" style="29" customWidth="1"/>
    <col min="9" max="9" width="24.28515625" style="30" hidden="1" customWidth="1"/>
    <col min="10" max="10" width="25.85546875" style="30" hidden="1" customWidth="1"/>
    <col min="11" max="21" width="0" style="30" hidden="1" customWidth="1"/>
    <col min="22" max="16384" width="9.140625" style="30"/>
  </cols>
  <sheetData>
    <row r="1" spans="1:22">
      <c r="A1" s="26" t="str">
        <f>'Attach 3(JV)'!A1</f>
        <v>Specification No. :SRTCC/ Tele-contracts /836-20/AFSS</v>
      </c>
      <c r="B1" s="27"/>
      <c r="C1" s="27"/>
      <c r="D1" s="27"/>
      <c r="E1" s="28" t="str">
        <f>"Attachment-8 " &amp; 'Attach 3(JV)'!AT1</f>
        <v>Attachment-8 AFSS SRTCC</v>
      </c>
    </row>
    <row r="2" spans="1:22" ht="15" customHeight="1"/>
    <row r="3" spans="1:22"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22" ht="15" customHeight="1">
      <c r="A4" s="33"/>
      <c r="H4" s="35"/>
      <c r="I4" s="12"/>
    </row>
    <row r="5" spans="1:22" ht="20.100000000000001" customHeight="1">
      <c r="A5" s="763" t="s">
        <v>450</v>
      </c>
      <c r="B5" s="763"/>
      <c r="C5" s="763"/>
      <c r="D5" s="763"/>
      <c r="E5" s="763"/>
      <c r="F5" s="36"/>
      <c r="H5" s="35"/>
      <c r="I5" s="14"/>
    </row>
    <row r="6" spans="1:22" ht="20.100000000000001" customHeight="1">
      <c r="A6" s="37"/>
      <c r="D6" s="34" t="s">
        <v>748</v>
      </c>
      <c r="H6" s="35"/>
      <c r="I6" s="14"/>
    </row>
    <row r="7" spans="1:22" ht="20.100000000000001" customHeight="1">
      <c r="A7" s="34" t="str">
        <f>'Attach 3(JV)'!E7</f>
        <v>To:</v>
      </c>
      <c r="E7" s="17"/>
      <c r="H7" s="35"/>
      <c r="I7" s="14"/>
    </row>
    <row r="8" spans="1:22" ht="21" customHeight="1">
      <c r="A8" s="628" t="s">
        <v>955</v>
      </c>
      <c r="B8" s="67"/>
      <c r="C8" s="628"/>
      <c r="D8" s="67"/>
      <c r="E8" s="13"/>
      <c r="H8" s="35"/>
      <c r="I8" s="14"/>
    </row>
    <row r="9" spans="1:22" ht="20.100000000000001" customHeight="1">
      <c r="A9" s="628" t="s">
        <v>418</v>
      </c>
      <c r="B9" s="67"/>
      <c r="C9" s="628"/>
      <c r="D9" s="67"/>
      <c r="E9" s="13"/>
      <c r="H9" s="35"/>
      <c r="I9" s="14"/>
    </row>
    <row r="10" spans="1:22" ht="20.100000000000001" customHeight="1">
      <c r="A10" s="628" t="s">
        <v>745</v>
      </c>
      <c r="B10" s="67"/>
      <c r="C10" s="628"/>
      <c r="D10" s="67"/>
      <c r="E10" s="13"/>
      <c r="H10" s="35"/>
      <c r="I10" s="14"/>
    </row>
    <row r="11" spans="1:22" ht="20.100000000000001" customHeight="1">
      <c r="A11" s="628" t="s">
        <v>746</v>
      </c>
      <c r="B11" s="67"/>
      <c r="C11" s="628"/>
      <c r="D11" s="67"/>
      <c r="E11" s="13"/>
      <c r="F11" s="366" t="s">
        <v>451</v>
      </c>
      <c r="G11" s="366" t="s">
        <v>452</v>
      </c>
      <c r="H11" s="366" t="s">
        <v>453</v>
      </c>
      <c r="I11" s="367" t="s">
        <v>454</v>
      </c>
      <c r="J11" s="367" t="s">
        <v>455</v>
      </c>
    </row>
    <row r="12" spans="1:22" ht="20.100000000000001" customHeight="1">
      <c r="A12" s="628" t="s">
        <v>747</v>
      </c>
      <c r="B12" s="67"/>
      <c r="C12" s="628"/>
      <c r="D12" s="67"/>
      <c r="E12" s="13"/>
      <c r="F12" s="1048"/>
      <c r="G12" s="1048" t="s">
        <v>16</v>
      </c>
      <c r="H12" s="1048" t="s">
        <v>17</v>
      </c>
      <c r="I12" s="367">
        <f>'Attach 3(JV)'!B9</f>
        <v>111</v>
      </c>
      <c r="J12" s="367" t="str">
        <f>'Attach 3(JV)'!A3</f>
        <v xml:space="preserve">Supply, installation &amp; commissioning of AFSS (Automatic Fire Suppression System) at 6 nos. Telecom locations under SRTCC.
</v>
      </c>
    </row>
    <row r="13" spans="1:22" ht="15" customHeight="1">
      <c r="A13" s="37"/>
      <c r="B13" s="172"/>
      <c r="C13" s="172"/>
      <c r="D13" s="172"/>
      <c r="F13" s="1049"/>
      <c r="G13" s="1049"/>
      <c r="H13" s="1049"/>
      <c r="I13" s="367" t="str">
        <f>'Attach 3(JV)'!B10</f>
        <v/>
      </c>
      <c r="J13" s="367"/>
    </row>
    <row r="14" spans="1:22" ht="20.100000000000001" customHeight="1">
      <c r="A14" s="34" t="s">
        <v>409</v>
      </c>
      <c r="F14" s="365"/>
      <c r="G14" s="365"/>
      <c r="H14" s="372"/>
      <c r="I14" s="367" t="str">
        <f>'Attach 3(JV)'!B11</f>
        <v/>
      </c>
      <c r="J14" s="367"/>
    </row>
    <row r="15" spans="1:22" ht="15" customHeight="1">
      <c r="A15" s="37"/>
      <c r="F15" s="365"/>
      <c r="G15" s="365"/>
      <c r="H15" s="372"/>
      <c r="I15" s="367" t="str">
        <f>'Attach 3(JV)'!B12</f>
        <v/>
      </c>
      <c r="J15" s="367"/>
    </row>
    <row r="16" spans="1:22" ht="126.75" customHeight="1">
      <c r="A16" s="1050" t="str">
        <f>" " &amp;G17&amp;""&amp;G18&amp;""&amp;G19&amp;""</f>
        <v xml:space="preserve"> WE       who are established and reputable manufacturers of   …(insert name and/or description of the goods) …. having production facilities at    ..(insert address of factory) .., , ,  do hereby authorize  111, , , (hereinafter, the “Bidder”) to submit a bid, and subsequently negotiate and sign the Contract with you against IFB for  Supply, installation &amp; commissioning of AFSS (Automatic Fire Suppression System) at 6 nos. Telecom locations under SRTCC.
  including the above plant &amp; equipment or other goods produced by us.</v>
      </c>
      <c r="B16" s="1050"/>
      <c r="C16" s="1050"/>
      <c r="D16" s="1050"/>
      <c r="E16" s="1050"/>
      <c r="F16" s="614"/>
      <c r="G16" s="614"/>
      <c r="H16" s="614"/>
      <c r="I16" s="615">
        <f>'Attach 3(JV)'!B13</f>
        <v>0</v>
      </c>
      <c r="J16" s="615"/>
      <c r="K16" s="615"/>
      <c r="L16" s="615"/>
      <c r="M16" s="615"/>
      <c r="N16" s="615"/>
      <c r="O16" s="615"/>
      <c r="P16" s="615"/>
      <c r="Q16" s="615"/>
      <c r="R16" s="615"/>
      <c r="S16" s="615"/>
      <c r="T16" s="615"/>
      <c r="U16" s="615"/>
      <c r="V16" s="615"/>
    </row>
    <row r="17" spans="1:22" ht="9" customHeight="1">
      <c r="A17" s="764"/>
      <c r="B17" s="764"/>
      <c r="C17" s="764"/>
      <c r="D17" s="764"/>
      <c r="E17" s="764"/>
      <c r="F17" s="614"/>
      <c r="G17" s="616" t="str">
        <f>"WE   "&amp;F12&amp;"    who are established and reputable manufacturers of   "&amp;G12&amp; ". having production facilities at"</f>
        <v>WE       who are established and reputable manufacturers of   …(insert name and/or description of the goods) …. having production facilities at</v>
      </c>
      <c r="H17" s="616" t="s">
        <v>456</v>
      </c>
      <c r="I17" s="615"/>
      <c r="J17" s="615"/>
      <c r="K17" s="615"/>
      <c r="L17" s="615"/>
      <c r="M17" s="615"/>
      <c r="N17" s="615"/>
      <c r="O17" s="615"/>
      <c r="P17" s="615"/>
      <c r="Q17" s="615"/>
      <c r="R17" s="615"/>
      <c r="S17" s="615"/>
      <c r="T17" s="615"/>
      <c r="U17" s="615"/>
      <c r="V17" s="615"/>
    </row>
    <row r="18" spans="1:22" ht="111.75" customHeight="1">
      <c r="A18" s="1050" t="str">
        <f>""&amp;H17&amp;" "&amp;H18&amp;" "&amp;H19&amp;" "</f>
        <v xml:space="preserve">We hereby extend our full guarantee and warranty for the above specified goods offered supporting the supply by the Bidder against these Bidding Documents, and duly authorize said Bidder to act on our behalf in fulfilling these guarantee and warranty obligations.  We also hereby declare that we and 111  have entered into a formal relationship in which, during the duration of the Contract (including warranty/defects liability). We, the Manufacturer or Producer, will make our technical and engineering staff fully available to the technical and engineering staff of the successful Bidder to assist that Bidder, on a reasonable and best effort basis, in the performance of all its obligations to the Purchaser under the Contract. </v>
      </c>
      <c r="B18" s="1050"/>
      <c r="C18" s="1050"/>
      <c r="D18" s="1050"/>
      <c r="E18" s="1050"/>
      <c r="F18" s="614"/>
      <c r="G18" s="616" t="str">
        <f>"    "&amp;H12&amp;", "&amp;H13&amp;", "&amp;H14&amp;", "&amp;H15&amp;" do hereby authorize  "&amp;I12&amp;", "&amp;I13&amp;", "&amp;I14&amp;", "&amp;I15&amp; "(hereinafter, the “Bidder”) "</f>
        <v xml:space="preserve">    ..(insert address of factory) .., , ,  do hereby authorize  111, , , (hereinafter, the “Bidder”) </v>
      </c>
      <c r="H18" s="616" t="str">
        <f>" We also hereby declare that we and " &amp;I12&amp; "  have entered into a formal relationship in which, during the duration of the Contract (including warranty/defects liability)."</f>
        <v xml:space="preserve"> We also hereby declare that we and 111  have entered into a formal relationship in which, during the duration of the Contract (including warranty/defects liability).</v>
      </c>
      <c r="I18" s="615"/>
      <c r="J18" s="615"/>
      <c r="K18" s="615"/>
      <c r="L18" s="615"/>
      <c r="M18" s="615"/>
      <c r="N18" s="615"/>
      <c r="O18" s="615"/>
      <c r="P18" s="615"/>
      <c r="Q18" s="615"/>
      <c r="R18" s="615"/>
      <c r="S18" s="615"/>
      <c r="T18" s="615"/>
      <c r="U18" s="615"/>
      <c r="V18" s="615"/>
    </row>
    <row r="19" spans="1:22" s="58" customFormat="1" ht="26.25" customHeight="1">
      <c r="A19" s="1051" t="str">
        <f>"For and on behalf of the "&amp;F12&amp;""</f>
        <v xml:space="preserve">For and on behalf of the </v>
      </c>
      <c r="B19" s="1051"/>
      <c r="C19" s="1051"/>
      <c r="D19" s="1051"/>
      <c r="E19" s="1051"/>
      <c r="F19" s="617"/>
      <c r="G19" s="618" t="str">
        <f>"to submit a bid, and subsequently negotiate and sign the Contract with you against IFB for  " &amp;J12&amp;"  including the above plant &amp; equipment or other goods produced by us."</f>
        <v>to submit a bid, and subsequently negotiate and sign the Contract with you against IFB for  Supply, installation &amp; commissioning of AFSS (Automatic Fire Suppression System) at 6 nos. Telecom locations under SRTCC.
  including the above plant &amp; equipment or other goods produced by us.</v>
      </c>
      <c r="H19" s="618" t="s">
        <v>457</v>
      </c>
      <c r="I19" s="619"/>
      <c r="J19" s="619"/>
      <c r="K19" s="619"/>
      <c r="L19" s="619"/>
      <c r="M19" s="619"/>
      <c r="N19" s="619"/>
      <c r="O19" s="619"/>
      <c r="P19" s="619"/>
      <c r="Q19" s="619"/>
      <c r="R19" s="619"/>
      <c r="S19" s="619"/>
      <c r="T19" s="619"/>
      <c r="U19" s="619"/>
      <c r="V19" s="619"/>
    </row>
    <row r="20" spans="1:22" s="58" customFormat="1" ht="26.25" customHeight="1">
      <c r="A20" s="40" t="s">
        <v>63</v>
      </c>
      <c r="B20" s="40"/>
      <c r="C20" s="40"/>
      <c r="D20" s="40"/>
      <c r="E20" s="40"/>
      <c r="F20" s="617"/>
      <c r="G20" s="618"/>
      <c r="H20" s="617"/>
      <c r="I20" s="619"/>
      <c r="J20" s="619"/>
      <c r="K20" s="619"/>
      <c r="L20" s="619"/>
      <c r="M20" s="619"/>
      <c r="N20" s="619"/>
      <c r="O20" s="619"/>
      <c r="P20" s="619"/>
      <c r="Q20" s="619"/>
      <c r="R20" s="619"/>
      <c r="S20" s="619"/>
      <c r="T20" s="619"/>
      <c r="U20" s="619"/>
      <c r="V20" s="619"/>
    </row>
    <row r="21" spans="1:22" s="58" customFormat="1" ht="26.25" customHeight="1">
      <c r="A21" s="40" t="s">
        <v>458</v>
      </c>
      <c r="B21" s="141" t="str">
        <f>'Attach 3(JV)'!B24</f>
        <v/>
      </c>
      <c r="C21" s="40"/>
      <c r="D21" s="40"/>
      <c r="E21" s="40"/>
      <c r="F21" s="617"/>
      <c r="G21" s="618"/>
      <c r="H21" s="617"/>
      <c r="I21" s="619"/>
      <c r="J21" s="619"/>
      <c r="K21" s="619"/>
      <c r="L21" s="619"/>
      <c r="M21" s="619"/>
      <c r="N21" s="619"/>
      <c r="O21" s="619"/>
      <c r="P21" s="619"/>
      <c r="Q21" s="619"/>
      <c r="R21" s="619"/>
      <c r="S21" s="619"/>
      <c r="T21" s="619"/>
      <c r="U21" s="619"/>
      <c r="V21" s="619"/>
    </row>
    <row r="22" spans="1:22" s="58" customFormat="1" ht="26.25" customHeight="1">
      <c r="A22" s="57" t="s">
        <v>459</v>
      </c>
      <c r="B22" s="369"/>
      <c r="C22" s="370"/>
      <c r="D22" s="40"/>
      <c r="E22" s="40"/>
      <c r="F22" s="182"/>
      <c r="G22" s="368"/>
      <c r="H22" s="182"/>
    </row>
    <row r="23" spans="1:22" ht="33" customHeight="1">
      <c r="D23" s="42" t="s">
        <v>63</v>
      </c>
    </row>
    <row r="24" spans="1:22" ht="33" customHeight="1">
      <c r="A24" s="41" t="s">
        <v>57</v>
      </c>
      <c r="B24" s="76" t="str">
        <f>'Attach 3(JV)'!B24</f>
        <v/>
      </c>
      <c r="D24" s="42" t="s">
        <v>55</v>
      </c>
      <c r="E24" s="44" t="str">
        <f>'Attach 3(JV)'!E24</f>
        <v/>
      </c>
    </row>
    <row r="25" spans="1:22" ht="33" customHeight="1">
      <c r="A25" s="41" t="s">
        <v>58</v>
      </c>
      <c r="B25" s="44" t="str">
        <f>'Attach 3(JV)'!B25</f>
        <v/>
      </c>
      <c r="D25" s="42" t="s">
        <v>56</v>
      </c>
      <c r="E25" s="44" t="str">
        <f>'Attach 3(JV)'!E25</f>
        <v/>
      </c>
    </row>
    <row r="26" spans="1:22" ht="33" customHeight="1">
      <c r="D26" s="42" t="s">
        <v>64</v>
      </c>
      <c r="E26" s="45"/>
    </row>
    <row r="27" spans="1:22" ht="20.100000000000001" customHeight="1">
      <c r="A27" s="43"/>
    </row>
    <row r="28" spans="1:22" ht="51" customHeight="1">
      <c r="A28" s="371" t="s">
        <v>460</v>
      </c>
      <c r="B28" s="854" t="s">
        <v>461</v>
      </c>
      <c r="C28" s="854"/>
      <c r="D28" s="854"/>
      <c r="E28" s="854"/>
    </row>
    <row r="29" spans="1:22" ht="40.5" customHeight="1">
      <c r="A29" s="371">
        <v>2</v>
      </c>
      <c r="B29" s="854" t="s">
        <v>462</v>
      </c>
      <c r="C29" s="854"/>
      <c r="D29" s="854"/>
      <c r="E29" s="854"/>
    </row>
    <row r="30" spans="1:22" ht="20.100000000000001" hidden="1" customHeight="1">
      <c r="A30" s="43"/>
    </row>
    <row r="31" spans="1:22" ht="20.100000000000001" hidden="1" customHeight="1"/>
    <row r="32" spans="1:22" ht="20.100000000000001" hidden="1" customHeight="1">
      <c r="A32" s="43"/>
    </row>
    <row r="33" spans="1:1" ht="20.100000000000001" hidden="1" customHeight="1"/>
    <row r="34" spans="1:1" ht="20.100000000000001" hidden="1" customHeight="1">
      <c r="A34" s="43"/>
    </row>
    <row r="35" spans="1:1" ht="20.100000000000001" hidden="1" customHeight="1"/>
    <row r="36" spans="1:1" ht="20.100000000000001" customHeight="1"/>
    <row r="37" spans="1:1" ht="20.100000000000001" customHeight="1"/>
    <row r="38" spans="1:1" ht="20.100000000000001" customHeight="1"/>
  </sheetData>
  <sheetProtection selectLockedCells="1"/>
  <customSheetViews>
    <customSheetView guid="{B25B678B-BC05-466F-8B72-B9A2B78D775E}" showGridLines="0" hiddenRows="1" hiddenColumns="1">
      <selection activeCell="F12" sqref="F12:F13"/>
      <pageMargins left="0.74803149606299213" right="0.62992125984251968" top="0.59055118110236227" bottom="0.59055118110236227" header="0.35433070866141736" footer="0.35433070866141736"/>
      <pageSetup scale="75" orientation="portrait" r:id="rId1"/>
      <headerFooter alignWithMargins="0">
        <oddFooter>&amp;R&amp;"Book Antiqua,Bold"&amp;8 Page &amp;P of &amp;N</oddFooter>
      </headerFooter>
    </customSheetView>
    <customSheetView guid="{57F6F03E-328F-41C2-A59F-EF89E62201CD}" showPageBreaks="1" showGridLines="0" printArea="1" hiddenRows="1" hiddenColumns="1">
      <selection activeCell="F12" sqref="F12:F13"/>
      <pageMargins left="0.74803149606299213" right="0.62992125984251968" top="0.59055118110236227" bottom="0.59055118110236227" header="0.35433070866141736" footer="0.35433070866141736"/>
      <pageSetup scale="75" orientation="portrait" r:id="rId2"/>
      <headerFooter alignWithMargins="0">
        <oddFooter>&amp;R&amp;"Book Antiqua,Bold"&amp;8 Page &amp;P of &amp;N</oddFooter>
      </headerFooter>
    </customSheetView>
    <customSheetView guid="{79608B77-B487-4385-B348-43478B82E768}" showGridLines="0">
      <selection activeCell="A8" sqref="A8"/>
      <pageMargins left="0.74803149606299213" right="0.62992125984251968" top="0.59055118110236227" bottom="0.59055118110236227" header="0.35433070866141736" footer="0.35433070866141736"/>
      <pageSetup scale="75" orientation="portrait" r:id="rId3"/>
      <headerFooter alignWithMargins="0">
        <oddFooter>&amp;R&amp;"Book Antiqua,Bold"&amp;8 Page &amp;P of &amp;N</oddFooter>
      </headerFooter>
    </customSheetView>
    <customSheetView guid="{827228A5-964E-465A-A946-EF2238A19E11}" scale="60" showGridLines="0" hiddenRows="1" hiddenColumns="1" state="hidden" showRuler="0">
      <selection activeCell="H25" sqref="H25"/>
      <pageMargins left="0.74803149606299213" right="0.62992125984251968" top="0.59055118110236227" bottom="0.59055118110236227" header="0.35433070866141736" footer="0.35433070866141736"/>
      <pageSetup scale="75" orientation="portrait" r:id="rId4"/>
      <headerFooter alignWithMargins="0">
        <oddFooter>&amp;R&amp;"Book Antiqua,Bold"&amp;8 Page &amp;P of &amp;N</oddFooter>
      </headerFooter>
    </customSheetView>
    <customSheetView guid="{C75B92C6-DDA6-4B48-9868-112DE431C284}" scale="60" showPageBreaks="1" showGridLines="0" printArea="1" hiddenRows="1" hiddenColumns="1" state="hidden">
      <selection activeCell="H25" sqref="H25"/>
      <pageMargins left="0.74803149606299213" right="0.62992125984251968" top="0.59055118110236227" bottom="0.59055118110236227" header="0.35433070866141736" footer="0.35433070866141736"/>
      <pageSetup scale="75" orientation="portrait" r:id="rId5"/>
      <headerFooter alignWithMargins="0">
        <oddFooter>&amp;R&amp;"Book Antiqua,Bold"&amp;8 Page &amp;P of &amp;N</oddFooter>
      </headerFooter>
    </customSheetView>
    <customSheetView guid="{6A6F11F6-4979-4331-B451-38654332CB39}" scale="60" showGridLines="0" hiddenRows="1" hiddenColumns="1" state="hidden">
      <selection activeCell="H25" sqref="H25"/>
      <pageMargins left="0.74803149606299213" right="0.62992125984251968" top="0.59055118110236227" bottom="0.59055118110236227" header="0.35433070866141736" footer="0.35433070866141736"/>
      <pageSetup scale="75" orientation="portrait" r:id="rId6"/>
      <headerFooter alignWithMargins="0">
        <oddFooter>&amp;R&amp;"Book Antiqua,Bold"&amp;8 Page &amp;P of &amp;N</oddFooter>
      </headerFooter>
    </customSheetView>
    <customSheetView guid="{237D8718-39ED-4FFE-B3B2-D1192F8D2E87}" scale="60" showGridLines="0" hiddenRows="1" hiddenColumns="1" state="hidden">
      <selection activeCell="H25" sqref="H25"/>
      <pageMargins left="0.74803149606299213" right="0.62992125984251968" top="0.59055118110236227" bottom="0.59055118110236227" header="0.35433070866141736" footer="0.35433070866141736"/>
      <pageSetup scale="75" orientation="portrait" r:id="rId7"/>
      <headerFooter alignWithMargins="0">
        <oddFooter>&amp;R&amp;"Book Antiqua,Bold"&amp;8 Page &amp;P of &amp;N</oddFooter>
      </headerFooter>
    </customSheetView>
    <customSheetView guid="{CD4CA1A8-824A-452F-BDBA-32A47C1B3013}" scale="60" showGridLines="0" hiddenRows="1" hiddenColumns="1" state="hidden">
      <selection activeCell="H25" sqref="H25"/>
      <pageMargins left="0.74803149606299213" right="0.62992125984251968" top="0.59055118110236227" bottom="0.59055118110236227" header="0.35433070866141736" footer="0.35433070866141736"/>
      <pageSetup scale="75" orientation="portrait" r:id="rId8"/>
      <headerFooter alignWithMargins="0">
        <oddFooter>&amp;R&amp;"Book Antiqua,Bold"&amp;8 Page &amp;P of &amp;N</oddFooter>
      </headerFooter>
    </customSheetView>
    <customSheetView guid="{2FDEDC7A-220A-4BDB-8FCD-0C556B60E1DF}" scale="60" showGridLines="0" hiddenRows="1" hiddenColumns="1" state="hidden">
      <selection activeCell="H25" sqref="H25"/>
      <pageMargins left="0.74803149606299213" right="0.62992125984251968" top="0.59055118110236227" bottom="0.59055118110236227" header="0.35433070866141736" footer="0.35433070866141736"/>
      <pageSetup scale="75" orientation="portrait" r:id="rId9"/>
      <headerFooter alignWithMargins="0">
        <oddFooter>&amp;R&amp;"Book Antiqua,Bold"&amp;8 Page &amp;P of &amp;N</oddFooter>
      </headerFooter>
    </customSheetView>
    <customSheetView guid="{F68380CD-DF58-4BFA-A4C7-4B5C98AD7B16}" scale="60" showGridLines="0" hiddenRows="1" hiddenColumns="1" state="hidden">
      <selection activeCell="H25" sqref="H25"/>
      <pageMargins left="0.74803149606299213" right="0.62992125984251968" top="0.59055118110236227" bottom="0.59055118110236227" header="0.35433070866141736" footer="0.35433070866141736"/>
      <pageSetup scale="75" orientation="portrait" r:id="rId10"/>
      <headerFooter alignWithMargins="0">
        <oddFooter>&amp;R&amp;"Book Antiqua,Bold"&amp;8 Page &amp;P of &amp;N</oddFooter>
      </headerFooter>
    </customSheetView>
    <customSheetView guid="{4D13F2D0-9E40-44C6-9D3A-A33B263F802B}" showGridLines="0" hiddenRows="1" hiddenColumns="1" topLeftCell="B1">
      <selection activeCell="F12" sqref="F12:F13"/>
      <pageMargins left="0.74803149606299213" right="0.62992125984251968" top="0.59055118110236227" bottom="0.59055118110236227" header="0.35433070866141736" footer="0.35433070866141736"/>
      <pageSetup scale="75" orientation="portrait" r:id="rId11"/>
      <headerFooter alignWithMargins="0">
        <oddFooter>&amp;R&amp;"Book Antiqua,Bold"&amp;8 Page &amp;P of &amp;N</oddFooter>
      </headerFooter>
    </customSheetView>
    <customSheetView guid="{A8479356-B4AD-4F5B-8D54-8D0AD34911D9}" showGridLines="0" hiddenRows="1" hiddenColumns="1">
      <selection activeCell="B22" sqref="B22"/>
      <pageMargins left="0.74803149606299213" right="0.62992125984251968" top="0.59055118110236227" bottom="0.59055118110236227" header="0.35433070866141736" footer="0.35433070866141736"/>
      <pageSetup scale="75" orientation="portrait" r:id="rId12"/>
      <headerFooter alignWithMargins="0">
        <oddFooter>&amp;R&amp;"Book Antiqua,Bold"&amp;8 Page &amp;P of &amp;N</oddFooter>
      </headerFooter>
    </customSheetView>
    <customSheetView guid="{D1959BE0-8812-45F3-9DE2-A86473ADD9EF}" showGridLines="0" hiddenRows="1" hiddenColumns="1">
      <selection activeCell="F12" sqref="F12:F13"/>
      <pageMargins left="0.74803149606299213" right="0.62992125984251968" top="0.59055118110236227" bottom="0.59055118110236227" header="0.35433070866141736" footer="0.35433070866141736"/>
      <pageSetup scale="75" orientation="portrait" r:id="rId13"/>
      <headerFooter alignWithMargins="0">
        <oddFooter>&amp;R&amp;"Book Antiqua,Bold"&amp;8 Page &amp;P of &amp;N</oddFooter>
      </headerFooter>
    </customSheetView>
  </customSheetViews>
  <mergeCells count="11">
    <mergeCell ref="F12:F13"/>
    <mergeCell ref="G12:G13"/>
    <mergeCell ref="H12:H13"/>
    <mergeCell ref="B29:E29"/>
    <mergeCell ref="A3:E3"/>
    <mergeCell ref="A5:E5"/>
    <mergeCell ref="A18:E18"/>
    <mergeCell ref="A16:E16"/>
    <mergeCell ref="A17:E17"/>
    <mergeCell ref="A19:E19"/>
    <mergeCell ref="B28:E28"/>
  </mergeCells>
  <phoneticPr fontId="74" type="noConversion"/>
  <pageMargins left="0.74803149606299213" right="0.62992125984251968" top="0.59055118110236227" bottom="0.59055118110236227" header="0.35433070866141736" footer="0.35433070866141736"/>
  <pageSetup scale="75" orientation="portrait" r:id="rId14"/>
  <headerFooter alignWithMargins="0">
    <oddFooter>&amp;R&amp;"Book Antiqua,Bold"&amp;8 Page &amp;P of &amp;N</oddFooter>
  </headerFooter>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sheetPr>
  <dimension ref="A1:I35"/>
  <sheetViews>
    <sheetView showGridLines="0" topLeftCell="A5" zoomScaleNormal="100" zoomScaleSheetLayoutView="100" workbookViewId="0">
      <selection activeCell="E8" sqref="E8"/>
    </sheetView>
  </sheetViews>
  <sheetFormatPr defaultRowHeight="16.5"/>
  <cols>
    <col min="1" max="1" width="12.140625" style="34" customWidth="1"/>
    <col min="2" max="2" width="20.5703125" style="34" customWidth="1"/>
    <col min="3" max="3" width="11.42578125" style="34" customWidth="1"/>
    <col min="4" max="4" width="29" style="34" customWidth="1"/>
    <col min="5" max="5" width="43.85546875" style="34" customWidth="1"/>
    <col min="6" max="8" width="9.140625" style="29"/>
    <col min="9" max="16384" width="9.140625" style="30"/>
  </cols>
  <sheetData>
    <row r="1" spans="1:9">
      <c r="A1" s="26" t="str">
        <f>'Attach 3(JV)'!A1</f>
        <v>Specification No. :SRTCC/ Tele-contracts /836-20/AFSS</v>
      </c>
      <c r="B1" s="27"/>
      <c r="C1" s="27"/>
      <c r="D1" s="27"/>
      <c r="E1" s="28" t="str">
        <f>"Attachment-9 "</f>
        <v xml:space="preserve">Attachment-9 </v>
      </c>
    </row>
    <row r="2" spans="1:9" ht="15" customHeight="1"/>
    <row r="3" spans="1:9"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9" ht="15" customHeight="1">
      <c r="A4" s="33"/>
      <c r="H4" s="35"/>
      <c r="I4" s="12"/>
    </row>
    <row r="5" spans="1:9" ht="20.100000000000001" customHeight="1">
      <c r="A5" s="763" t="s">
        <v>438</v>
      </c>
      <c r="B5" s="763"/>
      <c r="C5" s="763"/>
      <c r="D5" s="763"/>
      <c r="E5" s="763"/>
      <c r="F5" s="36"/>
      <c r="H5" s="35"/>
      <c r="I5" s="14"/>
    </row>
    <row r="6" spans="1:9" ht="20.100000000000001" customHeight="1">
      <c r="A6" s="37"/>
      <c r="F6" s="36"/>
      <c r="H6" s="35"/>
      <c r="I6" s="14"/>
    </row>
    <row r="7" spans="1:9" ht="20.100000000000001" customHeight="1">
      <c r="A7" s="38" t="str">
        <f>'Attach 3(JV)'!A7</f>
        <v>Bidder’s Name and Address (Sole Bidder ) :</v>
      </c>
      <c r="E7" s="17" t="str">
        <f>'Attach 3(JV)'!E7</f>
        <v>To:</v>
      </c>
      <c r="H7" s="35"/>
      <c r="I7" s="14"/>
    </row>
    <row r="8" spans="1:9" ht="36" customHeight="1">
      <c r="A8" s="761" t="str">
        <f>'Attach 3(JV)'!A8</f>
        <v/>
      </c>
      <c r="B8" s="761"/>
      <c r="C8" s="761"/>
      <c r="D8" s="761"/>
      <c r="E8" s="628" t="s">
        <v>954</v>
      </c>
      <c r="H8" s="35"/>
      <c r="I8" s="14"/>
    </row>
    <row r="9" spans="1:9">
      <c r="A9" s="15" t="s">
        <v>415</v>
      </c>
      <c r="B9" s="998">
        <f>'Attach 3(JV)'!B9</f>
        <v>111</v>
      </c>
      <c r="C9" s="998"/>
      <c r="D9" s="998"/>
      <c r="E9" s="628" t="s">
        <v>418</v>
      </c>
      <c r="H9" s="35"/>
      <c r="I9" s="14"/>
    </row>
    <row r="10" spans="1:9">
      <c r="A10" s="15" t="s">
        <v>417</v>
      </c>
      <c r="B10" s="998" t="str">
        <f>'Attach 3(JV)'!B10</f>
        <v/>
      </c>
      <c r="C10" s="998"/>
      <c r="D10" s="998"/>
      <c r="E10" s="628" t="s">
        <v>745</v>
      </c>
      <c r="H10" s="35"/>
      <c r="I10" s="14"/>
    </row>
    <row r="11" spans="1:9">
      <c r="B11" s="998" t="str">
        <f>'Attach 3(JV)'!B11</f>
        <v/>
      </c>
      <c r="C11" s="998"/>
      <c r="D11" s="998"/>
      <c r="E11" s="628" t="s">
        <v>746</v>
      </c>
    </row>
    <row r="12" spans="1:9">
      <c r="A12" s="37"/>
      <c r="B12" s="998" t="str">
        <f>'Attach 3(JV)'!B12</f>
        <v/>
      </c>
      <c r="C12" s="998"/>
      <c r="D12" s="998"/>
      <c r="E12" s="628" t="s">
        <v>747</v>
      </c>
    </row>
    <row r="13" spans="1:9" ht="15" customHeight="1">
      <c r="A13" s="37"/>
      <c r="B13" s="172"/>
      <c r="C13" s="172"/>
      <c r="D13" s="172"/>
    </row>
    <row r="14" spans="1:9" ht="20.100000000000001" customHeight="1">
      <c r="A14" s="34" t="s">
        <v>409</v>
      </c>
    </row>
    <row r="15" spans="1:9" ht="15" customHeight="1">
      <c r="A15" s="37"/>
    </row>
    <row r="16" spans="1:9" ht="90.75" customHeight="1">
      <c r="A16" s="764" t="str">
        <f>"We hereby declare that the work completion schedule shall be followed by us as per the provisions of bidding document for the subject Package i.e., " &amp; 'Attach 3(JV)'!A3 &amp; " for the period commencing from the effective date of Contract to us."</f>
        <v>We hereby declare that the work completion schedule shall be followed by us as per the provisions of bidding document for the subject Package i.e., Supply, installation &amp; commissioning of AFSS (Automatic Fire Suppression System) at 6 nos. Telecom locations under SRTCC.
 for the period commencing from the effective date of Contract to us.</v>
      </c>
      <c r="B16" s="764"/>
      <c r="C16" s="764"/>
      <c r="D16" s="764"/>
      <c r="E16" s="764"/>
      <c r="F16" s="39"/>
      <c r="G16" s="39"/>
      <c r="H16" s="39"/>
    </row>
    <row r="17" spans="1:8" ht="20.100000000000001" customHeight="1">
      <c r="A17" s="37"/>
      <c r="B17" s="37"/>
      <c r="C17" s="37"/>
      <c r="D17" s="37"/>
      <c r="E17" s="37"/>
      <c r="F17" s="39"/>
      <c r="G17" s="39"/>
      <c r="H17" s="39"/>
    </row>
    <row r="18" spans="1:8" s="176" customFormat="1" ht="62.25" hidden="1" customHeight="1">
      <c r="A18" s="582"/>
      <c r="B18" s="1053"/>
      <c r="C18" s="1053"/>
      <c r="D18" s="1053"/>
      <c r="E18" s="582"/>
      <c r="F18" s="216"/>
      <c r="G18" s="216"/>
      <c r="H18" s="216"/>
    </row>
    <row r="19" spans="1:8" s="176" customFormat="1" ht="56.25" hidden="1" customHeight="1">
      <c r="A19" s="583"/>
      <c r="B19" s="1054"/>
      <c r="C19" s="1054"/>
      <c r="D19" s="1054"/>
      <c r="E19" s="584"/>
      <c r="F19" s="216"/>
      <c r="G19" s="216"/>
      <c r="H19" s="216"/>
    </row>
    <row r="20" spans="1:8" ht="33" customHeight="1">
      <c r="A20" s="1052"/>
      <c r="B20" s="1052"/>
      <c r="C20" s="1052"/>
      <c r="D20" s="1052"/>
      <c r="E20" s="1052"/>
    </row>
    <row r="21" spans="1:8" ht="33" customHeight="1">
      <c r="D21" s="42"/>
    </row>
    <row r="22" spans="1:8" ht="33" customHeight="1">
      <c r="A22" s="41" t="s">
        <v>57</v>
      </c>
      <c r="B22" s="76" t="str">
        <f>'Attach 3(JV)'!B24</f>
        <v/>
      </c>
      <c r="D22" s="42" t="s">
        <v>55</v>
      </c>
      <c r="E22" s="44" t="str">
        <f>'Attach 3(JV)'!E24</f>
        <v/>
      </c>
    </row>
    <row r="23" spans="1:8" ht="33" customHeight="1">
      <c r="A23" s="41" t="s">
        <v>58</v>
      </c>
      <c r="B23" s="44" t="str">
        <f>'Attach 3(JV)'!B25</f>
        <v/>
      </c>
      <c r="D23" s="42" t="s">
        <v>56</v>
      </c>
      <c r="E23" s="44" t="str">
        <f>'Attach 3(JV)'!E25</f>
        <v/>
      </c>
    </row>
    <row r="24" spans="1:8" ht="33" customHeight="1">
      <c r="D24" s="42"/>
      <c r="E24" s="45"/>
    </row>
    <row r="25" spans="1:8" ht="20.100000000000001" customHeight="1">
      <c r="A25" s="43"/>
    </row>
    <row r="26" spans="1:8" ht="20.100000000000001" customHeight="1"/>
    <row r="27" spans="1:8" ht="20.100000000000001" customHeight="1">
      <c r="A27" s="43"/>
    </row>
    <row r="28" spans="1:8" ht="20.100000000000001" customHeight="1"/>
    <row r="29" spans="1:8" ht="20.100000000000001" customHeight="1">
      <c r="A29" s="43"/>
    </row>
    <row r="30" spans="1:8" ht="20.100000000000001" customHeight="1"/>
    <row r="31" spans="1:8" ht="20.100000000000001" customHeight="1">
      <c r="A31" s="43"/>
    </row>
    <row r="32" spans="1:8" ht="20.100000000000001" customHeight="1"/>
    <row r="33" ht="20.100000000000001" customHeight="1"/>
    <row r="34" ht="20.100000000000001" customHeight="1"/>
    <row r="35" ht="20.100000000000001" customHeight="1"/>
  </sheetData>
  <sheetProtection formatColumns="0" formatRows="0" selectLockedCells="1"/>
  <customSheetViews>
    <customSheetView guid="{B25B678B-BC05-466F-8B72-B9A2B78D775E}" showGridLines="0" hiddenRows="1" topLeftCell="A5">
      <selection activeCell="E8" sqref="E8"/>
      <rowBreaks count="1" manualBreakCount="1">
        <brk id="24" max="4" man="1"/>
      </rowBreaks>
      <pageMargins left="0.74803149606299213" right="0.62992125984251968" top="0.59055118110236227" bottom="0.59055118110236227" header="0.35433070866141736" footer="0.35433070866141736"/>
      <pageSetup scale="80" orientation="portrait" r:id="rId1"/>
      <headerFooter alignWithMargins="0">
        <oddFooter>&amp;R&amp;"Book Antiqua,Bold"&amp;8 Page &amp;P of &amp;N</oddFooter>
      </headerFooter>
    </customSheetView>
    <customSheetView guid="{57F6F03E-328F-41C2-A59F-EF89E62201CD}" showPageBreaks="1" showGridLines="0" printArea="1" hiddenRows="1" topLeftCell="A5">
      <selection activeCell="E8" sqref="E8"/>
      <rowBreaks count="1" manualBreakCount="1">
        <brk id="24" max="4" man="1"/>
      </rowBreaks>
      <pageMargins left="0.74803149606299213" right="0.62992125984251968" top="0.59055118110236227" bottom="0.59055118110236227" header="0.35433070866141736" footer="0.35433070866141736"/>
      <pageSetup scale="80" orientation="portrait" r:id="rId2"/>
      <headerFooter alignWithMargins="0">
        <oddFooter>&amp;R&amp;"Book Antiqua,Bold"&amp;8 Page &amp;P of &amp;N</oddFooter>
      </headerFooter>
    </customSheetView>
    <customSheetView guid="{79608B77-B487-4385-B348-43478B82E768}" showGridLines="0" topLeftCell="A5">
      <selection activeCell="E8" sqref="E8"/>
      <rowBreaks count="1" manualBreakCount="1">
        <brk id="24" max="4" man="1"/>
      </rowBreaks>
      <pageMargins left="0.74803149606299213" right="0.62992125984251968" top="0.59055118110236227" bottom="0.59055118110236227" header="0.35433070866141736" footer="0.35433070866141736"/>
      <pageSetup scale="80" orientation="portrait" r:id="rId3"/>
      <headerFooter alignWithMargins="0">
        <oddFooter>&amp;R&amp;"Book Antiqua,Bold"&amp;8 Page &amp;P of &amp;N</oddFooter>
      </headerFooter>
    </customSheetView>
    <customSheetView guid="{827228A5-964E-465A-A946-EF2238A19E11}" showGridLines="0" printArea="1" showRuler="0" topLeftCell="A16">
      <selection activeCell="E19" sqref="E19"/>
      <rowBreaks count="1" manualBreakCount="1">
        <brk id="30" max="4" man="1"/>
      </rowBreaks>
      <pageMargins left="0.74803149606299213" right="0.62992125984251968" top="0.59055118110236227" bottom="0.59055118110236227" header="0.35433070866141736" footer="0.35433070866141736"/>
      <pageSetup scale="90" orientation="portrait" r:id="rId4"/>
      <headerFooter alignWithMargins="0">
        <oddFooter>&amp;R&amp;"Book Antiqua,Bold"&amp;8 Page &amp;P of &amp;N</oddFooter>
      </headerFooter>
    </customSheetView>
    <customSheetView guid="{C75B92C6-DDA6-4B48-9868-112DE431C284}" showPageBreaks="1" showGridLines="0" printArea="1" topLeftCell="A13">
      <selection activeCell="E23" sqref="E23"/>
      <rowBreaks count="1" manualBreakCount="1">
        <brk id="30" max="4" man="1"/>
      </rowBreaks>
      <pageMargins left="0.74803149606299213" right="0.62992125984251968" top="0.59055118110236227" bottom="0.59055118110236227" header="0.35433070866141736" footer="0.35433070866141736"/>
      <pageSetup scale="90" orientation="portrait" r:id="rId5"/>
      <headerFooter alignWithMargins="0">
        <oddFooter>&amp;R&amp;"Book Antiqua,Bold"&amp;8 Page &amp;P of &amp;N</oddFooter>
      </headerFooter>
    </customSheetView>
    <customSheetView guid="{6A6F11F6-4979-4331-B451-38654332CB39}" showGridLines="0" topLeftCell="A22">
      <selection activeCell="G20" sqref="G20"/>
      <rowBreaks count="1" manualBreakCount="1">
        <brk id="30" max="4" man="1"/>
      </rowBreaks>
      <pageMargins left="0.74803149606299213" right="0.62992125984251968" top="0.59055118110236227" bottom="0.59055118110236227" header="0.35433070866141736" footer="0.35433070866141736"/>
      <pageSetup scale="90" orientation="portrait" r:id="rId6"/>
      <headerFooter alignWithMargins="0">
        <oddFooter>&amp;R&amp;"Book Antiqua,Bold"&amp;8 Page &amp;P of &amp;N</oddFooter>
      </headerFooter>
    </customSheetView>
    <customSheetView guid="{237D8718-39ED-4FFE-B3B2-D1192F8D2E87}" showGridLines="0">
      <selection activeCell="E22" sqref="E22"/>
      <rowBreaks count="1" manualBreakCount="1">
        <brk id="30" max="4" man="1"/>
      </rowBreaks>
      <pageMargins left="0.74803149606299213" right="0.62992125984251968" top="0.59055118110236227" bottom="0.59055118110236227" header="0.35433070866141736" footer="0.35433070866141736"/>
      <pageSetup scale="90" orientation="portrait" r:id="rId7"/>
      <headerFooter alignWithMargins="0">
        <oddFooter>&amp;R&amp;"Book Antiqua,Bold"&amp;8 Page &amp;P of &amp;N</oddFooter>
      </headerFooter>
    </customSheetView>
    <customSheetView guid="{CD4CA1A8-824A-452F-BDBA-32A47C1B3013}" scale="90" showPageBreaks="1" showGridLines="0" printArea="1" view="pageBreakPreview">
      <selection activeCell="E19" sqref="E19"/>
      <rowBreaks count="1" manualBreakCount="1">
        <brk id="30" max="4" man="1"/>
      </rowBreaks>
      <pageMargins left="0.74803149606299213" right="0.62992125984251968" top="0.59055118110236227" bottom="0.59055118110236227" header="0.35433070866141736" footer="0.35433070866141736"/>
      <pageSetup scale="90" orientation="portrait" r:id="rId8"/>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0"/>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selection activeCell="E22" sqref="E22"/>
      <rowBreaks count="1" manualBreakCount="1">
        <brk id="30" max="4" man="1"/>
      </rowBreaks>
      <pageMargins left="0.74803149606299213" right="0.62992125984251968" top="0.59055118110236227" bottom="0.59055118110236227" header="0.35433070866141736" footer="0.35433070866141736"/>
      <pageSetup scale="90" orientation="portrait" r:id="rId12"/>
      <headerFooter alignWithMargins="0">
        <oddFooter>&amp;R&amp;"Book Antiqua,Bold"&amp;8 Page &amp;P of &amp;N</oddFooter>
      </headerFooter>
    </customSheetView>
    <customSheetView guid="{F68380CD-DF58-4BFA-A4C7-4B5C98AD7B16}" showGridLines="0">
      <selection activeCell="E22" sqref="E22"/>
      <rowBreaks count="1" manualBreakCount="1">
        <brk id="30" max="4" man="1"/>
      </rowBreaks>
      <pageMargins left="0.74803149606299213" right="0.62992125984251968" top="0.59055118110236227" bottom="0.59055118110236227" header="0.35433070866141736" footer="0.35433070866141736"/>
      <pageSetup scale="90" orientation="portrait" r:id="rId13"/>
      <headerFooter alignWithMargins="0">
        <oddFooter>&amp;R&amp;"Book Antiqua,Bold"&amp;8 Page &amp;P of &amp;N</oddFooter>
      </headerFooter>
    </customSheetView>
    <customSheetView guid="{4D13F2D0-9E40-44C6-9D3A-A33B263F802B}" showGridLines="0" hiddenRows="1">
      <selection activeCell="E8" sqref="E8:E12"/>
      <rowBreaks count="1" manualBreakCount="1">
        <brk id="24" max="4" man="1"/>
      </rowBreaks>
      <pageMargins left="0.74803149606299213" right="0.62992125984251968" top="0.59055118110236227" bottom="0.59055118110236227" header="0.35433070866141736" footer="0.35433070866141736"/>
      <pageSetup scale="80" orientation="portrait" r:id="rId14"/>
      <headerFooter alignWithMargins="0">
        <oddFooter>&amp;R&amp;"Book Antiqua,Bold"&amp;8 Page &amp;P of &amp;N</oddFooter>
      </headerFooter>
    </customSheetView>
    <customSheetView guid="{A8479356-B4AD-4F5B-8D54-8D0AD34911D9}" showGridLines="0" hiddenRows="1">
      <selection activeCell="E8" sqref="E8:E12"/>
      <rowBreaks count="1" manualBreakCount="1">
        <brk id="24" max="4" man="1"/>
      </rowBreaks>
      <pageMargins left="0.74803149606299213" right="0.62992125984251968" top="0.59055118110236227" bottom="0.59055118110236227" header="0.35433070866141736" footer="0.35433070866141736"/>
      <pageSetup scale="80" orientation="portrait" r:id="rId15"/>
      <headerFooter alignWithMargins="0">
        <oddFooter>&amp;R&amp;"Book Antiqua,Bold"&amp;8 Page &amp;P of &amp;N</oddFooter>
      </headerFooter>
    </customSheetView>
    <customSheetView guid="{D1959BE0-8812-45F3-9DE2-A86473ADD9EF}" showGridLines="0" hiddenRows="1" topLeftCell="A5">
      <selection activeCell="E8" sqref="E8"/>
      <rowBreaks count="1" manualBreakCount="1">
        <brk id="24" max="4" man="1"/>
      </rowBreaks>
      <pageMargins left="0.74803149606299213" right="0.62992125984251968" top="0.59055118110236227" bottom="0.59055118110236227" header="0.35433070866141736" footer="0.35433070866141736"/>
      <pageSetup scale="80" orientation="portrait" r:id="rId16"/>
      <headerFooter alignWithMargins="0">
        <oddFooter>&amp;R&amp;"Book Antiqua,Bold"&amp;8 Page &amp;P of &amp;N</oddFooter>
      </headerFooter>
    </customSheetView>
  </customSheetViews>
  <mergeCells count="11">
    <mergeCell ref="A20:E20"/>
    <mergeCell ref="B18:D18"/>
    <mergeCell ref="B19:D19"/>
    <mergeCell ref="A3:E3"/>
    <mergeCell ref="A5:E5"/>
    <mergeCell ref="A16:E16"/>
    <mergeCell ref="B9:D9"/>
    <mergeCell ref="B10:D10"/>
    <mergeCell ref="B11:D11"/>
    <mergeCell ref="B12:D12"/>
    <mergeCell ref="A8:D8"/>
  </mergeCells>
  <phoneticPr fontId="6" type="noConversion"/>
  <pageMargins left="0.74803149606299213" right="0.62992125984251968" top="0.59055118110236227" bottom="0.59055118110236227" header="0.35433070866141736" footer="0.35433070866141736"/>
  <pageSetup scale="80" orientation="portrait" r:id="rId17"/>
  <headerFooter alignWithMargins="0">
    <oddFooter>&amp;R&amp;"Book Antiqua,Bold"&amp;8 Page &amp;P of &amp;N</oddFooter>
  </headerFooter>
  <rowBreaks count="1" manualBreakCount="1">
    <brk id="24" max="4" man="1"/>
  </rowBreaks>
  <drawing r:id="rId1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8"/>
  </sheetPr>
  <dimension ref="A1:I36"/>
  <sheetViews>
    <sheetView showGridLines="0" view="pageBreakPreview" zoomScaleNormal="100" zoomScaleSheetLayoutView="100" workbookViewId="0">
      <selection activeCell="E8" sqref="E8"/>
    </sheetView>
  </sheetViews>
  <sheetFormatPr defaultRowHeight="16.5"/>
  <cols>
    <col min="1" max="1" width="12.140625" style="5" customWidth="1"/>
    <col min="2" max="2" width="20.5703125" style="5" customWidth="1"/>
    <col min="3" max="3" width="11.42578125" style="5" customWidth="1"/>
    <col min="4" max="4" width="24.140625" style="5" customWidth="1"/>
    <col min="5" max="5" width="43" style="5" customWidth="1"/>
    <col min="6" max="8" width="9.140625" style="1"/>
  </cols>
  <sheetData>
    <row r="1" spans="1:9">
      <c r="A1" s="26" t="str">
        <f>'Attach 3(JV)'!A1</f>
        <v>Specification No. :SRTCC/ Tele-contracts /836-20/AFSS</v>
      </c>
      <c r="B1" s="21"/>
      <c r="C1" s="21"/>
      <c r="D1" s="21"/>
      <c r="E1" s="22" t="str">
        <f>"Attachment-10 "</f>
        <v xml:space="preserve">Attachment-10 </v>
      </c>
    </row>
    <row r="3" spans="1:9" ht="48" customHeight="1">
      <c r="A3" s="1055" t="str">
        <f>'Attach 3(JV)'!A3</f>
        <v xml:space="preserve">Supply, installation &amp; commissioning of AFSS (Automatic Fire Suppression System) at 6 nos. Telecom locations under SRTCC.
</v>
      </c>
      <c r="B3" s="1055"/>
      <c r="C3" s="1055"/>
      <c r="D3" s="1055"/>
      <c r="E3" s="1055"/>
      <c r="F3" s="3"/>
      <c r="G3" s="10"/>
      <c r="H3" s="3"/>
    </row>
    <row r="4" spans="1:9" ht="20.100000000000001" customHeight="1">
      <c r="A4" s="6"/>
      <c r="H4" s="11"/>
      <c r="I4" s="12"/>
    </row>
    <row r="5" spans="1:9" ht="20.100000000000001" customHeight="1">
      <c r="A5" s="1056" t="s">
        <v>439</v>
      </c>
      <c r="B5" s="1056"/>
      <c r="C5" s="1056"/>
      <c r="D5" s="1056"/>
      <c r="E5" s="1056"/>
      <c r="F5" s="4"/>
      <c r="H5" s="11"/>
      <c r="I5" s="14"/>
    </row>
    <row r="6" spans="1:9" ht="20.100000000000001" customHeight="1">
      <c r="A6" s="7"/>
      <c r="H6" s="11"/>
      <c r="I6" s="14"/>
    </row>
    <row r="7" spans="1:9" ht="20.100000000000001" customHeight="1">
      <c r="A7" s="16" t="str">
        <f>'Attach 3(JV)'!A7</f>
        <v>Bidder’s Name and Address (Sole Bidder ) :</v>
      </c>
      <c r="E7" s="17" t="str">
        <f>'Attach 3(JV)'!E7</f>
        <v>To:</v>
      </c>
      <c r="H7" s="11"/>
      <c r="I7" s="14"/>
    </row>
    <row r="8" spans="1:9" ht="36" customHeight="1">
      <c r="A8" s="1058" t="str">
        <f>'Attach 3(JV)'!A8</f>
        <v/>
      </c>
      <c r="B8" s="1058"/>
      <c r="C8" s="1058"/>
      <c r="D8" s="1058"/>
      <c r="E8" s="628" t="s">
        <v>955</v>
      </c>
      <c r="H8" s="11"/>
      <c r="I8" s="14"/>
    </row>
    <row r="9" spans="1:9">
      <c r="A9" s="15" t="s">
        <v>415</v>
      </c>
      <c r="B9" s="998">
        <f>'Attach 3(JV)'!B9</f>
        <v>111</v>
      </c>
      <c r="C9" s="998"/>
      <c r="D9" s="998"/>
      <c r="E9" s="628" t="s">
        <v>418</v>
      </c>
      <c r="H9" s="11"/>
      <c r="I9" s="14"/>
    </row>
    <row r="10" spans="1:9">
      <c r="A10" s="15" t="s">
        <v>417</v>
      </c>
      <c r="B10" s="998" t="str">
        <f>'Attach 3(JV)'!B10</f>
        <v/>
      </c>
      <c r="C10" s="998"/>
      <c r="D10" s="998"/>
      <c r="E10" s="628" t="s">
        <v>745</v>
      </c>
      <c r="H10" s="11"/>
      <c r="I10" s="14"/>
    </row>
    <row r="11" spans="1:9">
      <c r="B11" s="998" t="str">
        <f>'Attach 3(JV)'!B11</f>
        <v/>
      </c>
      <c r="C11" s="998"/>
      <c r="D11" s="998"/>
      <c r="E11" s="628" t="s">
        <v>746</v>
      </c>
    </row>
    <row r="12" spans="1:9">
      <c r="A12" s="7"/>
      <c r="B12" s="998" t="str">
        <f>'Attach 3(JV)'!B12</f>
        <v/>
      </c>
      <c r="C12" s="998"/>
      <c r="D12" s="998"/>
      <c r="E12" s="628" t="s">
        <v>747</v>
      </c>
    </row>
    <row r="13" spans="1:9" ht="20.100000000000001" customHeight="1">
      <c r="A13" s="7"/>
      <c r="B13" s="225"/>
      <c r="C13" s="225"/>
      <c r="D13" s="225"/>
      <c r="G13" s="13"/>
    </row>
    <row r="14" spans="1:9" ht="20.100000000000001" customHeight="1">
      <c r="A14" s="5" t="s">
        <v>409</v>
      </c>
    </row>
    <row r="15" spans="1:9" ht="20.100000000000001" customHeight="1">
      <c r="A15" s="7"/>
    </row>
    <row r="16" spans="1:9" ht="57" customHeight="1">
      <c r="A16" s="1057" t="s">
        <v>440</v>
      </c>
      <c r="B16" s="1057"/>
      <c r="C16" s="1057"/>
      <c r="D16" s="1057"/>
      <c r="E16" s="1057"/>
      <c r="F16" s="2"/>
      <c r="G16" s="2"/>
      <c r="H16" s="2"/>
    </row>
    <row r="17" spans="1:5" ht="20.100000000000001" customHeight="1">
      <c r="A17" s="8"/>
    </row>
    <row r="18" spans="1:5" ht="20.100000000000001" customHeight="1">
      <c r="A18" s="8"/>
    </row>
    <row r="19" spans="1:5" ht="20.100000000000001" customHeight="1"/>
    <row r="20" spans="1:5" ht="33" customHeight="1">
      <c r="D20" s="25"/>
    </row>
    <row r="21" spans="1:5" ht="33" customHeight="1">
      <c r="A21" s="23" t="s">
        <v>57</v>
      </c>
      <c r="B21" s="294" t="str">
        <f>'Attach 3(JV)'!B24</f>
        <v/>
      </c>
      <c r="C21" s="20"/>
      <c r="D21" s="25" t="s">
        <v>55</v>
      </c>
      <c r="E21" s="24" t="str">
        <f>'Attach 3(JV)'!E24</f>
        <v/>
      </c>
    </row>
    <row r="22" spans="1:5" ht="33" customHeight="1">
      <c r="A22" s="23" t="s">
        <v>58</v>
      </c>
      <c r="B22" s="24" t="str">
        <f>'Attach 3(JV)'!B25</f>
        <v/>
      </c>
      <c r="C22" s="20"/>
      <c r="D22" s="25" t="s">
        <v>56</v>
      </c>
      <c r="E22" s="24" t="str">
        <f>'Attach 3(JV)'!E25</f>
        <v/>
      </c>
    </row>
    <row r="23" spans="1:5" ht="33" customHeight="1">
      <c r="B23" s="20"/>
      <c r="C23" s="20"/>
      <c r="D23" s="25"/>
      <c r="E23" s="20"/>
    </row>
    <row r="24" spans="1:5" ht="20.100000000000001" customHeight="1"/>
    <row r="25" spans="1:5" ht="20.100000000000001" customHeight="1">
      <c r="A25" s="9"/>
    </row>
    <row r="26" spans="1:5" ht="20.100000000000001" customHeight="1"/>
    <row r="27" spans="1:5" ht="20.100000000000001" customHeight="1"/>
    <row r="28" spans="1:5" ht="20.100000000000001" customHeight="1">
      <c r="A28" s="9"/>
    </row>
    <row r="29" spans="1:5" ht="20.100000000000001" customHeight="1"/>
    <row r="30" spans="1:5" ht="20.100000000000001" customHeight="1">
      <c r="A30" s="9"/>
    </row>
    <row r="31" spans="1:5" ht="20.100000000000001" customHeight="1"/>
    <row r="32" spans="1:5" ht="20.100000000000001" customHeight="1">
      <c r="A32" s="9"/>
    </row>
    <row r="33" ht="20.100000000000001" customHeight="1"/>
    <row r="34" ht="20.100000000000001" customHeight="1"/>
    <row r="35" ht="20.100000000000001" customHeight="1"/>
    <row r="36" ht="20.100000000000001" customHeight="1"/>
  </sheetData>
  <sheetProtection formatColumns="0" formatRows="0" selectLockedCells="1"/>
  <customSheetViews>
    <customSheetView guid="{B25B678B-BC05-466F-8B72-B9A2B78D775E}" showPageBreaks="1" showGridLines="0" printArea="1" view="pageBreakPreview">
      <selection activeCell="E8" sqref="E8"/>
      <pageMargins left="0.75" right="0.63" top="0.57999999999999996" bottom="0.6" header="0.34" footer="0.35"/>
      <pageSetup scale="84" orientation="portrait" r:id="rId1"/>
      <headerFooter alignWithMargins="0">
        <oddFooter>&amp;R&amp;"Book Antiqua,Bold"&amp;8 Page &amp;P of &amp;N</oddFooter>
      </headerFooter>
    </customSheetView>
    <customSheetView guid="{57F6F03E-328F-41C2-A59F-EF89E62201CD}" showPageBreaks="1" showGridLines="0" printArea="1" view="pageBreakPreview">
      <selection activeCell="E8" sqref="E8"/>
      <pageMargins left="0.75" right="0.63" top="0.57999999999999996" bottom="0.6" header="0.34" footer="0.35"/>
      <pageSetup scale="84" orientation="portrait" r:id="rId2"/>
      <headerFooter alignWithMargins="0">
        <oddFooter>&amp;R&amp;"Book Antiqua,Bold"&amp;8 Page &amp;P of &amp;N</oddFooter>
      </headerFooter>
    </customSheetView>
    <customSheetView guid="{79608B77-B487-4385-B348-43478B82E768}" showPageBreaks="1" showGridLines="0" printArea="1" view="pageBreakPreview">
      <selection activeCell="E8" sqref="E8"/>
      <pageMargins left="0.75" right="0.63" top="0.57999999999999996" bottom="0.6" header="0.34" footer="0.35"/>
      <pageSetup scale="84" orientation="portrait" r:id="rId3"/>
      <headerFooter alignWithMargins="0">
        <oddFooter>&amp;R&amp;"Book Antiqua,Bold"&amp;8 Page &amp;P of &amp;N</oddFooter>
      </headerFooter>
    </customSheetView>
    <customSheetView guid="{827228A5-964E-465A-A946-EF2238A19E11}" showGridLines="0" showRuler="0" topLeftCell="A7">
      <selection activeCell="A16" sqref="A16:E16"/>
      <pageMargins left="0.75" right="0.63" top="0.57999999999999996" bottom="0.6" header="0.34" footer="0.35"/>
      <pageSetup scale="94" orientation="portrait" r:id="rId4"/>
      <headerFooter alignWithMargins="0">
        <oddFooter>&amp;R&amp;"Book Antiqua,Bold"&amp;8 Page &amp;P of &amp;N</oddFooter>
      </headerFooter>
    </customSheetView>
    <customSheetView guid="{C75B92C6-DDA6-4B48-9868-112DE431C284}" showPageBreaks="1" showGridLines="0" printArea="1">
      <selection activeCell="G20" sqref="G20"/>
      <pageMargins left="0.75" right="0.63" top="0.57999999999999996" bottom="0.6" header="0.34" footer="0.35"/>
      <pageSetup scale="94" orientation="portrait" r:id="rId5"/>
      <headerFooter alignWithMargins="0">
        <oddFooter>&amp;R&amp;"Book Antiqua,Bold"&amp;8 Page &amp;P of &amp;N</oddFooter>
      </headerFooter>
    </customSheetView>
    <customSheetView guid="{6A6F11F6-4979-4331-B451-38654332CB39}" showGridLines="0">
      <selection activeCell="G20" sqref="G20"/>
      <pageMargins left="0.75" right="0.63" top="0.57999999999999996" bottom="0.6" header="0.34" footer="0.35"/>
      <pageSetup scale="94" orientation="portrait" r:id="rId6"/>
      <headerFooter alignWithMargins="0">
        <oddFooter>&amp;R&amp;"Book Antiqua,Bold"&amp;8 Page &amp;P of &amp;N</oddFooter>
      </headerFooter>
    </customSheetView>
    <customSheetView guid="{237D8718-39ED-4FFE-B3B2-D1192F8D2E87}" showGridLines="0">
      <pageMargins left="0.75" right="0.63" top="0.57999999999999996" bottom="0.6" header="0.34" footer="0.35"/>
      <pageSetup scale="94" orientation="portrait" r:id="rId7"/>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0"/>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pageMargins left="0.75" right="0.63" top="0.57999999999999996" bottom="0.6" header="0.34" footer="0.35"/>
      <pageSetup scale="94" orientation="portrait" r:id="rId12"/>
      <headerFooter alignWithMargins="0">
        <oddFooter>&amp;R&amp;"Book Antiqua,Bold"&amp;8 Page &amp;P of &amp;N</oddFooter>
      </headerFooter>
    </customSheetView>
    <customSheetView guid="{F68380CD-DF58-4BFA-A4C7-4B5C98AD7B16}" showGridLines="0">
      <pageMargins left="0.75" right="0.63" top="0.57999999999999996" bottom="0.6" header="0.34" footer="0.35"/>
      <pageSetup scale="94" orientation="portrait" r:id="rId13"/>
      <headerFooter alignWithMargins="0">
        <oddFooter>&amp;R&amp;"Book Antiqua,Bold"&amp;8 Page &amp;P of &amp;N</oddFooter>
      </headerFooter>
    </customSheetView>
    <customSheetView guid="{4D13F2D0-9E40-44C6-9D3A-A33B263F802B}" showPageBreaks="1" showGridLines="0" printArea="1" view="pageBreakPreview">
      <selection activeCell="E14" sqref="E14"/>
      <pageMargins left="0.75" right="0.63" top="0.57999999999999996" bottom="0.6" header="0.34" footer="0.35"/>
      <pageSetup scale="84" orientation="portrait" r:id="rId14"/>
      <headerFooter alignWithMargins="0">
        <oddFooter>&amp;R&amp;"Book Antiqua,Bold"&amp;8 Page &amp;P of &amp;N</oddFooter>
      </headerFooter>
    </customSheetView>
    <customSheetView guid="{A8479356-B4AD-4F5B-8D54-8D0AD34911D9}" showPageBreaks="1" showGridLines="0" printArea="1" view="pageBreakPreview">
      <selection activeCell="E14" sqref="E14"/>
      <pageMargins left="0.75" right="0.63" top="0.57999999999999996" bottom="0.6" header="0.34" footer="0.35"/>
      <pageSetup scale="84" orientation="portrait" r:id="rId15"/>
      <headerFooter alignWithMargins="0">
        <oddFooter>&amp;R&amp;"Book Antiqua,Bold"&amp;8 Page &amp;P of &amp;N</oddFooter>
      </headerFooter>
    </customSheetView>
    <customSheetView guid="{D1959BE0-8812-45F3-9DE2-A86473ADD9EF}" showPageBreaks="1" showGridLines="0" printArea="1" view="pageBreakPreview">
      <selection activeCell="E8" sqref="E8"/>
      <pageMargins left="0.75" right="0.63" top="0.57999999999999996" bottom="0.6" header="0.34" footer="0.35"/>
      <pageSetup scale="84" orientation="portrait" r:id="rId16"/>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scale="84" orientation="portrait" r:id="rId17"/>
  <headerFooter alignWithMargins="0">
    <oddFooter>&amp;R&amp;"Book Antiqua,Bold"&amp;8 Page &amp;P of &amp;N</oddFooter>
  </headerFooter>
  <drawing r:id="rId1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4"/>
  </sheetPr>
  <dimension ref="A1:Z70"/>
  <sheetViews>
    <sheetView showGridLines="0" topLeftCell="A30" zoomScaleNormal="100" zoomScaleSheetLayoutView="100" workbookViewId="0">
      <selection activeCell="D47" sqref="D47"/>
    </sheetView>
  </sheetViews>
  <sheetFormatPr defaultRowHeight="16.5"/>
  <cols>
    <col min="1" max="1" width="12.140625" style="34" customWidth="1"/>
    <col min="2" max="2" width="37.85546875" style="34" customWidth="1"/>
    <col min="3" max="3" width="24.85546875" style="34" customWidth="1"/>
    <col min="4" max="4" width="21.85546875" style="34" customWidth="1"/>
    <col min="5" max="5" width="22.140625" style="34" customWidth="1"/>
    <col min="6" max="8" width="9.140625" style="29"/>
    <col min="9" max="16384" width="9.140625" style="30"/>
  </cols>
  <sheetData>
    <row r="1" spans="1:26">
      <c r="A1" s="26" t="str">
        <f>'Attach 3(JV)'!A1</f>
        <v>Specification No. :SRTCC/ Tele-contracts /836-20/AFSS</v>
      </c>
      <c r="B1" s="27"/>
      <c r="C1" s="27"/>
      <c r="D1" s="27"/>
      <c r="E1" s="28" t="str">
        <f>"Attachment-11 "</f>
        <v xml:space="preserve">Attachment-11 </v>
      </c>
    </row>
    <row r="2" spans="1:26" ht="19.5" customHeight="1">
      <c r="Z2" s="193" t="e">
        <f>'Attach 3(JV)'!Z2</f>
        <v>#REF!</v>
      </c>
    </row>
    <row r="3" spans="1:26"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26" ht="19.5" customHeight="1">
      <c r="A4" s="33"/>
      <c r="H4" s="35"/>
      <c r="I4" s="12"/>
    </row>
    <row r="5" spans="1:26" ht="19.5" customHeight="1">
      <c r="A5" s="763" t="s">
        <v>441</v>
      </c>
      <c r="B5" s="763"/>
      <c r="C5" s="763"/>
      <c r="D5" s="763"/>
      <c r="E5" s="763"/>
      <c r="F5" s="36"/>
      <c r="H5" s="35"/>
      <c r="I5" s="14"/>
    </row>
    <row r="6" spans="1:26" ht="19.5" customHeight="1">
      <c r="A6" s="37"/>
      <c r="H6" s="35"/>
      <c r="I6" s="14"/>
    </row>
    <row r="7" spans="1:26" ht="19.5" customHeight="1">
      <c r="A7" s="38" t="str">
        <f>'Attach 3(JV)'!A7</f>
        <v>Bidder’s Name and Address (Sole Bidder ) :</v>
      </c>
      <c r="B7" s="37"/>
      <c r="C7" s="37"/>
      <c r="D7" s="17" t="str">
        <f>'Attach 3(JV)'!E7</f>
        <v>To:</v>
      </c>
      <c r="H7" s="35"/>
      <c r="I7" s="14"/>
    </row>
    <row r="8" spans="1:26" ht="36" customHeight="1">
      <c r="A8" s="761" t="str">
        <f>'Attach 3(JV)'!A8</f>
        <v/>
      </c>
      <c r="B8" s="761"/>
      <c r="C8" s="761"/>
      <c r="D8" s="628" t="s">
        <v>954</v>
      </c>
      <c r="H8" s="35"/>
      <c r="I8" s="14"/>
    </row>
    <row r="9" spans="1:26">
      <c r="A9" s="15" t="s">
        <v>415</v>
      </c>
      <c r="B9" s="998">
        <f>'Attach 3(JV)'!B9</f>
        <v>111</v>
      </c>
      <c r="C9" s="998"/>
      <c r="D9" s="628" t="s">
        <v>418</v>
      </c>
      <c r="H9" s="35"/>
      <c r="I9" s="14"/>
    </row>
    <row r="10" spans="1:26">
      <c r="A10" s="15" t="s">
        <v>417</v>
      </c>
      <c r="B10" s="998" t="str">
        <f>'Attach 3(JV)'!B10</f>
        <v/>
      </c>
      <c r="C10" s="998"/>
      <c r="D10" s="628" t="s">
        <v>745</v>
      </c>
      <c r="H10" s="35"/>
      <c r="I10" s="14"/>
    </row>
    <row r="11" spans="1:26">
      <c r="B11" s="998" t="str">
        <f>'Attach 3(JV)'!B11</f>
        <v/>
      </c>
      <c r="C11" s="998"/>
      <c r="D11" s="628" t="s">
        <v>746</v>
      </c>
    </row>
    <row r="12" spans="1:26">
      <c r="A12" s="37"/>
      <c r="B12" s="998" t="str">
        <f>'Attach 3(JV)'!B12</f>
        <v/>
      </c>
      <c r="C12" s="998"/>
      <c r="D12" s="628" t="s">
        <v>747</v>
      </c>
    </row>
    <row r="13" spans="1:26" ht="19.5" customHeight="1">
      <c r="D13" s="47"/>
    </row>
    <row r="14" spans="1:26" ht="9.9499999999999993" customHeight="1">
      <c r="A14" s="34" t="s">
        <v>409</v>
      </c>
      <c r="D14" s="47"/>
    </row>
    <row r="15" spans="1:26" ht="106.5" customHeight="1">
      <c r="A15" s="1061" t="s">
        <v>849</v>
      </c>
      <c r="B15" s="1067"/>
      <c r="C15" s="1067"/>
      <c r="D15" s="1067"/>
      <c r="E15" s="1067"/>
      <c r="F15" s="39"/>
      <c r="G15" s="39"/>
      <c r="H15" s="39"/>
    </row>
    <row r="16" spans="1:26" ht="19.5" customHeight="1">
      <c r="A16" s="645"/>
      <c r="B16" s="43"/>
      <c r="C16" s="43"/>
      <c r="D16" s="43"/>
      <c r="E16" s="43"/>
      <c r="F16" s="39"/>
      <c r="G16" s="39"/>
      <c r="H16" s="39"/>
    </row>
    <row r="17" spans="1:8" ht="29.25" customHeight="1">
      <c r="A17" s="764" t="s">
        <v>850</v>
      </c>
      <c r="B17" s="764"/>
      <c r="C17" s="764"/>
      <c r="D17" s="764"/>
      <c r="E17" s="764"/>
      <c r="F17" s="39"/>
      <c r="G17" s="39"/>
      <c r="H17" s="39"/>
    </row>
    <row r="18" spans="1:8" ht="19.5" customHeight="1">
      <c r="A18" s="37"/>
      <c r="B18" s="37"/>
      <c r="C18" s="37"/>
      <c r="D18" s="37"/>
      <c r="E18" s="37"/>
      <c r="F18" s="39"/>
      <c r="G18" s="39"/>
      <c r="H18" s="39"/>
    </row>
    <row r="19" spans="1:8" ht="55.5" customHeight="1">
      <c r="A19" s="544" t="s">
        <v>413</v>
      </c>
      <c r="B19" s="946" t="s">
        <v>155</v>
      </c>
      <c r="C19" s="946"/>
      <c r="D19" s="544" t="s">
        <v>156</v>
      </c>
      <c r="E19" s="544" t="s">
        <v>157</v>
      </c>
      <c r="F19" s="39"/>
      <c r="G19" s="39"/>
      <c r="H19" s="39"/>
    </row>
    <row r="20" spans="1:8" ht="19.5" customHeight="1">
      <c r="A20" s="127">
        <v>1</v>
      </c>
      <c r="B20" s="1060"/>
      <c r="C20" s="1060"/>
      <c r="D20" s="138"/>
      <c r="E20" s="138"/>
      <c r="F20" s="39"/>
      <c r="G20" s="39"/>
      <c r="H20" s="39"/>
    </row>
    <row r="21" spans="1:8" ht="19.5" customHeight="1">
      <c r="A21" s="127">
        <v>2</v>
      </c>
      <c r="B21" s="1060"/>
      <c r="C21" s="1060"/>
      <c r="D21" s="138"/>
      <c r="E21" s="138"/>
      <c r="F21" s="39"/>
      <c r="G21" s="39"/>
      <c r="H21" s="39"/>
    </row>
    <row r="22" spans="1:8" ht="19.5" customHeight="1">
      <c r="A22" s="127">
        <v>3</v>
      </c>
      <c r="B22" s="1060"/>
      <c r="C22" s="1060"/>
      <c r="D22" s="138"/>
      <c r="E22" s="138"/>
      <c r="F22" s="39"/>
      <c r="G22" s="39"/>
      <c r="H22" s="39"/>
    </row>
    <row r="23" spans="1:8" ht="19.5" customHeight="1">
      <c r="A23" s="127">
        <v>4</v>
      </c>
      <c r="B23" s="1060"/>
      <c r="C23" s="1060"/>
      <c r="D23" s="138"/>
      <c r="E23" s="138"/>
      <c r="F23" s="39"/>
      <c r="G23" s="39"/>
      <c r="H23" s="39"/>
    </row>
    <row r="24" spans="1:8" ht="19.5" customHeight="1">
      <c r="A24" s="127">
        <v>5</v>
      </c>
      <c r="B24" s="1060"/>
      <c r="C24" s="1060"/>
      <c r="D24" s="138"/>
      <c r="E24" s="138"/>
      <c r="F24" s="39"/>
      <c r="G24" s="39"/>
      <c r="H24" s="39"/>
    </row>
    <row r="25" spans="1:8" ht="52.5" customHeight="1">
      <c r="A25" s="1062" t="s">
        <v>851</v>
      </c>
      <c r="B25" s="1063"/>
      <c r="C25" s="1063"/>
      <c r="D25" s="1063"/>
      <c r="E25" s="1064"/>
      <c r="F25" s="39"/>
      <c r="G25" s="39"/>
      <c r="H25" s="39"/>
    </row>
    <row r="26" spans="1:8" ht="19.5" customHeight="1">
      <c r="A26" s="37"/>
      <c r="B26" s="37"/>
      <c r="C26" s="37"/>
      <c r="D26" s="37"/>
      <c r="E26" s="37"/>
      <c r="F26" s="39"/>
      <c r="G26" s="39"/>
      <c r="H26" s="39"/>
    </row>
    <row r="27" spans="1:8" ht="28.5" customHeight="1">
      <c r="A27" s="1066" t="s">
        <v>852</v>
      </c>
      <c r="B27" s="1066"/>
      <c r="C27" s="1066"/>
      <c r="D27" s="1066"/>
      <c r="E27" s="1066"/>
      <c r="F27" s="39"/>
      <c r="G27" s="39"/>
      <c r="H27" s="39"/>
    </row>
    <row r="28" spans="1:8" ht="50.25" customHeight="1">
      <c r="A28" s="1065" t="s">
        <v>853</v>
      </c>
      <c r="B28" s="1065"/>
      <c r="C28" s="1065"/>
      <c r="D28" s="1065"/>
      <c r="E28" s="1065"/>
      <c r="F28" s="39"/>
      <c r="G28" s="39"/>
      <c r="H28" s="39"/>
    </row>
    <row r="29" spans="1:8" s="29" customFormat="1" ht="54.75" customHeight="1">
      <c r="A29" s="41" t="s">
        <v>854</v>
      </c>
      <c r="B29" s="44"/>
      <c r="C29" s="42"/>
      <c r="D29" s="44"/>
      <c r="E29" s="34"/>
      <c r="G29" s="39"/>
      <c r="H29" s="39"/>
    </row>
    <row r="30" spans="1:8" ht="32.25" customHeight="1">
      <c r="A30" s="59">
        <v>1</v>
      </c>
      <c r="B30" s="1061" t="s">
        <v>855</v>
      </c>
      <c r="C30" s="1061"/>
      <c r="D30" s="1061"/>
      <c r="E30" s="1061"/>
      <c r="F30" s="39"/>
      <c r="G30" s="39"/>
      <c r="H30" s="39"/>
    </row>
    <row r="31" spans="1:8" ht="37.5" customHeight="1">
      <c r="A31" s="59">
        <v>2</v>
      </c>
      <c r="B31" s="1061" t="s">
        <v>856</v>
      </c>
      <c r="C31" s="1061"/>
      <c r="D31" s="1061"/>
      <c r="E31" s="1061"/>
      <c r="F31" s="39"/>
      <c r="G31" s="39"/>
      <c r="H31" s="39"/>
    </row>
    <row r="32" spans="1:8" ht="34.5" customHeight="1">
      <c r="A32" s="59">
        <v>3</v>
      </c>
      <c r="B32" s="1061" t="s">
        <v>857</v>
      </c>
      <c r="C32" s="1061"/>
      <c r="D32" s="1061"/>
      <c r="E32" s="1061"/>
      <c r="F32" s="39"/>
      <c r="G32" s="39"/>
      <c r="H32" s="39"/>
    </row>
    <row r="33" spans="1:8" ht="26.1" customHeight="1">
      <c r="A33" s="37"/>
      <c r="B33" s="37"/>
      <c r="C33" s="37"/>
      <c r="D33" s="37"/>
      <c r="E33" s="37"/>
      <c r="F33" s="39"/>
      <c r="G33" s="39"/>
      <c r="H33" s="39"/>
    </row>
    <row r="34" spans="1:8" ht="26.1" customHeight="1">
      <c r="C34" s="42"/>
    </row>
    <row r="35" spans="1:8" ht="26.1" customHeight="1">
      <c r="A35" s="41" t="s">
        <v>57</v>
      </c>
      <c r="B35" s="76" t="str">
        <f>'Attach 3(JV)'!B24</f>
        <v/>
      </c>
      <c r="C35" s="42" t="s">
        <v>55</v>
      </c>
      <c r="D35" s="44" t="str">
        <f>'Attach 3(JV)'!E24</f>
        <v/>
      </c>
    </row>
    <row r="36" spans="1:8" ht="26.1" customHeight="1">
      <c r="A36" s="41" t="s">
        <v>58</v>
      </c>
      <c r="B36" s="44" t="str">
        <f>'Attach 3(JV)'!B25</f>
        <v/>
      </c>
      <c r="C36" s="42" t="s">
        <v>56</v>
      </c>
      <c r="D36" s="44" t="str">
        <f>'Attach 3(JV)'!E25</f>
        <v/>
      </c>
    </row>
    <row r="37" spans="1:8" ht="26.1" customHeight="1">
      <c r="B37" s="45"/>
      <c r="C37" s="42"/>
      <c r="D37" s="42"/>
      <c r="E37" s="45"/>
    </row>
    <row r="38" spans="1:8" ht="26.1" customHeight="1">
      <c r="B38" s="45"/>
      <c r="C38" s="42"/>
      <c r="D38" s="42"/>
      <c r="E38" s="45"/>
    </row>
    <row r="39" spans="1:8" ht="26.1" hidden="1" customHeight="1">
      <c r="B39" s="45"/>
      <c r="C39" s="42"/>
      <c r="D39" s="42"/>
      <c r="E39" s="45"/>
    </row>
    <row r="40" spans="1:8" ht="20.100000000000001" hidden="1" customHeight="1">
      <c r="A40" s="375" t="str">
        <f>A1</f>
        <v>Specification No. :SRTCC/ Tele-contracts /836-20/AFSS</v>
      </c>
      <c r="B40" s="122"/>
      <c r="C40" s="122"/>
      <c r="D40" s="122"/>
      <c r="E40" s="376" t="str">
        <f>E1</f>
        <v xml:space="preserve">Attachment-11 </v>
      </c>
    </row>
    <row r="41" spans="1:8" ht="19.5" hidden="1" customHeight="1">
      <c r="A41" s="122"/>
      <c r="B41" s="122"/>
      <c r="C41" s="122"/>
      <c r="D41" s="122"/>
      <c r="E41" s="122"/>
    </row>
    <row r="42" spans="1:8" ht="48" hidden="1" customHeight="1">
      <c r="A42" s="997" t="str">
        <f>A3</f>
        <v xml:space="preserve">Supply, installation &amp; commissioning of AFSS (Automatic Fire Suppression System) at 6 nos. Telecom locations under SRTCC.
</v>
      </c>
      <c r="B42" s="997"/>
      <c r="C42" s="997"/>
      <c r="D42" s="997"/>
      <c r="E42" s="997"/>
    </row>
    <row r="43" spans="1:8" ht="19.5" hidden="1" customHeight="1">
      <c r="A43" s="33"/>
    </row>
    <row r="44" spans="1:8" ht="19.5" hidden="1" customHeight="1">
      <c r="A44" s="763" t="s">
        <v>441</v>
      </c>
      <c r="B44" s="763"/>
      <c r="C44" s="763"/>
      <c r="D44" s="763"/>
      <c r="E44" s="763"/>
    </row>
    <row r="45" spans="1:8" ht="19.5" hidden="1" customHeight="1">
      <c r="A45" s="37"/>
    </row>
    <row r="46" spans="1:8" ht="19.5" hidden="1" customHeight="1">
      <c r="A46" s="38" t="str">
        <f>'Names of Bidder'!B18</f>
        <v>Address of Communication Office</v>
      </c>
      <c r="B46" s="37"/>
      <c r="C46" s="37"/>
      <c r="D46" s="17" t="str">
        <f>D7</f>
        <v>To:</v>
      </c>
    </row>
    <row r="47" spans="1:8" ht="19.5" hidden="1" customHeight="1">
      <c r="A47" s="38"/>
      <c r="B47" s="37"/>
      <c r="C47" s="37"/>
      <c r="D47" s="43" t="s">
        <v>484</v>
      </c>
    </row>
    <row r="48" spans="1:8" ht="19.5" hidden="1" customHeight="1">
      <c r="A48" s="15" t="s">
        <v>415</v>
      </c>
      <c r="B48" s="1032" t="str">
        <f>'Names of Bidder'!D18</f>
        <v>tt</v>
      </c>
      <c r="C48" s="1032"/>
      <c r="D48" s="43" t="s">
        <v>418</v>
      </c>
    </row>
    <row r="49" spans="1:5" ht="19.5" hidden="1" customHeight="1">
      <c r="A49" s="15" t="s">
        <v>417</v>
      </c>
      <c r="B49" s="1032" t="str">
        <f>'Names of Bidder'!D19</f>
        <v>tt</v>
      </c>
      <c r="C49" s="1032"/>
      <c r="D49" s="43" t="s">
        <v>485</v>
      </c>
    </row>
    <row r="50" spans="1:5" ht="19.5" hidden="1" customHeight="1">
      <c r="B50" s="1032" t="str">
        <f>'Names of Bidder'!D20</f>
        <v>tt</v>
      </c>
      <c r="C50" s="1032"/>
      <c r="D50" s="43" t="s">
        <v>486</v>
      </c>
    </row>
    <row r="51" spans="1:5" ht="19.5" hidden="1" customHeight="1">
      <c r="A51" s="37"/>
      <c r="B51" s="1032">
        <f>'Names of Bidder'!D21</f>
        <v>0</v>
      </c>
      <c r="C51" s="1032"/>
      <c r="D51" s="43"/>
    </row>
    <row r="52" spans="1:5" ht="19.5" hidden="1" customHeight="1">
      <c r="A52" s="34" t="s">
        <v>409</v>
      </c>
      <c r="D52" s="47"/>
    </row>
    <row r="53" spans="1:5" ht="19.5" hidden="1" customHeight="1">
      <c r="A53" s="37"/>
    </row>
    <row r="54" spans="1:5" ht="43.5" hidden="1" customHeight="1">
      <c r="A54" s="764" t="s">
        <v>442</v>
      </c>
      <c r="B54" s="764"/>
      <c r="C54" s="764"/>
      <c r="D54" s="764"/>
      <c r="E54" s="764"/>
    </row>
    <row r="55" spans="1:5" ht="19.5" hidden="1" customHeight="1">
      <c r="A55" s="37"/>
      <c r="B55" s="37"/>
      <c r="C55" s="37"/>
      <c r="D55" s="37"/>
      <c r="E55" s="37"/>
    </row>
    <row r="56" spans="1:5" ht="72" hidden="1" customHeight="1">
      <c r="A56" s="51" t="s">
        <v>413</v>
      </c>
      <c r="B56" s="1045" t="s">
        <v>155</v>
      </c>
      <c r="C56" s="1045"/>
      <c r="D56" s="51" t="s">
        <v>156</v>
      </c>
      <c r="E56" s="51" t="s">
        <v>157</v>
      </c>
    </row>
    <row r="57" spans="1:5" ht="25.5" hidden="1" customHeight="1">
      <c r="A57" s="127">
        <v>1</v>
      </c>
      <c r="B57" s="1059"/>
      <c r="C57" s="1059"/>
      <c r="D57" s="374"/>
      <c r="E57" s="374"/>
    </row>
    <row r="58" spans="1:5" ht="25.5" hidden="1" customHeight="1">
      <c r="A58" s="127">
        <v>2</v>
      </c>
      <c r="B58" s="1059"/>
      <c r="C58" s="1059"/>
      <c r="D58" s="374"/>
      <c r="E58" s="374"/>
    </row>
    <row r="59" spans="1:5" ht="25.5" hidden="1" customHeight="1">
      <c r="A59" s="127">
        <v>3</v>
      </c>
      <c r="B59" s="1059"/>
      <c r="C59" s="1059"/>
      <c r="D59" s="374"/>
      <c r="E59" s="374"/>
    </row>
    <row r="60" spans="1:5" ht="25.5" hidden="1" customHeight="1">
      <c r="A60" s="127">
        <v>4</v>
      </c>
      <c r="B60" s="1059"/>
      <c r="C60" s="1059"/>
      <c r="D60" s="374"/>
      <c r="E60" s="374"/>
    </row>
    <row r="61" spans="1:5" ht="25.5" hidden="1" customHeight="1">
      <c r="A61" s="127">
        <v>5</v>
      </c>
      <c r="B61" s="1059"/>
      <c r="C61" s="1059"/>
      <c r="D61" s="374"/>
      <c r="E61" s="374"/>
    </row>
    <row r="62" spans="1:5" ht="25.5" hidden="1" customHeight="1">
      <c r="A62" s="127">
        <v>6</v>
      </c>
      <c r="B62" s="1059"/>
      <c r="C62" s="1059"/>
      <c r="D62" s="374"/>
      <c r="E62" s="374"/>
    </row>
    <row r="63" spans="1:5" ht="27.95" hidden="1" customHeight="1">
      <c r="A63" s="37"/>
      <c r="B63" s="37"/>
      <c r="C63" s="37"/>
      <c r="D63" s="37"/>
      <c r="E63" s="37"/>
    </row>
    <row r="64" spans="1:5" ht="27.95" hidden="1" customHeight="1">
      <c r="A64" s="313"/>
      <c r="B64" s="313"/>
      <c r="C64" s="313"/>
      <c r="D64" s="313"/>
      <c r="E64" s="313"/>
    </row>
    <row r="65" spans="1:5" ht="27.95" hidden="1" customHeight="1">
      <c r="A65" s="313" t="s">
        <v>57</v>
      </c>
      <c r="B65" s="76" t="str">
        <f>'Attach 3(JV)'!B24</f>
        <v/>
      </c>
      <c r="C65" s="313" t="s">
        <v>55</v>
      </c>
      <c r="D65" s="373" t="str">
        <f>D35</f>
        <v/>
      </c>
      <c r="E65" s="313"/>
    </row>
    <row r="66" spans="1:5" ht="27.95" hidden="1" customHeight="1">
      <c r="A66" s="313" t="s">
        <v>58</v>
      </c>
      <c r="B66" s="373" t="str">
        <f>'Attach 3(JV)'!B25</f>
        <v/>
      </c>
      <c r="C66" s="313" t="s">
        <v>56</v>
      </c>
      <c r="D66" s="373" t="str">
        <f>D36</f>
        <v/>
      </c>
      <c r="E66" s="313"/>
    </row>
    <row r="67" spans="1:5" ht="27.95" hidden="1" customHeight="1">
      <c r="A67" s="313"/>
      <c r="B67" s="313"/>
      <c r="C67" s="313"/>
      <c r="D67" s="313"/>
      <c r="E67" s="313"/>
    </row>
    <row r="68" spans="1:5" ht="27.95" customHeight="1">
      <c r="A68" s="313"/>
      <c r="B68" s="313"/>
      <c r="C68" s="313"/>
      <c r="D68" s="313"/>
      <c r="E68" s="313"/>
    </row>
    <row r="69" spans="1:5" ht="27.95" customHeight="1">
      <c r="A69" s="313"/>
      <c r="B69" s="313"/>
      <c r="C69" s="313"/>
      <c r="D69" s="313"/>
      <c r="E69" s="313"/>
    </row>
    <row r="70" spans="1:5" ht="37.5" customHeight="1">
      <c r="A70" s="71"/>
      <c r="B70" s="71"/>
      <c r="C70" s="71"/>
      <c r="D70" s="71"/>
      <c r="E70" s="71"/>
    </row>
  </sheetData>
  <sheetProtection formatColumns="0" formatRows="0" selectLockedCells="1"/>
  <customSheetViews>
    <customSheetView guid="{B25B678B-BC05-466F-8B72-B9A2B78D775E}" showGridLines="0" hiddenRows="1" topLeftCell="A9">
      <selection activeCell="B20" sqref="B20:C20"/>
      <rowBreaks count="1" manualBreakCount="1">
        <brk id="39" max="4" man="1"/>
      </rowBreaks>
      <pageMargins left="0.75" right="0.63" top="0.57999999999999996" bottom="0.6" header="0.34" footer="0.35"/>
      <pageSetup scale="85" orientation="portrait" r:id="rId1"/>
      <headerFooter alignWithMargins="0">
        <oddFooter>&amp;R&amp;"Book Antiqua,Bold"&amp;8 Page &amp;P of &amp;N</oddFooter>
      </headerFooter>
    </customSheetView>
    <customSheetView guid="{57F6F03E-328F-41C2-A59F-EF89E62201CD}" showPageBreaks="1" showGridLines="0" printArea="1" hiddenRows="1" topLeftCell="A9">
      <selection activeCell="B20" sqref="B20:C20"/>
      <rowBreaks count="2" manualBreakCount="2">
        <brk id="29" max="4" man="1"/>
        <brk id="39" max="4" man="1"/>
      </rowBreaks>
      <pageMargins left="0.75" right="0.63" top="0.57999999999999996" bottom="0.6" header="0.34" footer="0.35"/>
      <pageSetup scale="85" orientation="portrait" r:id="rId2"/>
      <headerFooter alignWithMargins="0">
        <oddFooter>&amp;R&amp;"Book Antiqua,Bold"&amp;8 Page &amp;P of &amp;N</oddFooter>
      </headerFooter>
    </customSheetView>
    <customSheetView guid="{79608B77-B487-4385-B348-43478B82E768}" showGridLines="0">
      <selection activeCell="J12" sqref="J12"/>
      <rowBreaks count="1" manualBreakCount="1">
        <brk id="39" max="4" man="1"/>
      </rowBreaks>
      <pageMargins left="0.75" right="0.63" top="0.57999999999999996" bottom="0.6" header="0.34" footer="0.35"/>
      <pageSetup scale="85" orientation="portrait" r:id="rId3"/>
      <headerFooter alignWithMargins="0">
        <oddFooter>&amp;R&amp;"Book Antiqua,Bold"&amp;8 Page &amp;P of &amp;N</oddFooter>
      </headerFooter>
    </customSheetView>
    <customSheetView guid="{827228A5-964E-465A-A946-EF2238A19E11}" showGridLines="0" showRuler="0">
      <selection activeCell="B18" sqref="B18:C18"/>
      <rowBreaks count="1" manualBreakCount="1">
        <brk id="30" max="4" man="1"/>
      </rowBreaks>
      <pageMargins left="0.75" right="0.63" top="0.57999999999999996" bottom="0.6" header="0.34" footer="0.35"/>
      <pageSetup scale="86" orientation="portrait" r:id="rId4"/>
      <headerFooter alignWithMargins="0">
        <oddFooter>&amp;R&amp;"Book Antiqua,Bold"&amp;8 Page &amp;P of &amp;N</oddFooter>
      </headerFooter>
    </customSheetView>
    <customSheetView guid="{C75B92C6-DDA6-4B48-9868-112DE431C284}" showPageBreaks="1" showGridLines="0" printArea="1" topLeftCell="A10">
      <selection activeCell="D20" sqref="D20"/>
      <rowBreaks count="1" manualBreakCount="1">
        <brk id="30" max="4" man="1"/>
      </rowBreaks>
      <pageMargins left="0.75" right="0.63" top="0.57999999999999996" bottom="0.6" header="0.34" footer="0.35"/>
      <pageSetup scale="86" orientation="portrait" r:id="rId5"/>
      <headerFooter alignWithMargins="0">
        <oddFooter>&amp;R&amp;"Book Antiqua,Bold"&amp;8 Page &amp;P of &amp;N</oddFooter>
      </headerFooter>
    </customSheetView>
    <customSheetView guid="{6A6F11F6-4979-4331-B451-38654332CB39}" showGridLines="0" topLeftCell="A16">
      <selection activeCell="G20" sqref="G20"/>
      <rowBreaks count="1" manualBreakCount="1">
        <brk id="30" max="4" man="1"/>
      </rowBreaks>
      <pageMargins left="0.75" right="0.63" top="0.57999999999999996" bottom="0.6" header="0.34" footer="0.35"/>
      <pageSetup scale="86" orientation="portrait" r:id="rId6"/>
      <headerFooter alignWithMargins="0">
        <oddFooter>&amp;R&amp;"Book Antiqua,Bold"&amp;8 Page &amp;P of &amp;N</oddFooter>
      </headerFooter>
    </customSheetView>
    <customSheetView guid="{237D8718-39ED-4FFE-B3B2-D1192F8D2E87}" showGridLines="0" topLeftCell="B1">
      <selection activeCell="B19" sqref="B19:C19"/>
      <rowBreaks count="1" manualBreakCount="1">
        <brk id="30" max="4" man="1"/>
      </rowBreaks>
      <pageMargins left="0.75" right="0.63" top="0.57999999999999996" bottom="0.6" header="0.34" footer="0.35"/>
      <pageSetup scale="86" orientation="portrait" r:id="rId7"/>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8"/>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0"/>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topLeftCell="B1">
      <selection activeCell="B19" sqref="B19:C19"/>
      <rowBreaks count="1" manualBreakCount="1">
        <brk id="30" max="4" man="1"/>
      </rowBreaks>
      <pageMargins left="0.75" right="0.63" top="0.57999999999999996" bottom="0.6" header="0.34" footer="0.35"/>
      <pageSetup scale="86" orientation="portrait" r:id="rId12"/>
      <headerFooter alignWithMargins="0">
        <oddFooter>&amp;R&amp;"Book Antiqua,Bold"&amp;8 Page &amp;P of &amp;N</oddFooter>
      </headerFooter>
    </customSheetView>
    <customSheetView guid="{F68380CD-DF58-4BFA-A4C7-4B5C98AD7B16}" showGridLines="0" topLeftCell="B1">
      <selection activeCell="B19" sqref="B19:C19"/>
      <rowBreaks count="1" manualBreakCount="1">
        <brk id="30" max="4" man="1"/>
      </rowBreaks>
      <pageMargins left="0.75" right="0.63" top="0.57999999999999996" bottom="0.6" header="0.34" footer="0.35"/>
      <pageSetup scale="86" orientation="portrait" r:id="rId13"/>
      <headerFooter alignWithMargins="0">
        <oddFooter>&amp;R&amp;"Book Antiqua,Bold"&amp;8 Page &amp;P of &amp;N</oddFooter>
      </headerFooter>
    </customSheetView>
    <customSheetView guid="{4D13F2D0-9E40-44C6-9D3A-A33B263F802B}" showGridLines="0" hiddenRows="1" topLeftCell="A8">
      <selection activeCell="B18" sqref="B18:C18"/>
      <rowBreaks count="1" manualBreakCount="1">
        <brk id="30" max="4" man="1"/>
      </rowBreaks>
      <pageMargins left="0.75" right="0.63" top="0.57999999999999996" bottom="0.6" header="0.34" footer="0.35"/>
      <pageSetup scale="85" orientation="portrait" r:id="rId14"/>
      <headerFooter alignWithMargins="0">
        <oddFooter>&amp;R&amp;"Book Antiqua,Bold"&amp;8 Page &amp;P of &amp;N</oddFooter>
      </headerFooter>
    </customSheetView>
    <customSheetView guid="{A8479356-B4AD-4F5B-8D54-8D0AD34911D9}" showGridLines="0" hiddenRows="1">
      <selection activeCell="B20" sqref="B20:C20"/>
      <rowBreaks count="1" manualBreakCount="1">
        <brk id="39" max="4" man="1"/>
      </rowBreaks>
      <pageMargins left="0.75" right="0.63" top="0.57999999999999996" bottom="0.6" header="0.34" footer="0.35"/>
      <pageSetup scale="85" orientation="portrait" r:id="rId15"/>
      <headerFooter alignWithMargins="0">
        <oddFooter>&amp;R&amp;"Book Antiqua,Bold"&amp;8 Page &amp;P of &amp;N</oddFooter>
      </headerFooter>
    </customSheetView>
    <customSheetView guid="{D1959BE0-8812-45F3-9DE2-A86473ADD9EF}" showGridLines="0" hiddenRows="1" topLeftCell="A9">
      <selection activeCell="B20" sqref="B20:C20"/>
      <rowBreaks count="1" manualBreakCount="1">
        <brk id="39" max="4" man="1"/>
      </rowBreaks>
      <pageMargins left="0.75" right="0.63" top="0.57999999999999996" bottom="0.6" header="0.34" footer="0.35"/>
      <pageSetup scale="85" orientation="portrait" r:id="rId16"/>
      <headerFooter alignWithMargins="0">
        <oddFooter>&amp;R&amp;"Book Antiqua,Bold"&amp;8 Page &amp;P of &amp;N</oddFooter>
      </headerFooter>
    </customSheetView>
  </customSheetViews>
  <mergeCells count="35">
    <mergeCell ref="A8:C8"/>
    <mergeCell ref="A3:E3"/>
    <mergeCell ref="A5:E5"/>
    <mergeCell ref="A15:E15"/>
    <mergeCell ref="B9:C9"/>
    <mergeCell ref="B10:C10"/>
    <mergeCell ref="B11:C11"/>
    <mergeCell ref="B12:C12"/>
    <mergeCell ref="A54:E54"/>
    <mergeCell ref="A42:E42"/>
    <mergeCell ref="A44:E44"/>
    <mergeCell ref="B48:C48"/>
    <mergeCell ref="B49:C49"/>
    <mergeCell ref="B50:C50"/>
    <mergeCell ref="A17:E17"/>
    <mergeCell ref="B21:C21"/>
    <mergeCell ref="B22:C22"/>
    <mergeCell ref="B56:C56"/>
    <mergeCell ref="B61:C61"/>
    <mergeCell ref="B32:E32"/>
    <mergeCell ref="B19:C19"/>
    <mergeCell ref="B20:C20"/>
    <mergeCell ref="A25:E25"/>
    <mergeCell ref="A28:E28"/>
    <mergeCell ref="B31:E31"/>
    <mergeCell ref="B23:C23"/>
    <mergeCell ref="B24:C24"/>
    <mergeCell ref="A27:E27"/>
    <mergeCell ref="B30:E30"/>
    <mergeCell ref="B51:C51"/>
    <mergeCell ref="B62:C62"/>
    <mergeCell ref="B57:C57"/>
    <mergeCell ref="B58:C58"/>
    <mergeCell ref="B59:C59"/>
    <mergeCell ref="B60:C60"/>
  </mergeCells>
  <phoneticPr fontId="6" type="noConversion"/>
  <conditionalFormatting sqref="A40:E69">
    <cfRule type="expression" dxfId="10" priority="2" stopIfTrue="1">
      <formula>$A$46 =""</formula>
    </cfRule>
  </conditionalFormatting>
  <conditionalFormatting sqref="D8:D11">
    <cfRule type="expression" dxfId="9" priority="1" stopIfTrue="1">
      <formula>$A$46 =""</formula>
    </cfRule>
  </conditionalFormatting>
  <pageMargins left="0.75" right="0.63" top="0.57999999999999996" bottom="0.6" header="0.34" footer="0.35"/>
  <pageSetup scale="85" orientation="portrait" r:id="rId17"/>
  <headerFooter alignWithMargins="0">
    <oddFooter>&amp;R&amp;"Book Antiqua,Bold"&amp;8 Page &amp;P of &amp;N</oddFooter>
  </headerFooter>
  <rowBreaks count="1" manualBreakCount="1">
    <brk id="39" max="4" man="1"/>
  </rowBreaks>
  <drawing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3"/>
  </sheetPr>
  <dimension ref="A1:H43"/>
  <sheetViews>
    <sheetView showGridLines="0" zoomScaleNormal="100" zoomScaleSheetLayoutView="100" workbookViewId="0">
      <selection activeCell="D8" sqref="D8"/>
    </sheetView>
  </sheetViews>
  <sheetFormatPr defaultRowHeight="16.5"/>
  <cols>
    <col min="1" max="1" width="17.5703125" style="34" customWidth="1"/>
    <col min="2" max="2" width="29.85546875" style="34" customWidth="1"/>
    <col min="3" max="3" width="25.7109375" style="34" customWidth="1"/>
    <col min="4" max="4" width="29.140625" style="34" customWidth="1"/>
    <col min="5" max="5" width="23.85546875" style="34" customWidth="1"/>
    <col min="6" max="6" width="9.140625" style="29"/>
    <col min="7" max="8" width="9.140625" style="30" hidden="1" customWidth="1"/>
    <col min="9" max="9" width="6.5703125" style="30" customWidth="1"/>
    <col min="10" max="16384" width="9.140625" style="30"/>
  </cols>
  <sheetData>
    <row r="1" spans="1:7">
      <c r="A1" s="26" t="str">
        <f>'Attach 3(JV)'!A1</f>
        <v>Specification No. :SRTCC/ Tele-contracts /836-20/AFSS</v>
      </c>
      <c r="B1" s="27"/>
      <c r="C1" s="27"/>
      <c r="D1" s="27"/>
      <c r="E1" s="46" t="str">
        <f>"Attachment-12 "</f>
        <v xml:space="preserve">Attachment-12 </v>
      </c>
    </row>
    <row r="3" spans="1:7" ht="45.75" customHeight="1">
      <c r="A3" s="762" t="str">
        <f>'Attach 3(JV)'!A3</f>
        <v xml:space="preserve">Supply, installation &amp; commissioning of AFSS (Automatic Fire Suppression System) at 6 nos. Telecom locations under SRTCC.
</v>
      </c>
      <c r="B3" s="762"/>
      <c r="C3" s="762"/>
      <c r="D3" s="762"/>
      <c r="E3" s="762"/>
      <c r="F3" s="31"/>
    </row>
    <row r="4" spans="1:7" ht="20.100000000000001" customHeight="1">
      <c r="A4" s="33"/>
      <c r="F4" s="35"/>
      <c r="G4" s="12"/>
    </row>
    <row r="5" spans="1:7" ht="20.100000000000001" customHeight="1">
      <c r="A5" s="763" t="s">
        <v>443</v>
      </c>
      <c r="B5" s="763"/>
      <c r="C5" s="763"/>
      <c r="D5" s="763"/>
      <c r="E5" s="763"/>
      <c r="F5" s="35"/>
      <c r="G5" s="14"/>
    </row>
    <row r="6" spans="1:7" ht="20.100000000000001" customHeight="1">
      <c r="A6" s="37"/>
      <c r="F6" s="35"/>
      <c r="G6" s="14"/>
    </row>
    <row r="7" spans="1:7" ht="20.100000000000001" customHeight="1">
      <c r="A7" s="38" t="str">
        <f>'Attach 3(JV)'!A7</f>
        <v>Bidder’s Name and Address (Sole Bidder ) :</v>
      </c>
      <c r="D7" s="226" t="str">
        <f>'Attach 3(JV)'!E7</f>
        <v>To:</v>
      </c>
      <c r="F7" s="35"/>
      <c r="G7" s="14"/>
    </row>
    <row r="8" spans="1:7" ht="36" customHeight="1">
      <c r="A8" s="761" t="str">
        <f>'Attach 3(JV)'!A8</f>
        <v/>
      </c>
      <c r="B8" s="761"/>
      <c r="C8" s="761"/>
      <c r="D8" s="628" t="s">
        <v>954</v>
      </c>
      <c r="F8" s="35"/>
      <c r="G8" s="14"/>
    </row>
    <row r="9" spans="1:7">
      <c r="A9" s="15" t="s">
        <v>415</v>
      </c>
      <c r="B9" s="998">
        <f>'Attach 3(JV)'!B9</f>
        <v>111</v>
      </c>
      <c r="C9" s="998"/>
      <c r="D9" s="628" t="s">
        <v>418</v>
      </c>
      <c r="F9" s="35"/>
      <c r="G9" s="14"/>
    </row>
    <row r="10" spans="1:7">
      <c r="A10" s="15" t="s">
        <v>417</v>
      </c>
      <c r="B10" s="998" t="str">
        <f>'Attach 3(JV)'!B10</f>
        <v/>
      </c>
      <c r="C10" s="998"/>
      <c r="D10" s="628" t="s">
        <v>745</v>
      </c>
      <c r="F10" s="35"/>
      <c r="G10" s="14"/>
    </row>
    <row r="11" spans="1:7">
      <c r="B11" s="998" t="str">
        <f>'Attach 3(JV)'!B11</f>
        <v/>
      </c>
      <c r="C11" s="998"/>
      <c r="D11" s="628" t="s">
        <v>746</v>
      </c>
    </row>
    <row r="12" spans="1:7">
      <c r="A12" s="37"/>
      <c r="B12" s="404" t="str">
        <f>'Attach 3(JV)'!B12</f>
        <v/>
      </c>
      <c r="C12" s="404"/>
      <c r="D12" s="628" t="s">
        <v>747</v>
      </c>
    </row>
    <row r="13" spans="1:7" ht="9.9499999999999993" customHeight="1" thickBot="1">
      <c r="A13" s="37"/>
      <c r="B13" s="172"/>
      <c r="C13" s="172"/>
    </row>
    <row r="14" spans="1:7" ht="20.100000000000001" hidden="1" customHeight="1">
      <c r="A14" s="34" t="s">
        <v>409</v>
      </c>
    </row>
    <row r="15" spans="1:7" ht="9.9499999999999993" hidden="1" customHeight="1">
      <c r="A15" s="37"/>
    </row>
    <row r="16" spans="1:7" ht="82.5" hidden="1" customHeight="1">
      <c r="A16" s="764" t="str">
        <f>"We hereby furnish the relevant details pertaining to the price adjustment provisions for equipment as specified in your specifications and documents for the " &amp;'Attach 3(JV)'!A3 &amp; "The necessary documentary evidence are enclosed : "</f>
        <v xml:space="preserve">We hereby furnish the relevant details pertaining to the price adjustment provisions for equipment as specified in your specifications and documents for the Supply, installation &amp; commissioning of AFSS (Automatic Fire Suppression System) at 6 nos. Telecom locations under SRTCC.
The necessary documentary evidence are enclosed : </v>
      </c>
      <c r="B16" s="764"/>
      <c r="C16" s="764"/>
      <c r="D16" s="764"/>
      <c r="E16" s="764"/>
      <c r="F16" s="39"/>
    </row>
    <row r="17" spans="1:8" ht="20.100000000000001" hidden="1" customHeight="1">
      <c r="A17" s="37"/>
    </row>
    <row r="18" spans="1:8" ht="69" hidden="1" customHeight="1">
      <c r="A18" s="392" t="s">
        <v>413</v>
      </c>
      <c r="B18" s="393" t="s">
        <v>444</v>
      </c>
      <c r="C18" s="392" t="s">
        <v>445</v>
      </c>
      <c r="D18" s="392" t="s">
        <v>467</v>
      </c>
      <c r="E18" s="392" t="s">
        <v>23</v>
      </c>
    </row>
    <row r="19" spans="1:8" ht="21" hidden="1" customHeight="1">
      <c r="A19" s="394"/>
      <c r="B19" s="395"/>
      <c r="C19" s="394"/>
      <c r="D19" s="394"/>
      <c r="E19" s="396" t="s">
        <v>24</v>
      </c>
    </row>
    <row r="20" spans="1:8" ht="20.100000000000001" hidden="1" customHeight="1">
      <c r="A20" s="50">
        <v>1</v>
      </c>
      <c r="B20" s="50">
        <v>2</v>
      </c>
      <c r="C20" s="50">
        <v>3</v>
      </c>
      <c r="D20" s="50">
        <v>4</v>
      </c>
      <c r="E20" s="50">
        <v>5</v>
      </c>
    </row>
    <row r="21" spans="1:8" ht="20.100000000000001" hidden="1" customHeight="1">
      <c r="A21" s="412" t="s">
        <v>38</v>
      </c>
      <c r="B21" s="411" t="s">
        <v>36</v>
      </c>
      <c r="C21" s="50"/>
      <c r="D21" s="50"/>
      <c r="E21" s="410"/>
    </row>
    <row r="22" spans="1:8" ht="36" hidden="1" customHeight="1">
      <c r="A22" s="51">
        <v>1</v>
      </c>
      <c r="B22" s="56" t="s">
        <v>463</v>
      </c>
      <c r="C22" s="378">
        <v>0.65</v>
      </c>
      <c r="D22" s="397" t="s">
        <v>22</v>
      </c>
      <c r="E22" s="116"/>
    </row>
    <row r="23" spans="1:8" ht="36" hidden="1" customHeight="1">
      <c r="A23" s="51">
        <v>2</v>
      </c>
      <c r="B23" s="385"/>
      <c r="C23" s="232" t="s">
        <v>34</v>
      </c>
      <c r="D23" s="1068"/>
      <c r="E23" s="1069"/>
    </row>
    <row r="24" spans="1:8" ht="36" hidden="1" customHeight="1">
      <c r="A24" s="1034"/>
      <c r="B24" s="56" t="str">
        <f>IF(C23="OPTION-A",G25,H25)</f>
        <v>High Tensile Galvanised Steel wires , co-efficient b =</v>
      </c>
      <c r="C24" s="378">
        <f>IF(C23="OPTION-A",0.13,0.15)</f>
        <v>0.15</v>
      </c>
      <c r="D24" s="397" t="str">
        <f>IF(C23="OPTION-B", "CACMAI", "")</f>
        <v>CACMAI</v>
      </c>
      <c r="E24" s="116"/>
      <c r="G24" s="377" t="b">
        <v>0</v>
      </c>
      <c r="H24" s="377" t="b">
        <v>0</v>
      </c>
    </row>
    <row r="25" spans="1:8" ht="36" hidden="1" customHeight="1">
      <c r="A25" s="1072"/>
      <c r="B25" s="314" t="str">
        <f>IF(C23="OPTION-A",G26,"")</f>
        <v/>
      </c>
      <c r="C25" s="379" t="str">
        <f>IF(C23="OPTION-A",0.02,"")</f>
        <v/>
      </c>
      <c r="D25" s="398" t="str">
        <f>IF(C23="OPTION A","CACMAI","")</f>
        <v/>
      </c>
      <c r="E25" s="116"/>
      <c r="G25" s="380" t="s">
        <v>464</v>
      </c>
      <c r="H25" s="380" t="s">
        <v>466</v>
      </c>
    </row>
    <row r="26" spans="1:8" s="176" customFormat="1" ht="8.25" hidden="1" customHeight="1">
      <c r="A26" s="155"/>
      <c r="B26" s="381" t="str">
        <f>IF(H24=TRUE,H25,"")</f>
        <v/>
      </c>
      <c r="C26" s="382"/>
      <c r="D26" s="315"/>
      <c r="E26" s="383"/>
      <c r="F26" s="65"/>
      <c r="G26" s="384" t="s">
        <v>465</v>
      </c>
    </row>
    <row r="27" spans="1:8" ht="81.75" hidden="1" customHeight="1">
      <c r="A27" s="53">
        <v>3</v>
      </c>
      <c r="B27" s="56" t="s">
        <v>62</v>
      </c>
      <c r="C27" s="316">
        <v>0.05</v>
      </c>
      <c r="D27" s="409" t="s">
        <v>446</v>
      </c>
      <c r="E27" s="116"/>
    </row>
    <row r="28" spans="1:8" ht="18" hidden="1" customHeight="1">
      <c r="A28" s="412" t="s">
        <v>39</v>
      </c>
      <c r="B28" s="411" t="s">
        <v>37</v>
      </c>
      <c r="C28" s="316"/>
      <c r="D28" s="409"/>
      <c r="E28" s="414"/>
    </row>
    <row r="29" spans="1:8" ht="36" hidden="1" customHeight="1">
      <c r="A29" s="51">
        <v>1</v>
      </c>
      <c r="B29" s="56" t="s">
        <v>463</v>
      </c>
      <c r="C29" s="378">
        <v>0.65</v>
      </c>
      <c r="D29" s="397" t="s">
        <v>22</v>
      </c>
      <c r="E29" s="116"/>
    </row>
    <row r="30" spans="1:8" ht="36" hidden="1" customHeight="1">
      <c r="A30" s="51">
        <v>2</v>
      </c>
      <c r="B30" s="385"/>
      <c r="C30" s="232" t="s">
        <v>35</v>
      </c>
      <c r="D30" s="1068"/>
      <c r="E30" s="1069"/>
    </row>
    <row r="31" spans="1:8" ht="36" hidden="1" customHeight="1">
      <c r="A31" s="1034"/>
      <c r="B31" s="56" t="str">
        <f>IF(C30="OPTION-A",G32,H32)</f>
        <v>High Carbon Steel Rods , co-efficient b =</v>
      </c>
      <c r="C31" s="378">
        <f>IF(C30="OPTION-A",0.13,0.15)</f>
        <v>0.13</v>
      </c>
      <c r="D31" s="397" t="str">
        <f>IF(C30="OPTION-B", "CACMAI", "")</f>
        <v/>
      </c>
      <c r="E31" s="116"/>
      <c r="G31" s="377" t="b">
        <v>0</v>
      </c>
      <c r="H31" s="377" t="b">
        <v>0</v>
      </c>
    </row>
    <row r="32" spans="1:8" ht="36" hidden="1" customHeight="1">
      <c r="A32" s="1072"/>
      <c r="B32" s="314" t="str">
        <f>IF(C30="OPTION-A",G33,"")</f>
        <v>High Grade Electrolytic Zinc , co-efficient c =</v>
      </c>
      <c r="C32" s="379">
        <f>IF(C30="OPTION-A",0.02,"")</f>
        <v>0.02</v>
      </c>
      <c r="D32" s="398" t="str">
        <f>IF(C30="OPTION A","CACMAI","")</f>
        <v/>
      </c>
      <c r="E32" s="116"/>
      <c r="G32" s="380" t="s">
        <v>464</v>
      </c>
      <c r="H32" s="380" t="s">
        <v>466</v>
      </c>
    </row>
    <row r="33" spans="1:7" s="176" customFormat="1" ht="8.25" hidden="1" customHeight="1">
      <c r="A33" s="155"/>
      <c r="B33" s="381" t="str">
        <f>IF(H31=TRUE,H32,"")</f>
        <v/>
      </c>
      <c r="C33" s="382"/>
      <c r="D33" s="315"/>
      <c r="E33" s="383"/>
      <c r="F33" s="65"/>
      <c r="G33" s="384" t="s">
        <v>465</v>
      </c>
    </row>
    <row r="34" spans="1:7" ht="81.75" hidden="1" customHeight="1">
      <c r="A34" s="53">
        <v>3</v>
      </c>
      <c r="B34" s="314" t="s">
        <v>62</v>
      </c>
      <c r="C34" s="316">
        <v>0.05</v>
      </c>
      <c r="D34" s="409" t="s">
        <v>446</v>
      </c>
      <c r="E34" s="116"/>
    </row>
    <row r="35" spans="1:7" ht="20.100000000000001" hidden="1" customHeight="1">
      <c r="A35" s="1070"/>
      <c r="B35" s="1071"/>
      <c r="C35" s="1071"/>
      <c r="D35" s="1071"/>
      <c r="E35" s="1071"/>
      <c r="F35" s="413"/>
    </row>
    <row r="36" spans="1:7" ht="20.100000000000001" hidden="1" customHeight="1">
      <c r="A36" s="388" t="s">
        <v>468</v>
      </c>
      <c r="B36" s="174" t="s">
        <v>469</v>
      </c>
      <c r="C36" s="386"/>
      <c r="D36" s="387"/>
      <c r="E36" s="370"/>
      <c r="F36" s="413"/>
    </row>
    <row r="37" spans="1:7" ht="20.100000000000001" hidden="1" customHeight="1">
      <c r="A37" s="70"/>
      <c r="B37" s="174" t="s">
        <v>0</v>
      </c>
      <c r="C37" s="386"/>
      <c r="D37" s="387"/>
      <c r="E37" s="370"/>
      <c r="F37" s="413"/>
    </row>
    <row r="38" spans="1:7" ht="62.25" hidden="1" customHeight="1">
      <c r="A38" s="423"/>
      <c r="B38" s="1079" t="s">
        <v>1</v>
      </c>
      <c r="C38" s="1080"/>
      <c r="D38" s="1080"/>
      <c r="E38" s="1081"/>
    </row>
    <row r="39" spans="1:7" ht="20.100000000000001" customHeight="1">
      <c r="A39" s="1073" t="s">
        <v>407</v>
      </c>
      <c r="B39" s="1074"/>
      <c r="C39" s="1074"/>
      <c r="D39" s="1075"/>
    </row>
    <row r="40" spans="1:7" ht="17.25" thickBot="1">
      <c r="A40" s="1076"/>
      <c r="B40" s="1077"/>
      <c r="C40" s="1077"/>
      <c r="D40" s="1078"/>
    </row>
    <row r="41" spans="1:7">
      <c r="A41" s="41" t="s">
        <v>57</v>
      </c>
      <c r="B41" s="295" t="str">
        <f>'Attach 3(JV)'!B24</f>
        <v/>
      </c>
      <c r="C41" s="41" t="s">
        <v>55</v>
      </c>
      <c r="D41" s="41" t="str">
        <f>'Attach 3(JV)'!E24</f>
        <v/>
      </c>
    </row>
    <row r="42" spans="1:7">
      <c r="A42" s="41" t="s">
        <v>58</v>
      </c>
      <c r="B42" s="41" t="str">
        <f>'Attach 3(JV)'!B25</f>
        <v/>
      </c>
      <c r="C42" s="41" t="s">
        <v>195</v>
      </c>
      <c r="D42" s="38" t="str">
        <f>'Attach 3(JV)'!E25</f>
        <v/>
      </c>
    </row>
    <row r="43" spans="1:7" ht="15">
      <c r="A43" s="38"/>
      <c r="B43" s="38"/>
      <c r="C43" s="41"/>
      <c r="D43" s="42"/>
      <c r="E43" s="38"/>
    </row>
  </sheetData>
  <sheetProtection formatColumns="0" formatRows="0" selectLockedCells="1"/>
  <customSheetViews>
    <customSheetView guid="{B25B678B-BC05-466F-8B72-B9A2B78D775E}" showGridLines="0" hiddenRows="1" hiddenColumns="1">
      <selection activeCell="D8" sqref="D8"/>
      <pageMargins left="1" right="0.25" top="0.36" bottom="0.48" header="0.28000000000000003" footer="0.23"/>
      <pageSetup scale="73" orientation="portrait" r:id="rId1"/>
      <headerFooter alignWithMargins="0">
        <oddFooter>&amp;R&amp;"Book Antiqua,Bold"&amp;8 Page &amp;P of &amp;N</oddFooter>
      </headerFooter>
    </customSheetView>
    <customSheetView guid="{57F6F03E-328F-41C2-A59F-EF89E62201CD}" showPageBreaks="1" showGridLines="0" printArea="1" hiddenRows="1" hiddenColumns="1">
      <selection activeCell="D8" sqref="D8"/>
      <pageMargins left="1" right="0.25" top="0.36" bottom="0.48" header="0.28000000000000003" footer="0.23"/>
      <pageSetup scale="73" orientation="portrait" r:id="rId2"/>
      <headerFooter alignWithMargins="0">
        <oddFooter>&amp;R&amp;"Book Antiqua,Bold"&amp;8 Page &amp;P of &amp;N</oddFooter>
      </headerFooter>
    </customSheetView>
    <customSheetView guid="{79608B77-B487-4385-B348-43478B82E768}" showGridLines="0">
      <selection activeCell="D8" sqref="D8"/>
      <pageMargins left="1" right="0.25" top="0.36" bottom="0.48" header="0.28000000000000003" footer="0.23"/>
      <pageSetup scale="73" orientation="portrait" r:id="rId3"/>
      <headerFooter alignWithMargins="0">
        <oddFooter>&amp;R&amp;"Book Antiqua,Bold"&amp;8 Page &amp;P of &amp;N</oddFooter>
      </headerFooter>
    </customSheetView>
    <customSheetView guid="{827228A5-964E-465A-A946-EF2238A19E11}" showGridLines="0" hiddenRows="1" hiddenColumns="1" showRuler="0" topLeftCell="A7">
      <selection activeCell="A39" sqref="A39:D40"/>
      <pageMargins left="1" right="0.25" top="0.36" bottom="0.48" header="0.28000000000000003" footer="0.23"/>
      <pageSetup scale="73" orientation="portrait" r:id="rId4"/>
      <headerFooter alignWithMargins="0">
        <oddFooter>&amp;R&amp;"Book Antiqua,Bold"&amp;8 Page &amp;P of &amp;N</oddFooter>
      </headerFooter>
    </customSheetView>
    <customSheetView guid="{C75B92C6-DDA6-4B48-9868-112DE431C284}" showPageBreaks="1" showGridLines="0" printArea="1" hiddenColumns="1" topLeftCell="A37">
      <selection activeCell="E34" sqref="E34"/>
      <pageMargins left="1" right="0.25" top="0.36" bottom="0.48" header="0.28000000000000003" footer="0.23"/>
      <pageSetup scale="73" orientation="portrait" r:id="rId5"/>
      <headerFooter alignWithMargins="0">
        <oddFooter>&amp;R&amp;"Book Antiqua,Bold"&amp;8 Page &amp;P of &amp;N</oddFooter>
      </headerFooter>
    </customSheetView>
    <customSheetView guid="{6A6F11F6-4979-4331-B451-38654332CB39}" showGridLines="0" hiddenColumns="1" topLeftCell="A25">
      <selection activeCell="G20" sqref="G20"/>
      <pageMargins left="1" right="0.25" top="0.36" bottom="0.48" header="0.28000000000000003" footer="0.23"/>
      <pageSetup scale="73" orientation="portrait" r:id="rId6"/>
      <headerFooter alignWithMargins="0">
        <oddFooter>&amp;R&amp;"Book Antiqua,Bold"&amp;8 Page &amp;P of &amp;N</oddFooter>
      </headerFooter>
    </customSheetView>
    <customSheetView guid="{237D8718-39ED-4FFE-B3B2-D1192F8D2E87}" showGridLines="0" hiddenColumns="1">
      <selection activeCell="C22" sqref="C22"/>
      <pageMargins left="1" right="0.25" top="0.36" bottom="0.48" header="0.28000000000000003" footer="0.23"/>
      <pageSetup scale="73" orientation="portrait" r:id="rId7"/>
      <headerFooter alignWithMargins="0">
        <oddFooter>&amp;R&amp;"Book Antiqua,Bold"&amp;8 Page &amp;P of &amp;N</oddFooter>
      </headerFooter>
    </customSheetView>
    <customSheetView guid="{CD4CA1A8-824A-452F-BDBA-32A47C1B3013}" showPageBreaks="1" showGridLines="0" printArea="1" hiddenColumns="1" view="pageBreakPreview">
      <selection activeCell="C22" sqref="C22"/>
      <pageMargins left="1" right="0.25" top="0.36" bottom="0.48" header="0.28000000000000003" footer="0.23"/>
      <pageSetup scale="73" orientation="portrait" r:id="rId8"/>
      <headerFooter alignWithMargins="0">
        <oddFooter>&amp;R&amp;"Book Antiqua,Bold"&amp;8 Page &amp;P of &amp;N</oddFooter>
      </headerFooter>
    </customSheetView>
    <customSheetView guid="{ECEBABD0-566A-41C4-AA9A-38EA30EFEDA8}" showGridLines="0" showRuler="0">
      <rowBreaks count="3" manualBreakCount="3">
        <brk id="42" max="4" man="1"/>
        <brk id="55" max="16383" man="1"/>
        <brk id="70" max="16383" man="1"/>
      </rowBreaks>
      <pageMargins left="0.75" right="0.63" top="0.55000000000000004" bottom="0.64" header="0.34" footer="0.38"/>
      <pageSetup scale="95"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C22" sqref="C22"/>
      <rowBreaks count="3" manualBreakCount="3">
        <brk id="42" max="4" man="1"/>
        <brk id="55" max="16383" man="1"/>
        <brk id="70" max="16383" man="1"/>
      </rowBreaks>
      <pageMargins left="0.75" right="0.56999999999999995" top="0.46" bottom="0.51" header="0.36" footer="0.26"/>
      <pageSetup orientation="portrait" r:id="rId10"/>
      <headerFooter alignWithMargins="0">
        <oddFooter>&amp;L&amp;8Tower Package-P238-TW04, TL associated with Phase-I Generation Project in Orissa (Part-C)&amp;R&amp;"Book Antiqua,Bold"&amp;8Attachment-12 TW04  / Page &amp;P of &amp;N</oddFooter>
      </headerFooter>
    </customSheetView>
    <customSheetView guid="{8E7B022F-1113-4BA2-B2BA-8EDBE02A2557}" showPageBreaks="1" showGridLines="0" printArea="1" showRuler="0">
      <selection activeCell="C22" sqref="C22"/>
      <rowBreaks count="4" manualBreakCount="4">
        <brk id="25" max="4" man="1"/>
        <brk id="42" max="4" man="1"/>
        <brk id="55" max="16383" man="1"/>
        <brk id="70" max="16383" man="1"/>
      </rowBreaks>
      <pageMargins left="0.75" right="0.47" top="0.36" bottom="0.48" header="0.28000000000000003" footer="0.23"/>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hiddenColumns="1">
      <selection activeCell="C22" sqref="C22"/>
      <pageMargins left="1" right="0.25" top="0.36" bottom="0.48" header="0.28000000000000003" footer="0.23"/>
      <pageSetup scale="73" orientation="portrait" r:id="rId12"/>
      <headerFooter alignWithMargins="0">
        <oddFooter>&amp;R&amp;"Book Antiqua,Bold"&amp;8 Page &amp;P of &amp;N</oddFooter>
      </headerFooter>
    </customSheetView>
    <customSheetView guid="{F68380CD-DF58-4BFA-A4C7-4B5C98AD7B16}" showGridLines="0" hiddenColumns="1">
      <selection activeCell="C22" sqref="C22"/>
      <pageMargins left="1" right="0.25" top="0.36" bottom="0.48" header="0.28000000000000003" footer="0.23"/>
      <pageSetup scale="73" orientation="portrait" r:id="rId13"/>
      <headerFooter alignWithMargins="0">
        <oddFooter>&amp;R&amp;"Book Antiqua,Bold"&amp;8 Page &amp;P of &amp;N</oddFooter>
      </headerFooter>
    </customSheetView>
    <customSheetView guid="{4D13F2D0-9E40-44C6-9D3A-A33B263F802B}" showGridLines="0" hiddenRows="1" hiddenColumns="1">
      <selection activeCell="D8" sqref="D8:D12"/>
      <pageMargins left="1" right="0.25" top="0.36" bottom="0.48" header="0.28000000000000003" footer="0.23"/>
      <pageSetup scale="73" orientation="portrait" r:id="rId14"/>
      <headerFooter alignWithMargins="0">
        <oddFooter>&amp;R&amp;"Book Antiqua,Bold"&amp;8 Page &amp;P of &amp;N</oddFooter>
      </headerFooter>
    </customSheetView>
    <customSheetView guid="{A8479356-B4AD-4F5B-8D54-8D0AD34911D9}" showGridLines="0" hiddenRows="1" hiddenColumns="1">
      <selection activeCell="D8" sqref="D8:D12"/>
      <pageMargins left="1" right="0.25" top="0.36" bottom="0.48" header="0.28000000000000003" footer="0.23"/>
      <pageSetup scale="73" orientation="portrait" r:id="rId15"/>
      <headerFooter alignWithMargins="0">
        <oddFooter>&amp;R&amp;"Book Antiqua,Bold"&amp;8 Page &amp;P of &amp;N</oddFooter>
      </headerFooter>
    </customSheetView>
    <customSheetView guid="{D1959BE0-8812-45F3-9DE2-A86473ADD9EF}" showGridLines="0" hiddenRows="1" hiddenColumns="1">
      <selection activeCell="D8" sqref="D8"/>
      <pageMargins left="1" right="0.25" top="0.36" bottom="0.48" header="0.28000000000000003" footer="0.23"/>
      <pageSetup scale="73" orientation="portrait" r:id="rId16"/>
      <headerFooter alignWithMargins="0">
        <oddFooter>&amp;R&amp;"Book Antiqua,Bold"&amp;8 Page &amp;P of &amp;N</oddFooter>
      </headerFooter>
    </customSheetView>
  </customSheetViews>
  <mergeCells count="14">
    <mergeCell ref="A3:E3"/>
    <mergeCell ref="A5:E5"/>
    <mergeCell ref="A16:E16"/>
    <mergeCell ref="B9:C9"/>
    <mergeCell ref="B10:C10"/>
    <mergeCell ref="B11:C11"/>
    <mergeCell ref="D23:E23"/>
    <mergeCell ref="A8:C8"/>
    <mergeCell ref="A35:E35"/>
    <mergeCell ref="A24:A25"/>
    <mergeCell ref="A39:D40"/>
    <mergeCell ref="B38:E38"/>
    <mergeCell ref="D30:E30"/>
    <mergeCell ref="A31:A32"/>
  </mergeCells>
  <phoneticPr fontId="6" type="noConversion"/>
  <conditionalFormatting sqref="C27:C34">
    <cfRule type="expression" dxfId="8" priority="27" stopIfTrue="1">
      <formula>OR($C$22=0,$C$23=0)</formula>
    </cfRule>
  </conditionalFormatting>
  <conditionalFormatting sqref="C36:C37">
    <cfRule type="expression" dxfId="7" priority="29" stopIfTrue="1">
      <formula>OR(#REF!=0,#REF!=0,#REF!=0)</formula>
    </cfRule>
  </conditionalFormatting>
  <dataValidations count="1">
    <dataValidation type="list" allowBlank="1" showInputMessage="1" showErrorMessage="1" sqref="C23 C30">
      <formula1>"OPTION-A, OPTION-B"</formula1>
    </dataValidation>
  </dataValidations>
  <pageMargins left="1" right="0.25" top="0.36" bottom="0.48" header="0.28000000000000003" footer="0.23"/>
  <pageSetup scale="73" orientation="portrait" r:id="rId17"/>
  <headerFooter alignWithMargins="0">
    <oddFooter>&amp;R&amp;"Book Antiqua,Bold"&amp;8 Page &amp;P of &amp;N</oddFooter>
  </headerFooter>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7"/>
  </sheetPr>
  <dimension ref="A1:J19"/>
  <sheetViews>
    <sheetView showGridLines="0" zoomScaleNormal="100" workbookViewId="0">
      <selection activeCell="B2" sqref="B2:E2"/>
    </sheetView>
  </sheetViews>
  <sheetFormatPr defaultRowHeight="13.5"/>
  <cols>
    <col min="1" max="1" width="9.85546875" style="154" customWidth="1"/>
    <col min="2" max="2" width="12.7109375" style="154" customWidth="1"/>
    <col min="3" max="4" width="44.140625" style="154" customWidth="1"/>
    <col min="5" max="5" width="12.85546875" style="154" customWidth="1"/>
    <col min="6" max="6" width="9.85546875" style="150" customWidth="1"/>
    <col min="7" max="9" width="9.140625" style="150"/>
    <col min="10" max="16384" width="9.140625" style="147"/>
  </cols>
  <sheetData>
    <row r="1" spans="1:10" ht="20.100000000000001" customHeight="1">
      <c r="A1" s="739" t="s">
        <v>60</v>
      </c>
      <c r="B1" s="751" t="s">
        <v>174</v>
      </c>
      <c r="C1" s="751"/>
      <c r="D1" s="751"/>
      <c r="E1" s="751"/>
      <c r="F1" s="742"/>
      <c r="G1" s="144"/>
      <c r="H1" s="145"/>
      <c r="I1" s="145"/>
      <c r="J1" s="146"/>
    </row>
    <row r="2" spans="1:10" ht="49.5" customHeight="1">
      <c r="A2" s="740"/>
      <c r="B2" s="752" t="str">
        <f>Basic!B1</f>
        <v xml:space="preserve">Supply, installation &amp; commissioning of AFSS (Automatic Fire Suppression System) at 6 nos. Telecom locations under SRTCC.
</v>
      </c>
      <c r="C2" s="752"/>
      <c r="D2" s="752"/>
      <c r="E2" s="752"/>
      <c r="F2" s="743"/>
      <c r="G2" s="144"/>
      <c r="H2" s="145"/>
      <c r="I2" s="145"/>
      <c r="J2" s="146"/>
    </row>
    <row r="3" spans="1:10" ht="20.100000000000001" customHeight="1">
      <c r="A3" s="740"/>
      <c r="B3" s="737" t="str">
        <f>"Specification No.: " &amp; Basic!B3</f>
        <v>Specification No.: SRTCC/ Tele-contracts /836-20/AFSS</v>
      </c>
      <c r="C3" s="737"/>
      <c r="D3" s="737"/>
      <c r="E3" s="737"/>
      <c r="F3" s="743"/>
      <c r="G3" s="144"/>
      <c r="H3" s="145"/>
      <c r="I3" s="145"/>
      <c r="J3" s="146"/>
    </row>
    <row r="4" spans="1:10" s="160" customFormat="1" ht="36" customHeight="1">
      <c r="A4" s="740"/>
      <c r="B4" s="403">
        <v>1</v>
      </c>
      <c r="C4" s="738" t="s">
        <v>888</v>
      </c>
      <c r="D4" s="738"/>
      <c r="E4" s="738"/>
      <c r="F4" s="743"/>
      <c r="G4" s="157"/>
      <c r="H4" s="157"/>
      <c r="I4" s="158"/>
      <c r="J4" s="159"/>
    </row>
    <row r="5" spans="1:10" s="160" customFormat="1" ht="41.25" customHeight="1">
      <c r="A5" s="740"/>
      <c r="B5" s="403">
        <v>2</v>
      </c>
      <c r="C5" s="738" t="s">
        <v>842</v>
      </c>
      <c r="D5" s="738"/>
      <c r="E5" s="738"/>
      <c r="F5" s="743"/>
      <c r="G5" s="156"/>
      <c r="H5" s="158"/>
      <c r="I5" s="158"/>
      <c r="J5" s="159"/>
    </row>
    <row r="6" spans="1:10" s="160" customFormat="1" ht="39" customHeight="1">
      <c r="A6" s="740"/>
      <c r="B6" s="403">
        <v>3</v>
      </c>
      <c r="C6" s="738" t="s">
        <v>25</v>
      </c>
      <c r="D6" s="738"/>
      <c r="E6" s="738"/>
      <c r="F6" s="743"/>
      <c r="G6" s="156"/>
      <c r="H6" s="158"/>
      <c r="I6" s="158"/>
      <c r="J6" s="159"/>
    </row>
    <row r="7" spans="1:10" s="160" customFormat="1" ht="54" customHeight="1">
      <c r="A7" s="740"/>
      <c r="B7" s="403">
        <v>4</v>
      </c>
      <c r="C7" s="738" t="s">
        <v>481</v>
      </c>
      <c r="D7" s="738"/>
      <c r="E7" s="738"/>
      <c r="F7" s="743"/>
      <c r="G7" s="156"/>
      <c r="H7" s="158"/>
      <c r="I7" s="158"/>
      <c r="J7" s="159"/>
    </row>
    <row r="8" spans="1:10" s="160" customFormat="1" ht="42.75" customHeight="1">
      <c r="A8" s="740"/>
      <c r="B8" s="403">
        <v>5</v>
      </c>
      <c r="C8" s="738" t="s">
        <v>873</v>
      </c>
      <c r="D8" s="738"/>
      <c r="E8" s="738"/>
      <c r="F8" s="743"/>
      <c r="G8" s="156"/>
      <c r="H8" s="158"/>
      <c r="I8" s="158"/>
      <c r="J8" s="159"/>
    </row>
    <row r="9" spans="1:10" ht="45" customHeight="1">
      <c r="A9" s="740"/>
      <c r="B9" s="403">
        <v>6</v>
      </c>
      <c r="C9" s="738" t="s">
        <v>874</v>
      </c>
      <c r="D9" s="738"/>
      <c r="E9" s="738"/>
      <c r="F9" s="743"/>
      <c r="G9" s="144"/>
      <c r="H9" s="145"/>
      <c r="I9" s="145"/>
      <c r="J9" s="146"/>
    </row>
    <row r="10" spans="1:10" ht="45" customHeight="1">
      <c r="A10" s="740"/>
      <c r="B10" s="403">
        <v>7</v>
      </c>
      <c r="C10" s="750" t="s">
        <v>903</v>
      </c>
      <c r="D10" s="738"/>
      <c r="E10" s="738"/>
      <c r="F10" s="743"/>
      <c r="G10" s="144"/>
      <c r="H10" s="145"/>
      <c r="I10" s="145"/>
      <c r="J10" s="146"/>
    </row>
    <row r="11" spans="1:10" ht="23.25" customHeight="1">
      <c r="A11" s="740"/>
      <c r="B11" s="745"/>
      <c r="C11" s="745"/>
      <c r="D11" s="745"/>
      <c r="E11" s="745"/>
      <c r="F11" s="743"/>
      <c r="G11" s="144"/>
      <c r="H11" s="145"/>
      <c r="I11" s="145"/>
      <c r="J11" s="146"/>
    </row>
    <row r="12" spans="1:10" ht="8.1" customHeight="1">
      <c r="A12" s="740"/>
      <c r="B12" s="149"/>
      <c r="C12" s="149"/>
      <c r="D12" s="149"/>
      <c r="E12" s="149"/>
      <c r="F12" s="743"/>
      <c r="G12" s="144"/>
      <c r="H12" s="145"/>
      <c r="I12" s="145"/>
      <c r="J12" s="146"/>
    </row>
    <row r="13" spans="1:10" ht="20.100000000000001" customHeight="1">
      <c r="A13" s="740"/>
      <c r="B13" s="748" t="s">
        <v>170</v>
      </c>
      <c r="C13" s="748"/>
      <c r="D13" s="748"/>
      <c r="E13" s="307"/>
      <c r="F13" s="743"/>
    </row>
    <row r="14" spans="1:10" ht="15.95" customHeight="1">
      <c r="A14" s="740"/>
      <c r="B14" s="746" t="s">
        <v>171</v>
      </c>
      <c r="C14" s="746"/>
      <c r="D14" s="746"/>
      <c r="E14" s="143"/>
      <c r="F14" s="743"/>
      <c r="G14" s="144"/>
      <c r="H14" s="145"/>
      <c r="I14" s="145"/>
      <c r="J14" s="146"/>
    </row>
    <row r="15" spans="1:10" ht="20.100000000000001" customHeight="1">
      <c r="A15" s="740"/>
      <c r="B15" s="747" t="s">
        <v>172</v>
      </c>
      <c r="C15" s="747"/>
      <c r="D15" s="747"/>
      <c r="E15" s="307"/>
      <c r="F15" s="743"/>
      <c r="G15" s="151"/>
      <c r="H15" s="151"/>
      <c r="I15" s="151"/>
      <c r="J15" s="151"/>
    </row>
    <row r="16" spans="1:10" ht="15.95" customHeight="1">
      <c r="A16" s="741"/>
      <c r="B16" s="749" t="s">
        <v>173</v>
      </c>
      <c r="C16" s="749"/>
      <c r="D16" s="749"/>
      <c r="E16" s="308"/>
      <c r="F16" s="744"/>
      <c r="G16" s="151"/>
      <c r="H16" s="151"/>
      <c r="I16" s="151"/>
      <c r="J16" s="151"/>
    </row>
    <row r="17" spans="1:10" ht="15.75">
      <c r="A17" s="152"/>
      <c r="B17" s="153"/>
      <c r="C17" s="153"/>
      <c r="D17" s="153"/>
      <c r="E17" s="153"/>
      <c r="F17" s="145"/>
      <c r="G17" s="145"/>
      <c r="H17" s="145"/>
      <c r="I17" s="145"/>
      <c r="J17" s="146"/>
    </row>
    <row r="18" spans="1:10" ht="15.75">
      <c r="A18" s="152"/>
      <c r="B18" s="148"/>
      <c r="C18" s="148"/>
      <c r="D18" s="148"/>
      <c r="E18" s="148"/>
      <c r="F18" s="145"/>
      <c r="G18" s="145"/>
      <c r="H18" s="145"/>
      <c r="I18" s="145"/>
      <c r="J18" s="146"/>
    </row>
    <row r="19" spans="1:10" ht="15.75">
      <c r="A19" s="152"/>
      <c r="B19" s="152"/>
      <c r="C19" s="152"/>
      <c r="D19" s="152"/>
      <c r="E19" s="152"/>
      <c r="F19" s="145"/>
      <c r="G19" s="145"/>
      <c r="H19" s="145"/>
      <c r="I19" s="145"/>
      <c r="J19" s="146"/>
    </row>
  </sheetData>
  <sheetProtection formatColumns="0" formatRows="0" selectLockedCells="1"/>
  <customSheetViews>
    <customSheetView guid="{B25B678B-BC05-466F-8B72-B9A2B78D775E}" showGridLines="0">
      <selection activeCell="C9" sqref="C9:E9"/>
      <pageMargins left="0.15748031496063" right="0.23622047244094499" top="0.78" bottom="0.98425196850393704" header="0.35433070866141703" footer="0.511811023622047"/>
      <printOptions horizontalCentered="1"/>
      <pageSetup paperSize="9" orientation="landscape" r:id="rId1"/>
      <headerFooter alignWithMargins="0"/>
    </customSheetView>
    <customSheetView guid="{57F6F03E-328F-41C2-A59F-EF89E62201CD}" showGridLines="0">
      <selection activeCell="B3" sqref="B3:E3"/>
      <pageMargins left="0.15748031496063" right="0.23622047244094499" top="0.78" bottom="0.98425196850393704" header="0.35433070866141703" footer="0.511811023622047"/>
      <printOptions horizontalCentered="1"/>
      <pageSetup paperSize="9" orientation="landscape" r:id="rId2"/>
      <headerFooter alignWithMargins="0"/>
    </customSheetView>
    <customSheetView guid="{79608B77-B487-4385-B348-43478B82E768}" showGridLines="0">
      <selection activeCell="B2" sqref="B2:E2"/>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827228A5-964E-465A-A946-EF2238A19E11}" showGridLines="0" showRuler="0">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C75B92C6-DDA6-4B48-9868-112DE431C284}" showPageBreaks="1" showGridLines="0">
      <selection activeCell="G20" sqref="G2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6A6F11F6-4979-4331-B451-38654332CB39}" showGridLines="0">
      <selection activeCell="G20" sqref="G20"/>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FDEDC7A-220A-4BDB-8FCD-0C556B60E1DF}" showGridLines="0">
      <selection activeCell="K4" sqref="K4"/>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F68380CD-DF58-4BFA-A4C7-4B5C98AD7B16}" showGridLines="0">
      <selection activeCell="K4" sqref="K4"/>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D13F2D0-9E40-44C6-9D3A-A33B263F802B}" showGridLines="0">
      <selection activeCell="C7" sqref="C7:E7"/>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8479356-B4AD-4F5B-8D54-8D0AD34911D9}" showGridLines="0">
      <selection activeCell="C8" sqref="C8:E8"/>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D1959BE0-8812-45F3-9DE2-A86473ADD9EF}" showGridLines="0">
      <selection activeCell="B3" sqref="B3:E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s>
  <mergeCells count="17">
    <mergeCell ref="B2:E2"/>
    <mergeCell ref="B3:E3"/>
    <mergeCell ref="C4:E4"/>
    <mergeCell ref="C5:E5"/>
    <mergeCell ref="A1:A16"/>
    <mergeCell ref="F1:F16"/>
    <mergeCell ref="B11:E11"/>
    <mergeCell ref="C7:E7"/>
    <mergeCell ref="C8:E8"/>
    <mergeCell ref="B14:D14"/>
    <mergeCell ref="B15:D15"/>
    <mergeCell ref="B13:D13"/>
    <mergeCell ref="C6:E6"/>
    <mergeCell ref="B16:D16"/>
    <mergeCell ref="C10:E10"/>
    <mergeCell ref="B1:E1"/>
    <mergeCell ref="C9:E9"/>
  </mergeCells>
  <phoneticPr fontId="27" type="noConversion"/>
  <printOptions horizontalCentered="1"/>
  <pageMargins left="0.15748031496063" right="0.23622047244094499" top="0.78" bottom="0.98425196850393704" header="0.35433070866141703" footer="0.511811023622047"/>
  <pageSetup paperSize="9" orientation="landscape" r:id="rId17"/>
  <headerFooter alignWithMargins="0"/>
  <drawing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39"/>
  </sheetPr>
  <dimension ref="A1:I39"/>
  <sheetViews>
    <sheetView showGridLines="0" zoomScaleNormal="100" zoomScaleSheetLayoutView="100" workbookViewId="0">
      <selection activeCell="E8" sqref="E8"/>
    </sheetView>
  </sheetViews>
  <sheetFormatPr defaultRowHeight="16.5"/>
  <cols>
    <col min="1" max="1" width="12.140625" style="34" customWidth="1"/>
    <col min="2" max="2" width="20.5703125" style="34" customWidth="1"/>
    <col min="3" max="3" width="11.42578125" style="34" customWidth="1"/>
    <col min="4" max="4" width="23" style="34" customWidth="1"/>
    <col min="5" max="5" width="45" style="34" customWidth="1"/>
    <col min="6" max="8" width="9.140625" style="29"/>
    <col min="9" max="16384" width="9.140625" style="30"/>
  </cols>
  <sheetData>
    <row r="1" spans="1:9">
      <c r="A1" s="26" t="str">
        <f>'Attach 3(JV)'!A1</f>
        <v>Specification No. :SRTCC/ Tele-contracts /836-20/AFSS</v>
      </c>
      <c r="B1" s="27"/>
      <c r="C1" s="27"/>
      <c r="D1" s="27"/>
      <c r="E1" s="28" t="str">
        <f>"Attachment-13 "</f>
        <v xml:space="preserve">Attachment-13 </v>
      </c>
    </row>
    <row r="3" spans="1:9"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9" ht="20.100000000000001" customHeight="1">
      <c r="A4" s="33"/>
      <c r="H4" s="35"/>
      <c r="I4" s="12"/>
    </row>
    <row r="5" spans="1:9" ht="20.100000000000001" customHeight="1">
      <c r="A5" s="763" t="s">
        <v>52</v>
      </c>
      <c r="B5" s="763"/>
      <c r="C5" s="763"/>
      <c r="D5" s="763"/>
      <c r="E5" s="763"/>
      <c r="F5" s="36"/>
      <c r="H5" s="35"/>
      <c r="I5" s="14"/>
    </row>
    <row r="6" spans="1:9" ht="20.100000000000001" customHeight="1">
      <c r="A6" s="37"/>
      <c r="H6" s="35"/>
      <c r="I6" s="14"/>
    </row>
    <row r="7" spans="1:9" ht="20.100000000000001" customHeight="1">
      <c r="A7" s="38" t="str">
        <f>'Attach 3(JV)'!A7</f>
        <v>Bidder’s Name and Address (Sole Bidder ) :</v>
      </c>
      <c r="E7" s="17" t="str">
        <f>'Attach 3(JV)'!E7</f>
        <v>To:</v>
      </c>
      <c r="H7" s="35"/>
      <c r="I7" s="14"/>
    </row>
    <row r="8" spans="1:9" ht="36" customHeight="1">
      <c r="A8" s="761" t="str">
        <f>'Attach 3(JV)'!A8</f>
        <v/>
      </c>
      <c r="B8" s="761"/>
      <c r="C8" s="761"/>
      <c r="D8" s="761"/>
      <c r="E8" s="628" t="s">
        <v>955</v>
      </c>
      <c r="H8" s="35"/>
      <c r="I8" s="14"/>
    </row>
    <row r="9" spans="1:9">
      <c r="A9" s="15" t="s">
        <v>415</v>
      </c>
      <c r="B9" s="998">
        <f>'Attach 3(JV)'!B9</f>
        <v>111</v>
      </c>
      <c r="C9" s="998"/>
      <c r="D9" s="998"/>
      <c r="E9" s="628" t="s">
        <v>418</v>
      </c>
      <c r="H9" s="35"/>
      <c r="I9" s="14"/>
    </row>
    <row r="10" spans="1:9">
      <c r="A10" s="15" t="s">
        <v>417</v>
      </c>
      <c r="B10" s="998" t="str">
        <f>'Attach 3(JV)'!B10</f>
        <v/>
      </c>
      <c r="C10" s="998"/>
      <c r="D10" s="998"/>
      <c r="E10" s="628" t="s">
        <v>745</v>
      </c>
      <c r="H10" s="35"/>
      <c r="I10" s="14"/>
    </row>
    <row r="11" spans="1:9">
      <c r="B11" s="998" t="str">
        <f>'Attach 3(JV)'!B11</f>
        <v/>
      </c>
      <c r="C11" s="998"/>
      <c r="D11" s="998"/>
      <c r="E11" s="628" t="s">
        <v>746</v>
      </c>
    </row>
    <row r="12" spans="1:9">
      <c r="A12" s="37"/>
      <c r="B12" s="998" t="str">
        <f>'Attach 3(JV)'!B12</f>
        <v/>
      </c>
      <c r="C12" s="998"/>
      <c r="D12" s="998"/>
      <c r="E12" s="628" t="s">
        <v>747</v>
      </c>
    </row>
    <row r="13" spans="1:9" ht="20.100000000000001" customHeight="1">
      <c r="A13" s="37"/>
      <c r="B13" s="172"/>
      <c r="C13" s="172"/>
      <c r="D13" s="172"/>
      <c r="E13" s="30"/>
    </row>
    <row r="14" spans="1:9" ht="20.100000000000001" customHeight="1">
      <c r="A14" s="34" t="s">
        <v>409</v>
      </c>
    </row>
    <row r="15" spans="1:9" ht="20.100000000000001" customHeight="1">
      <c r="A15" s="37"/>
    </row>
    <row r="16" spans="1:9" ht="45" customHeight="1">
      <c r="A16" s="764" t="s">
        <v>53</v>
      </c>
      <c r="B16" s="764"/>
      <c r="C16" s="764"/>
      <c r="D16" s="764"/>
      <c r="E16" s="764"/>
      <c r="F16" s="39"/>
      <c r="G16" s="39"/>
      <c r="H16" s="39"/>
    </row>
    <row r="17" spans="1:5" ht="20.100000000000001" customHeight="1">
      <c r="A17" s="37"/>
    </row>
    <row r="18" spans="1:5" ht="20.100000000000001" customHeight="1">
      <c r="A18" s="40"/>
    </row>
    <row r="19" spans="1:5" ht="20.100000000000001" customHeight="1"/>
    <row r="20" spans="1:5" ht="20.100000000000001" customHeight="1">
      <c r="A20" s="40"/>
    </row>
    <row r="21" spans="1:5" ht="20.100000000000001" customHeight="1">
      <c r="A21" s="40"/>
    </row>
    <row r="22" spans="1:5" ht="20.100000000000001" customHeight="1"/>
    <row r="23" spans="1:5" ht="33" customHeight="1">
      <c r="D23" s="42"/>
    </row>
    <row r="24" spans="1:5" ht="33" customHeight="1">
      <c r="A24" s="41" t="s">
        <v>57</v>
      </c>
      <c r="B24" s="76" t="str">
        <f>'Attach 3(JV)'!B24</f>
        <v/>
      </c>
      <c r="C24" s="45"/>
      <c r="D24" s="42" t="s">
        <v>55</v>
      </c>
      <c r="E24" s="44" t="str">
        <f>'Attach 3(JV)'!E24</f>
        <v/>
      </c>
    </row>
    <row r="25" spans="1:5" ht="33" customHeight="1">
      <c r="A25" s="41" t="s">
        <v>58</v>
      </c>
      <c r="B25" s="44" t="str">
        <f>'Attach 3(JV)'!B25</f>
        <v/>
      </c>
      <c r="C25" s="45"/>
      <c r="D25" s="42" t="s">
        <v>56</v>
      </c>
      <c r="E25" s="44" t="str">
        <f>'Attach 3(JV)'!E25</f>
        <v/>
      </c>
    </row>
    <row r="26" spans="1:5" ht="33" customHeight="1">
      <c r="D26" s="42"/>
    </row>
    <row r="27" spans="1:5" ht="20.100000000000001" customHeight="1"/>
    <row r="28" spans="1:5" ht="20.100000000000001" customHeight="1">
      <c r="A28" s="43"/>
    </row>
    <row r="29" spans="1:5" ht="20.100000000000001" customHeight="1"/>
    <row r="30" spans="1:5" ht="20.100000000000001" customHeight="1"/>
    <row r="31" spans="1:5" ht="20.100000000000001" customHeight="1">
      <c r="A31" s="43"/>
    </row>
    <row r="32" spans="1:5" ht="20.100000000000001" customHeight="1"/>
    <row r="33" spans="1:1" ht="20.100000000000001" customHeight="1">
      <c r="A33" s="43"/>
    </row>
    <row r="34" spans="1:1" ht="20.100000000000001" customHeight="1"/>
    <row r="35" spans="1:1" ht="20.100000000000001" customHeight="1">
      <c r="A35" s="43"/>
    </row>
    <row r="36" spans="1:1" ht="20.100000000000001" customHeight="1"/>
    <row r="37" spans="1:1" ht="20.100000000000001" customHeight="1"/>
    <row r="38" spans="1:1" ht="20.100000000000001" customHeight="1"/>
    <row r="39" spans="1:1" ht="20.100000000000001" customHeight="1"/>
  </sheetData>
  <sheetProtection formatColumns="0" formatRows="0" selectLockedCells="1"/>
  <customSheetViews>
    <customSheetView guid="{B25B678B-BC05-466F-8B72-B9A2B78D775E}" showGridLines="0">
      <selection activeCell="E8" sqref="E8"/>
      <pageMargins left="0.75" right="0.63" top="0.57999999999999996" bottom="0.6" header="0.34" footer="0.35"/>
      <pageSetup scale="90" orientation="portrait" r:id="rId1"/>
      <headerFooter alignWithMargins="0">
        <oddFooter>&amp;R&amp;"Book Antiqua,Bold"&amp;8 Page &amp;P of &amp;N</oddFooter>
      </headerFooter>
    </customSheetView>
    <customSheetView guid="{57F6F03E-328F-41C2-A59F-EF89E62201CD}" showPageBreaks="1" showGridLines="0" printArea="1">
      <selection activeCell="E8" sqref="E8"/>
      <pageMargins left="0.75" right="0.63" top="0.57999999999999996" bottom="0.6" header="0.34" footer="0.35"/>
      <pageSetup scale="90" orientation="portrait" r:id="rId2"/>
      <headerFooter alignWithMargins="0">
        <oddFooter>&amp;R&amp;"Book Antiqua,Bold"&amp;8 Page &amp;P of &amp;N</oddFooter>
      </headerFooter>
    </customSheetView>
    <customSheetView guid="{79608B77-B487-4385-B348-43478B82E768}" showGridLines="0">
      <selection activeCell="E8" sqref="E8"/>
      <pageMargins left="0.75" right="0.63" top="0.57999999999999996" bottom="0.6" header="0.34" footer="0.35"/>
      <pageSetup scale="90" orientation="portrait" r:id="rId3"/>
      <headerFooter alignWithMargins="0">
        <oddFooter>&amp;R&amp;"Book Antiqua,Bold"&amp;8 Page &amp;P of &amp;N</oddFooter>
      </headerFooter>
    </customSheetView>
    <customSheetView guid="{827228A5-964E-465A-A946-EF2238A19E11}" showGridLines="0" showRuler="0" topLeftCell="A10">
      <selection activeCell="E8" sqref="E8:E12"/>
      <pageMargins left="0.75" right="0.63" top="0.57999999999999996" bottom="0.6" header="0.34" footer="0.35"/>
      <pageSetup scale="95" orientation="portrait" r:id="rId4"/>
      <headerFooter alignWithMargins="0">
        <oddFooter>&amp;R&amp;"Book Antiqua,Bold"&amp;8 Page &amp;P of &amp;N</oddFooter>
      </headerFooter>
    </customSheetView>
    <customSheetView guid="{C75B92C6-DDA6-4B48-9868-112DE431C284}" showPageBreaks="1" showGridLines="0" printArea="1" topLeftCell="A10">
      <selection activeCell="G20" sqref="G20"/>
      <pageMargins left="0.75" right="0.63" top="0.57999999999999996" bottom="0.6" header="0.34" footer="0.35"/>
      <pageSetup scale="95" orientation="portrait" r:id="rId5"/>
      <headerFooter alignWithMargins="0">
        <oddFooter>&amp;R&amp;"Book Antiqua,Bold"&amp;8 Page &amp;P of &amp;N</oddFooter>
      </headerFooter>
    </customSheetView>
    <customSheetView guid="{6A6F11F6-4979-4331-B451-38654332CB39}" showGridLines="0" topLeftCell="A7">
      <selection activeCell="G20" sqref="G20"/>
      <pageMargins left="0.75" right="0.63" top="0.57999999999999996" bottom="0.6" header="0.34" footer="0.35"/>
      <pageSetup scale="95" orientation="portrait" r:id="rId6"/>
      <headerFooter alignWithMargins="0">
        <oddFooter>&amp;R&amp;"Book Antiqua,Bold"&amp;8 Page &amp;P of &amp;N</oddFooter>
      </headerFooter>
    </customSheetView>
    <customSheetView guid="{237D8718-39ED-4FFE-B3B2-D1192F8D2E87}" showGridLines="0">
      <pageMargins left="0.75" right="0.63" top="0.57999999999999996" bottom="0.6" header="0.34" footer="0.35"/>
      <pageSetup scale="95" orientation="portrait" r:id="rId7"/>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0"/>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pageMargins left="0.75" right="0.63" top="0.57999999999999996" bottom="0.6" header="0.34" footer="0.35"/>
      <pageSetup scale="95" orientation="portrait" r:id="rId12"/>
      <headerFooter alignWithMargins="0">
        <oddFooter>&amp;R&amp;"Book Antiqua,Bold"&amp;8 Page &amp;P of &amp;N</oddFooter>
      </headerFooter>
    </customSheetView>
    <customSheetView guid="{F68380CD-DF58-4BFA-A4C7-4B5C98AD7B16}" showGridLines="0">
      <pageMargins left="0.75" right="0.63" top="0.57999999999999996" bottom="0.6" header="0.34" footer="0.35"/>
      <pageSetup scale="95" orientation="portrait" r:id="rId13"/>
      <headerFooter alignWithMargins="0">
        <oddFooter>&amp;R&amp;"Book Antiqua,Bold"&amp;8 Page &amp;P of &amp;N</oddFooter>
      </headerFooter>
    </customSheetView>
    <customSheetView guid="{4D13F2D0-9E40-44C6-9D3A-A33B263F802B}" showGridLines="0" topLeftCell="A7">
      <selection activeCell="E8" sqref="E8:E12"/>
      <pageMargins left="0.75" right="0.63" top="0.57999999999999996" bottom="0.6" header="0.34" footer="0.35"/>
      <pageSetup scale="90" orientation="portrait" r:id="rId14"/>
      <headerFooter alignWithMargins="0">
        <oddFooter>&amp;R&amp;"Book Antiqua,Bold"&amp;8 Page &amp;P of &amp;N</oddFooter>
      </headerFooter>
    </customSheetView>
    <customSheetView guid="{A8479356-B4AD-4F5B-8D54-8D0AD34911D9}" showGridLines="0">
      <selection activeCell="E8" sqref="E8:E12"/>
      <pageMargins left="0.75" right="0.63" top="0.57999999999999996" bottom="0.6" header="0.34" footer="0.35"/>
      <pageSetup scale="90" orientation="portrait" r:id="rId15"/>
      <headerFooter alignWithMargins="0">
        <oddFooter>&amp;R&amp;"Book Antiqua,Bold"&amp;8 Page &amp;P of &amp;N</oddFooter>
      </headerFooter>
    </customSheetView>
    <customSheetView guid="{D1959BE0-8812-45F3-9DE2-A86473ADD9EF}" showGridLines="0">
      <selection activeCell="E8" sqref="E8"/>
      <pageMargins left="0.75" right="0.63" top="0.57999999999999996" bottom="0.6" header="0.34" footer="0.35"/>
      <pageSetup scale="90" orientation="portrait" r:id="rId16"/>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scale="90" orientation="portrait" r:id="rId17"/>
  <headerFooter alignWithMargins="0">
    <oddFooter>&amp;R&amp;"Book Antiqua,Bold"&amp;8 Page &amp;P of &amp;N</oddFooter>
  </headerFooter>
  <drawing r:id="rId1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I39"/>
  <sheetViews>
    <sheetView showGridLines="0" topLeftCell="A17" zoomScaleNormal="100" zoomScaleSheetLayoutView="100" workbookViewId="0">
      <selection activeCell="E20" sqref="E20"/>
    </sheetView>
  </sheetViews>
  <sheetFormatPr defaultRowHeight="16.5"/>
  <cols>
    <col min="1" max="1" width="12.140625" style="34" customWidth="1"/>
    <col min="2" max="2" width="20.5703125" style="34" customWidth="1"/>
    <col min="3" max="3" width="11.42578125" style="34" customWidth="1"/>
    <col min="4" max="4" width="23" style="34" customWidth="1"/>
    <col min="5" max="5" width="39.28515625" style="34" customWidth="1"/>
    <col min="6" max="8" width="9.140625" style="29"/>
    <col min="9" max="16384" width="9.140625" style="30"/>
  </cols>
  <sheetData>
    <row r="1" spans="1:9">
      <c r="A1" s="26" t="str">
        <f>'Attach 3(JV)'!A1</f>
        <v>Specification No. :SRTCC/ Tele-contracts /836-20/AFSS</v>
      </c>
      <c r="B1" s="27"/>
      <c r="C1" s="27"/>
      <c r="D1" s="27"/>
      <c r="E1" s="28" t="str">
        <f>"Attachment-14 " &amp; 'Attach 3(JV)'!AT1</f>
        <v>Attachment-14 AFSS SRTCC</v>
      </c>
    </row>
    <row r="3" spans="1:9"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9" ht="20.100000000000001" customHeight="1">
      <c r="A4" s="33"/>
      <c r="H4" s="35"/>
      <c r="I4" s="12"/>
    </row>
    <row r="5" spans="1:9" ht="20.100000000000001" customHeight="1">
      <c r="A5" s="763" t="s">
        <v>18</v>
      </c>
      <c r="B5" s="763"/>
      <c r="C5" s="763"/>
      <c r="D5" s="763"/>
      <c r="E5" s="763"/>
      <c r="F5" s="36"/>
      <c r="H5" s="35"/>
      <c r="I5" s="14"/>
    </row>
    <row r="6" spans="1:9" ht="20.100000000000001" customHeight="1">
      <c r="A6" s="37"/>
      <c r="H6" s="35"/>
      <c r="I6" s="14"/>
    </row>
    <row r="7" spans="1:9" ht="20.100000000000001" customHeight="1">
      <c r="A7" s="38" t="str">
        <f>'Attach 3(JV)'!A7</f>
        <v>Bidder’s Name and Address (Sole Bidder ) :</v>
      </c>
      <c r="E7" s="17" t="str">
        <f>'Attach 3(JV)'!E7</f>
        <v>To:</v>
      </c>
      <c r="H7" s="35"/>
      <c r="I7" s="14"/>
    </row>
    <row r="8" spans="1:9" ht="36" customHeight="1">
      <c r="A8" s="761" t="str">
        <f>'Attach 3(JV)'!A8</f>
        <v/>
      </c>
      <c r="B8" s="761"/>
      <c r="C8" s="761"/>
      <c r="D8" s="761"/>
      <c r="E8" s="43" t="s">
        <v>41</v>
      </c>
      <c r="H8" s="35"/>
      <c r="I8" s="14"/>
    </row>
    <row r="9" spans="1:9">
      <c r="A9" s="15" t="s">
        <v>415</v>
      </c>
      <c r="B9" s="998">
        <f>'Attach 3(JV)'!B9</f>
        <v>111</v>
      </c>
      <c r="C9" s="998"/>
      <c r="D9" s="998"/>
      <c r="E9" s="43" t="s">
        <v>418</v>
      </c>
      <c r="H9" s="35"/>
      <c r="I9" s="14"/>
    </row>
    <row r="10" spans="1:9">
      <c r="A10" s="15" t="s">
        <v>417</v>
      </c>
      <c r="B10" s="998" t="str">
        <f>'Attach 3(JV)'!B10</f>
        <v/>
      </c>
      <c r="C10" s="998"/>
      <c r="D10" s="998"/>
      <c r="E10" s="43" t="s">
        <v>42</v>
      </c>
      <c r="H10" s="35"/>
      <c r="I10" s="14"/>
    </row>
    <row r="11" spans="1:9">
      <c r="B11" s="998" t="str">
        <f>'Attach 3(JV)'!B11</f>
        <v/>
      </c>
      <c r="C11" s="998"/>
      <c r="D11" s="998"/>
      <c r="E11" s="43" t="s">
        <v>43</v>
      </c>
    </row>
    <row r="12" spans="1:9">
      <c r="A12" s="37"/>
      <c r="B12" s="998" t="str">
        <f>'Attach 3(JV)'!B12</f>
        <v/>
      </c>
      <c r="C12" s="998"/>
      <c r="D12" s="998"/>
      <c r="E12" s="43" t="s">
        <v>44</v>
      </c>
    </row>
    <row r="13" spans="1:9" ht="54" customHeight="1">
      <c r="A13" s="415"/>
      <c r="B13" s="416"/>
      <c r="C13" s="416"/>
      <c r="D13" s="416"/>
      <c r="E13" s="417"/>
    </row>
    <row r="14" spans="1:9" ht="20.100000000000001" hidden="1" customHeight="1">
      <c r="A14" s="182" t="s">
        <v>409</v>
      </c>
      <c r="B14" s="182"/>
      <c r="C14" s="182"/>
      <c r="D14" s="182"/>
      <c r="E14" s="182"/>
    </row>
    <row r="15" spans="1:9" ht="20.100000000000001" hidden="1" customHeight="1">
      <c r="A15" s="415"/>
      <c r="B15" s="182"/>
      <c r="C15" s="182"/>
      <c r="D15" s="182"/>
      <c r="E15" s="182"/>
    </row>
    <row r="16" spans="1:9" ht="45" hidden="1" customHeight="1">
      <c r="A16" s="1082" t="s">
        <v>19</v>
      </c>
      <c r="B16" s="1082"/>
      <c r="C16" s="1082"/>
      <c r="D16" s="1082"/>
      <c r="E16" s="1082"/>
      <c r="F16" s="39"/>
      <c r="G16" s="39"/>
      <c r="H16" s="39"/>
    </row>
    <row r="17" spans="1:5" ht="20.100000000000001" customHeight="1">
      <c r="A17" s="415"/>
      <c r="B17" s="182"/>
      <c r="C17" s="182"/>
      <c r="D17" s="182" t="s">
        <v>407</v>
      </c>
      <c r="E17" s="182"/>
    </row>
    <row r="18" spans="1:5" ht="20.100000000000001" customHeight="1">
      <c r="A18" s="40"/>
    </row>
    <row r="19" spans="1:5" ht="20.100000000000001" customHeight="1"/>
    <row r="20" spans="1:5" ht="20.100000000000001" customHeight="1">
      <c r="A20" s="40"/>
    </row>
    <row r="21" spans="1:5" ht="20.100000000000001" customHeight="1">
      <c r="A21" s="40"/>
    </row>
    <row r="22" spans="1:5" ht="20.100000000000001" customHeight="1"/>
    <row r="23" spans="1:5" ht="33" customHeight="1">
      <c r="D23" s="42"/>
    </row>
    <row r="24" spans="1:5" ht="33" customHeight="1">
      <c r="A24" s="41" t="s">
        <v>57</v>
      </c>
      <c r="B24" s="76" t="str">
        <f>'Attach 3(JV)'!B24</f>
        <v/>
      </c>
      <c r="C24" s="45"/>
      <c r="D24" s="42" t="s">
        <v>55</v>
      </c>
      <c r="E24" s="44" t="str">
        <f>'Attach 3(JV)'!E24</f>
        <v/>
      </c>
    </row>
    <row r="25" spans="1:5" ht="33" customHeight="1">
      <c r="A25" s="41" t="s">
        <v>58</v>
      </c>
      <c r="B25" s="44" t="str">
        <f>'Attach 3(JV)'!B25</f>
        <v/>
      </c>
      <c r="C25" s="45"/>
      <c r="D25" s="42" t="s">
        <v>56</v>
      </c>
      <c r="E25" s="44" t="str">
        <f>'Attach 3(JV)'!E25</f>
        <v/>
      </c>
    </row>
    <row r="26" spans="1:5" ht="33" customHeight="1">
      <c r="D26" s="42"/>
    </row>
    <row r="27" spans="1:5" ht="20.100000000000001" customHeight="1"/>
    <row r="28" spans="1:5" ht="20.100000000000001" customHeight="1">
      <c r="A28" s="43"/>
    </row>
    <row r="29" spans="1:5" ht="20.100000000000001" customHeight="1"/>
    <row r="30" spans="1:5" ht="20.100000000000001" customHeight="1"/>
    <row r="31" spans="1:5" ht="20.100000000000001" customHeight="1">
      <c r="A31" s="43"/>
    </row>
    <row r="32" spans="1:5" ht="20.100000000000001" customHeight="1"/>
    <row r="33" spans="1:1" ht="20.100000000000001" customHeight="1">
      <c r="A33" s="43"/>
    </row>
    <row r="34" spans="1:1" ht="20.100000000000001" customHeight="1"/>
    <row r="35" spans="1:1" ht="20.100000000000001" customHeight="1">
      <c r="A35" s="43"/>
    </row>
    <row r="36" spans="1:1" ht="20.100000000000001" customHeight="1"/>
    <row r="37" spans="1:1" ht="20.100000000000001" customHeight="1"/>
    <row r="38" spans="1:1" ht="20.100000000000001" customHeight="1"/>
    <row r="39" spans="1:1" ht="20.100000000000001" customHeight="1"/>
  </sheetData>
  <sheetProtection formatColumns="0" formatRows="0" selectLockedCells="1"/>
  <customSheetViews>
    <customSheetView guid="{B25B678B-BC05-466F-8B72-B9A2B78D775E}" showGridLines="0" hiddenRows="1" state="hidden" topLeftCell="A17">
      <selection activeCell="E20" sqref="E20"/>
      <pageMargins left="0.75" right="0.63" top="0.57999999999999996" bottom="0.6" header="0.34" footer="0.35"/>
      <pageSetup scale="95" orientation="portrait" r:id="rId1"/>
      <headerFooter alignWithMargins="0">
        <oddFooter>&amp;R&amp;"Book Antiqua,Bold"&amp;8 Page &amp;P of &amp;N</oddFooter>
      </headerFooter>
    </customSheetView>
    <customSheetView guid="{57F6F03E-328F-41C2-A59F-EF89E62201CD}" showPageBreaks="1" showGridLines="0" printArea="1" hiddenRows="1" state="hidden" topLeftCell="A17">
      <selection activeCell="E20" sqref="E20"/>
      <pageMargins left="0.75" right="0.63" top="0.57999999999999996" bottom="0.6" header="0.34" footer="0.35"/>
      <pageSetup scale="95" orientation="portrait" r:id="rId2"/>
      <headerFooter alignWithMargins="0">
        <oddFooter>&amp;R&amp;"Book Antiqua,Bold"&amp;8 Page &amp;P of &amp;N</oddFooter>
      </headerFooter>
    </customSheetView>
    <customSheetView guid="{79608B77-B487-4385-B348-43478B82E768}" showGridLines="0" state="hidden" topLeftCell="A17">
      <selection activeCell="E20" sqref="E20"/>
      <pageMargins left="0.75" right="0.63" top="0.57999999999999996" bottom="0.6" header="0.34" footer="0.35"/>
      <pageSetup scale="95" orientation="portrait" r:id="rId3"/>
      <headerFooter alignWithMargins="0">
        <oddFooter>&amp;R&amp;"Book Antiqua,Bold"&amp;8 Page &amp;P of &amp;N</oddFooter>
      </headerFooter>
    </customSheetView>
    <customSheetView guid="{827228A5-964E-465A-A946-EF2238A19E11}" showGridLines="0" hiddenRows="1" showRuler="0" topLeftCell="A13">
      <selection activeCell="A13" sqref="A13:E17"/>
      <pageMargins left="0.75" right="0.63" top="0.57999999999999996" bottom="0.6" header="0.34" footer="0.35"/>
      <pageSetup scale="95" orientation="portrait" r:id="rId4"/>
      <headerFooter alignWithMargins="0">
        <oddFooter>&amp;R&amp;"Book Antiqua,Bold"&amp;8 Page &amp;P of &amp;N</oddFooter>
      </headerFooter>
    </customSheetView>
    <customSheetView guid="{C75B92C6-DDA6-4B48-9868-112DE431C284}" showPageBreaks="1" showGridLines="0" printArea="1">
      <selection activeCell="G20" sqref="G20"/>
      <pageMargins left="0.75" right="0.63" top="0.57999999999999996" bottom="0.6" header="0.34" footer="0.35"/>
      <pageSetup scale="95" orientation="portrait" r:id="rId5"/>
      <headerFooter alignWithMargins="0">
        <oddFooter>&amp;R&amp;"Book Antiqua,Bold"&amp;8 Page &amp;P of &amp;N</oddFooter>
      </headerFooter>
    </customSheetView>
    <customSheetView guid="{6A6F11F6-4979-4331-B451-38654332CB39}" showGridLines="0" topLeftCell="A7">
      <selection activeCell="G20" sqref="G20"/>
      <pageMargins left="0.75" right="0.63" top="0.57999999999999996" bottom="0.6" header="0.34" footer="0.35"/>
      <pageSetup scale="95" orientation="portrait" r:id="rId6"/>
      <headerFooter alignWithMargins="0">
        <oddFooter>&amp;R&amp;"Book Antiqua,Bold"&amp;8 Page &amp;P of &amp;N</oddFooter>
      </headerFooter>
    </customSheetView>
    <customSheetView guid="{237D8718-39ED-4FFE-B3B2-D1192F8D2E87}" showGridLines="0">
      <selection activeCell="A3" sqref="A3:E3"/>
      <pageMargins left="0.75" right="0.63" top="0.57999999999999996" bottom="0.6" header="0.34" footer="0.35"/>
      <pageSetup scale="95" orientation="portrait" r:id="rId7"/>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8"/>
      <headerFooter alignWithMargins="0">
        <oddFooter>&amp;R&amp;"Book Antiqua,Bold"&amp;8 Page &amp;P of &amp;N</oddFooter>
      </headerFooter>
    </customSheetView>
    <customSheetView guid="{2FDEDC7A-220A-4BDB-8FCD-0C556B60E1DF}" showGridLines="0">
      <selection activeCell="A3" sqref="A3:E3"/>
      <pageMargins left="0.75" right="0.63" top="0.57999999999999996" bottom="0.6" header="0.34" footer="0.35"/>
      <pageSetup scale="95" orientation="portrait" r:id="rId9"/>
      <headerFooter alignWithMargins="0">
        <oddFooter>&amp;R&amp;"Book Antiqua,Bold"&amp;8 Page &amp;P of &amp;N</oddFooter>
      </headerFooter>
    </customSheetView>
    <customSheetView guid="{F68380CD-DF58-4BFA-A4C7-4B5C98AD7B16}" showGridLines="0">
      <selection activeCell="A3" sqref="A3:E3"/>
      <pageMargins left="0.75" right="0.63" top="0.57999999999999996" bottom="0.6" header="0.34" footer="0.35"/>
      <pageSetup scale="95" orientation="portrait" r:id="rId10"/>
      <headerFooter alignWithMargins="0">
        <oddFooter>&amp;R&amp;"Book Antiqua,Bold"&amp;8 Page &amp;P of &amp;N</oddFooter>
      </headerFooter>
    </customSheetView>
    <customSheetView guid="{4D13F2D0-9E40-44C6-9D3A-A33B263F802B}" showGridLines="0" hiddenRows="1" state="hidden" topLeftCell="A17">
      <selection activeCell="E20" sqref="E20"/>
      <pageMargins left="0.75" right="0.63" top="0.57999999999999996" bottom="0.6" header="0.34" footer="0.35"/>
      <pageSetup scale="95" orientation="portrait" r:id="rId11"/>
      <headerFooter alignWithMargins="0">
        <oddFooter>&amp;R&amp;"Book Antiqua,Bold"&amp;8 Page &amp;P of &amp;N</oddFooter>
      </headerFooter>
    </customSheetView>
    <customSheetView guid="{A8479356-B4AD-4F5B-8D54-8D0AD34911D9}" showGridLines="0" hiddenRows="1" state="hidden" topLeftCell="A17">
      <selection activeCell="E20" sqref="E20"/>
      <pageMargins left="0.75" right="0.63" top="0.57999999999999996" bottom="0.6" header="0.34" footer="0.35"/>
      <pageSetup scale="95" orientation="portrait" r:id="rId12"/>
      <headerFooter alignWithMargins="0">
        <oddFooter>&amp;R&amp;"Book Antiqua,Bold"&amp;8 Page &amp;P of &amp;N</oddFooter>
      </headerFooter>
    </customSheetView>
    <customSheetView guid="{D1959BE0-8812-45F3-9DE2-A86473ADD9EF}" showGridLines="0" hiddenRows="1" state="hidden" topLeftCell="A17">
      <selection activeCell="E20" sqref="E20"/>
      <pageMargins left="0.75" right="0.63" top="0.57999999999999996" bottom="0.6" header="0.34" footer="0.35"/>
      <pageSetup scale="95" orientation="portrait" r:id="rId13"/>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honeticPr fontId="74" type="noConversion"/>
  <pageMargins left="0.75" right="0.63" top="0.57999999999999996" bottom="0.6" header="0.34" footer="0.35"/>
  <pageSetup scale="95" orientation="portrait" r:id="rId14"/>
  <headerFooter alignWithMargins="0">
    <oddFooter>&amp;R&amp;"Book Antiqua,Bold"&amp;8 Page &amp;P of &amp;N</oddFooter>
  </headerFooter>
  <drawing r:id="rId1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4"/>
  </sheetPr>
  <dimension ref="A1:I150"/>
  <sheetViews>
    <sheetView view="pageBreakPreview" topLeftCell="A9" zoomScaleNormal="100" zoomScaleSheetLayoutView="100" workbookViewId="0">
      <selection activeCell="C25" sqref="C25"/>
    </sheetView>
  </sheetViews>
  <sheetFormatPr defaultRowHeight="13.5"/>
  <cols>
    <col min="1" max="1" width="10" style="405" customWidth="1"/>
    <col min="2" max="2" width="0.7109375" style="405" customWidth="1"/>
    <col min="3" max="3" width="97.140625" style="405" customWidth="1"/>
    <col min="4" max="4" width="1.7109375" style="405" customWidth="1"/>
    <col min="5" max="16384" width="9.140625" style="405"/>
  </cols>
  <sheetData>
    <row r="1" spans="1:4" ht="27.75" customHeight="1">
      <c r="A1" s="375" t="str">
        <f>'Attach 3(JV)'!A1</f>
        <v>Specification No. :SRTCC/ Tele-contracts /836-20/AFSS</v>
      </c>
      <c r="D1" s="598" t="s">
        <v>487</v>
      </c>
    </row>
    <row r="2" spans="1:4" ht="44.25" customHeight="1">
      <c r="A2" s="1039" t="str">
        <f>'Attach 3(JV)'!A3</f>
        <v xml:space="preserve">Supply, installation &amp; commissioning of AFSS (Automatic Fire Suppression System) at 6 nos. Telecom locations under SRTCC.
</v>
      </c>
      <c r="B2" s="1084"/>
      <c r="C2" s="1084"/>
      <c r="D2" s="1084"/>
    </row>
    <row r="3" spans="1:4" ht="44.25" customHeight="1">
      <c r="A3" s="375"/>
      <c r="B3" s="634"/>
      <c r="C3" s="631" t="s">
        <v>878</v>
      </c>
      <c r="D3" s="633"/>
    </row>
    <row r="4" spans="1:4" ht="44.25" customHeight="1">
      <c r="A4" s="632">
        <v>1</v>
      </c>
      <c r="B4" s="634"/>
      <c r="C4" s="636" t="s">
        <v>879</v>
      </c>
      <c r="D4" s="633"/>
    </row>
    <row r="5" spans="1:4" ht="44.25" customHeight="1">
      <c r="A5" s="632">
        <v>2</v>
      </c>
      <c r="B5" s="634"/>
      <c r="C5" s="636" t="s">
        <v>880</v>
      </c>
      <c r="D5" s="633"/>
    </row>
    <row r="6" spans="1:4" ht="44.25" customHeight="1">
      <c r="A6" s="632">
        <v>3</v>
      </c>
      <c r="B6" s="634"/>
      <c r="C6" s="636" t="s">
        <v>881</v>
      </c>
      <c r="D6" s="633"/>
    </row>
    <row r="7" spans="1:4" ht="44.25" customHeight="1">
      <c r="A7" s="632">
        <v>4</v>
      </c>
      <c r="B7" s="634"/>
      <c r="C7" s="636" t="s">
        <v>755</v>
      </c>
      <c r="D7" s="633"/>
    </row>
    <row r="8" spans="1:4" ht="44.25" customHeight="1">
      <c r="A8" s="632">
        <v>5</v>
      </c>
      <c r="B8" s="634"/>
      <c r="C8" s="634" t="s">
        <v>882</v>
      </c>
      <c r="D8" s="633"/>
    </row>
    <row r="9" spans="1:4" ht="44.25" customHeight="1">
      <c r="A9" s="632"/>
      <c r="B9" s="634"/>
      <c r="C9" s="634"/>
      <c r="D9" s="633"/>
    </row>
    <row r="10" spans="1:4" ht="44.25" customHeight="1">
      <c r="A10" s="632"/>
      <c r="B10" s="634"/>
      <c r="C10" s="634"/>
      <c r="D10" s="633"/>
    </row>
    <row r="11" spans="1:4" ht="44.25" customHeight="1">
      <c r="A11" s="632"/>
      <c r="B11" s="634"/>
      <c r="C11" s="634"/>
      <c r="D11" s="633"/>
    </row>
    <row r="12" spans="1:4" ht="44.25" customHeight="1">
      <c r="A12" s="632"/>
      <c r="B12" s="634"/>
      <c r="C12" s="634"/>
      <c r="D12" s="633"/>
    </row>
    <row r="13" spans="1:4" ht="44.25" customHeight="1">
      <c r="A13" s="632"/>
      <c r="B13" s="634"/>
      <c r="C13" s="634"/>
      <c r="D13" s="633"/>
    </row>
    <row r="14" spans="1:4" ht="44.25" customHeight="1">
      <c r="A14" s="632"/>
      <c r="B14" s="634"/>
      <c r="C14" s="634"/>
      <c r="D14" s="633"/>
    </row>
    <row r="15" spans="1:4" ht="44.25" customHeight="1">
      <c r="A15" s="313"/>
      <c r="B15" s="313"/>
      <c r="C15" s="313"/>
      <c r="D15" s="633"/>
    </row>
    <row r="16" spans="1:4" ht="44.25" customHeight="1">
      <c r="A16" s="313"/>
      <c r="B16" s="313"/>
      <c r="C16" s="313"/>
      <c r="D16" s="633"/>
    </row>
    <row r="17" spans="1:7" ht="44.25" customHeight="1">
      <c r="A17" s="313"/>
      <c r="B17" s="313"/>
      <c r="C17" s="313"/>
      <c r="D17" s="633"/>
    </row>
    <row r="18" spans="1:7" ht="44.25" customHeight="1">
      <c r="A18" s="313"/>
      <c r="B18" s="313"/>
      <c r="C18" s="313"/>
      <c r="D18" s="633"/>
    </row>
    <row r="19" spans="1:7" ht="44.25" customHeight="1">
      <c r="A19" s="313"/>
      <c r="B19" s="313"/>
      <c r="C19" s="313"/>
      <c r="D19" s="633"/>
    </row>
    <row r="20" spans="1:7" ht="44.25" customHeight="1">
      <c r="A20" s="313"/>
      <c r="B20" s="313"/>
      <c r="C20" s="313"/>
      <c r="D20" s="633"/>
    </row>
    <row r="21" spans="1:7" ht="44.25" customHeight="1">
      <c r="A21" s="313"/>
      <c r="B21" s="313"/>
      <c r="C21" s="313"/>
      <c r="D21" s="633"/>
    </row>
    <row r="22" spans="1:7" ht="44.25" customHeight="1">
      <c r="A22" s="313"/>
      <c r="B22" s="313"/>
      <c r="C22" s="313"/>
      <c r="D22" s="633"/>
    </row>
    <row r="23" spans="1:7" ht="44.25" customHeight="1">
      <c r="A23" s="313"/>
      <c r="B23" s="313"/>
      <c r="C23" s="313"/>
      <c r="D23" s="633"/>
    </row>
    <row r="24" spans="1:7" ht="44.25" customHeight="1">
      <c r="A24" s="313"/>
      <c r="B24" s="313"/>
      <c r="C24" s="313"/>
      <c r="D24" s="633"/>
    </row>
    <row r="25" spans="1:7" ht="44.25" customHeight="1">
      <c r="A25" s="313"/>
      <c r="B25" s="313"/>
      <c r="C25" s="706"/>
      <c r="D25" s="633"/>
    </row>
    <row r="26" spans="1:7" ht="27" customHeight="1">
      <c r="A26" s="1083" t="s">
        <v>26</v>
      </c>
      <c r="B26" s="1083"/>
      <c r="C26" s="1083"/>
      <c r="D26" s="1083"/>
    </row>
    <row r="27" spans="1:7" ht="31.5" customHeight="1">
      <c r="A27" s="600"/>
      <c r="B27" s="600"/>
      <c r="C27" s="601" t="s">
        <v>671</v>
      </c>
      <c r="D27"/>
      <c r="E27"/>
      <c r="F27"/>
      <c r="G27"/>
    </row>
    <row r="28" spans="1:7" ht="15.75" customHeight="1">
      <c r="A28" s="600"/>
      <c r="B28" s="600"/>
      <c r="C28" s="602"/>
      <c r="D28"/>
      <c r="E28"/>
      <c r="F28"/>
      <c r="G28"/>
    </row>
    <row r="29" spans="1:7" ht="13.5" customHeight="1">
      <c r="A29" s="600"/>
      <c r="B29" s="600"/>
      <c r="C29" s="603" t="s">
        <v>26</v>
      </c>
      <c r="D29"/>
      <c r="E29"/>
      <c r="F29"/>
      <c r="G29"/>
    </row>
    <row r="30" spans="1:7" ht="13.5" customHeight="1">
      <c r="A30" s="600"/>
      <c r="B30" s="600"/>
      <c r="C30" s="601" t="s">
        <v>672</v>
      </c>
      <c r="D30"/>
      <c r="E30"/>
      <c r="F30"/>
      <c r="G30"/>
    </row>
    <row r="31" spans="1:7" ht="13.5" customHeight="1">
      <c r="A31" s="600"/>
      <c r="B31" s="600"/>
      <c r="C31" s="601"/>
      <c r="D31"/>
      <c r="E31"/>
      <c r="F31"/>
      <c r="G31"/>
    </row>
    <row r="32" spans="1:7" ht="13.5" customHeight="1">
      <c r="A32" s="600"/>
      <c r="B32" s="600"/>
      <c r="C32" s="604" t="s">
        <v>673</v>
      </c>
      <c r="D32"/>
      <c r="E32"/>
      <c r="F32"/>
      <c r="G32"/>
    </row>
    <row r="33" spans="1:7" ht="13.5" customHeight="1">
      <c r="A33" s="600"/>
      <c r="B33" s="600"/>
      <c r="C33" s="601" t="s">
        <v>674</v>
      </c>
      <c r="D33"/>
      <c r="E33"/>
      <c r="F33"/>
      <c r="G33"/>
    </row>
    <row r="34" spans="1:7" ht="13.5" customHeight="1">
      <c r="A34" s="600"/>
      <c r="B34" s="600"/>
      <c r="C34" s="601"/>
      <c r="D34"/>
      <c r="E34"/>
      <c r="F34"/>
      <c r="G34"/>
    </row>
    <row r="35" spans="1:7" ht="13.5" customHeight="1">
      <c r="A35" s="600"/>
      <c r="B35" s="600"/>
      <c r="C35" s="601" t="s">
        <v>675</v>
      </c>
      <c r="D35"/>
      <c r="E35"/>
      <c r="F35"/>
      <c r="G35"/>
    </row>
    <row r="36" spans="1:7" ht="13.5" customHeight="1">
      <c r="A36" s="600"/>
      <c r="B36" s="600"/>
      <c r="C36" s="601"/>
      <c r="D36"/>
      <c r="E36"/>
      <c r="F36"/>
      <c r="G36"/>
    </row>
    <row r="37" spans="1:7" ht="13.5" customHeight="1">
      <c r="A37" s="600"/>
      <c r="B37" s="600"/>
      <c r="C37" s="601" t="s">
        <v>676</v>
      </c>
      <c r="D37"/>
      <c r="E37"/>
      <c r="F37"/>
      <c r="G37"/>
    </row>
    <row r="38" spans="1:7" ht="13.5" customHeight="1">
      <c r="A38" s="600"/>
      <c r="B38" s="600"/>
      <c r="C38" s="601">
        <f>'Names of Bidder'!D9</f>
        <v>111</v>
      </c>
      <c r="D38"/>
      <c r="E38"/>
      <c r="F38"/>
      <c r="G38"/>
    </row>
    <row r="39" spans="1:7" ht="13.5" customHeight="1">
      <c r="A39" s="600"/>
      <c r="B39" s="600"/>
      <c r="C39" s="620"/>
      <c r="D39"/>
      <c r="E39"/>
      <c r="F39"/>
      <c r="G39"/>
    </row>
    <row r="40" spans="1:7" ht="13.5" customHeight="1">
      <c r="A40" s="600"/>
      <c r="B40" s="600"/>
      <c r="C40" s="620" t="s">
        <v>678</v>
      </c>
      <c r="D40"/>
      <c r="E40"/>
      <c r="F40"/>
      <c r="G40"/>
    </row>
    <row r="41" spans="1:7" ht="13.5" customHeight="1">
      <c r="A41" s="600"/>
      <c r="B41" s="600"/>
      <c r="C41" s="601"/>
      <c r="D41"/>
      <c r="E41"/>
      <c r="F41"/>
      <c r="G41"/>
    </row>
    <row r="42" spans="1:7" ht="13.5" customHeight="1">
      <c r="A42" s="600"/>
      <c r="B42" s="600"/>
      <c r="C42" s="601"/>
      <c r="D42"/>
      <c r="E42"/>
      <c r="F42"/>
      <c r="G42"/>
    </row>
    <row r="43" spans="1:7" ht="13.5" customHeight="1">
      <c r="A43" s="600"/>
      <c r="B43" s="600"/>
      <c r="C43" s="604" t="s">
        <v>679</v>
      </c>
      <c r="D43"/>
      <c r="E43"/>
      <c r="F43"/>
      <c r="G43"/>
    </row>
    <row r="44" spans="1:7" ht="15.75">
      <c r="A44" s="406"/>
      <c r="B44" s="406"/>
      <c r="C44" s="604"/>
      <c r="D44"/>
      <c r="E44"/>
      <c r="F44"/>
      <c r="G44"/>
    </row>
    <row r="45" spans="1:7" ht="15.75">
      <c r="A45" s="406"/>
      <c r="B45" s="406"/>
      <c r="C45" s="604" t="s">
        <v>680</v>
      </c>
      <c r="D45"/>
      <c r="E45"/>
      <c r="F45"/>
      <c r="G45"/>
    </row>
    <row r="46" spans="1:7" ht="15.75">
      <c r="C46" s="601"/>
      <c r="D46"/>
      <c r="E46"/>
      <c r="F46"/>
      <c r="G46"/>
    </row>
    <row r="47" spans="1:7" ht="102.75" customHeight="1">
      <c r="B47" s="1085" t="s">
        <v>891</v>
      </c>
      <c r="C47" s="1085"/>
      <c r="D47" s="1085"/>
      <c r="E47"/>
      <c r="F47"/>
      <c r="G47"/>
    </row>
    <row r="48" spans="1:7" ht="15.75">
      <c r="C48" s="605"/>
      <c r="D48"/>
      <c r="E48"/>
      <c r="F48"/>
      <c r="G48"/>
    </row>
    <row r="49" spans="2:7" ht="70.5" customHeight="1">
      <c r="B49" s="1085" t="s">
        <v>681</v>
      </c>
      <c r="C49" s="1085"/>
      <c r="D49" s="1085"/>
      <c r="E49"/>
      <c r="F49"/>
      <c r="G49"/>
    </row>
    <row r="50" spans="2:7" ht="15.75">
      <c r="C50" s="605"/>
      <c r="D50"/>
      <c r="E50"/>
      <c r="F50"/>
      <c r="G50"/>
    </row>
    <row r="51" spans="2:7" ht="13.5" customHeight="1">
      <c r="B51" s="1086" t="s">
        <v>682</v>
      </c>
      <c r="C51" s="1086"/>
      <c r="D51"/>
      <c r="E51"/>
      <c r="F51"/>
      <c r="G51"/>
    </row>
    <row r="52" spans="2:7" ht="15.75">
      <c r="C52" s="605"/>
      <c r="D52"/>
      <c r="E52"/>
      <c r="F52"/>
      <c r="G52"/>
    </row>
    <row r="53" spans="2:7" ht="15.75">
      <c r="C53" s="606" t="s">
        <v>683</v>
      </c>
      <c r="D53"/>
      <c r="E53"/>
      <c r="F53"/>
      <c r="G53"/>
    </row>
    <row r="54" spans="2:7" ht="15.75">
      <c r="C54" s="605"/>
      <c r="D54"/>
      <c r="E54"/>
      <c r="F54"/>
      <c r="G54"/>
    </row>
    <row r="55" spans="2:7" ht="31.5">
      <c r="B55" s="609">
        <v>1</v>
      </c>
      <c r="C55" s="605" t="s">
        <v>684</v>
      </c>
      <c r="E55"/>
      <c r="F55"/>
      <c r="G55"/>
    </row>
    <row r="56" spans="2:7" ht="15.75">
      <c r="C56" s="605"/>
      <c r="D56"/>
      <c r="E56"/>
      <c r="F56"/>
      <c r="G56"/>
    </row>
    <row r="57" spans="2:7" ht="47.25">
      <c r="C57" s="605" t="s">
        <v>685</v>
      </c>
      <c r="D57"/>
      <c r="E57"/>
      <c r="F57"/>
      <c r="G57"/>
    </row>
    <row r="58" spans="2:7" ht="15.75">
      <c r="C58" s="605"/>
      <c r="D58"/>
      <c r="E58"/>
      <c r="F58"/>
      <c r="G58"/>
    </row>
    <row r="59" spans="2:7" ht="72" customHeight="1">
      <c r="C59" s="605" t="s">
        <v>686</v>
      </c>
      <c r="D59"/>
      <c r="E59"/>
      <c r="F59"/>
      <c r="G59"/>
    </row>
    <row r="60" spans="2:7" ht="15.75">
      <c r="C60" s="607"/>
      <c r="D60"/>
      <c r="E60"/>
      <c r="F60"/>
      <c r="G60"/>
    </row>
    <row r="61" spans="2:7" ht="31.5">
      <c r="C61" s="605" t="s">
        <v>687</v>
      </c>
      <c r="D61"/>
      <c r="E61"/>
      <c r="F61"/>
      <c r="G61"/>
    </row>
    <row r="62" spans="2:7" ht="15.75">
      <c r="C62" s="605"/>
      <c r="D62"/>
      <c r="E62"/>
      <c r="F62"/>
      <c r="G62"/>
    </row>
    <row r="63" spans="2:7" ht="63">
      <c r="C63" s="605" t="s">
        <v>688</v>
      </c>
      <c r="D63"/>
      <c r="E63"/>
      <c r="F63"/>
      <c r="G63"/>
    </row>
    <row r="64" spans="2:7" ht="15.75">
      <c r="C64" s="605"/>
      <c r="D64"/>
      <c r="E64"/>
      <c r="F64"/>
      <c r="G64"/>
    </row>
    <row r="65" spans="3:7" ht="15.75">
      <c r="C65" s="606" t="s">
        <v>689</v>
      </c>
      <c r="D65"/>
      <c r="E65"/>
      <c r="F65"/>
      <c r="G65"/>
    </row>
    <row r="66" spans="3:7" ht="15.75">
      <c r="C66" s="605"/>
      <c r="D66"/>
      <c r="E66"/>
      <c r="F66"/>
      <c r="G66"/>
    </row>
    <row r="67" spans="3:7" ht="47.25">
      <c r="C67" s="605" t="s">
        <v>690</v>
      </c>
      <c r="D67"/>
      <c r="E67"/>
      <c r="F67"/>
      <c r="G67"/>
    </row>
    <row r="68" spans="3:7" ht="15.75">
      <c r="C68" s="605"/>
      <c r="D68"/>
      <c r="E68"/>
      <c r="F68"/>
      <c r="G68"/>
    </row>
    <row r="69" spans="3:7" ht="63">
      <c r="C69" s="605" t="s">
        <v>691</v>
      </c>
      <c r="D69"/>
      <c r="E69"/>
      <c r="F69"/>
      <c r="G69"/>
    </row>
    <row r="70" spans="3:7" ht="15.75">
      <c r="C70" s="605"/>
      <c r="D70"/>
      <c r="E70"/>
      <c r="F70"/>
      <c r="G70"/>
    </row>
    <row r="71" spans="3:7" ht="63">
      <c r="C71" s="605" t="s">
        <v>692</v>
      </c>
      <c r="D71"/>
      <c r="E71"/>
      <c r="F71"/>
      <c r="G71"/>
    </row>
    <row r="72" spans="3:7" ht="15.75">
      <c r="C72" s="605"/>
      <c r="D72"/>
      <c r="E72"/>
      <c r="F72"/>
      <c r="G72"/>
    </row>
    <row r="73" spans="3:7" ht="78.75">
      <c r="C73" s="605" t="s">
        <v>693</v>
      </c>
      <c r="D73"/>
      <c r="E73"/>
      <c r="F73"/>
      <c r="G73"/>
    </row>
    <row r="74" spans="3:7" ht="15.75">
      <c r="C74" s="605"/>
      <c r="D74"/>
      <c r="E74"/>
      <c r="F74"/>
      <c r="G74"/>
    </row>
    <row r="75" spans="3:7" ht="63">
      <c r="C75" s="605" t="s">
        <v>694</v>
      </c>
      <c r="D75"/>
      <c r="E75"/>
      <c r="F75"/>
      <c r="G75"/>
    </row>
    <row r="76" spans="3:7" ht="15.75">
      <c r="C76" s="608"/>
      <c r="D76"/>
      <c r="E76"/>
      <c r="F76"/>
      <c r="G76"/>
    </row>
    <row r="77" spans="3:7" ht="47.25">
      <c r="C77" s="605" t="s">
        <v>695</v>
      </c>
      <c r="D77"/>
      <c r="E77"/>
      <c r="F77"/>
      <c r="G77"/>
    </row>
    <row r="78" spans="3:7" ht="15.75">
      <c r="C78" s="605"/>
      <c r="D78"/>
      <c r="E78"/>
      <c r="F78"/>
      <c r="G78"/>
    </row>
    <row r="79" spans="3:7" ht="31.5">
      <c r="C79" s="605" t="s">
        <v>696</v>
      </c>
      <c r="D79"/>
      <c r="E79"/>
      <c r="F79"/>
      <c r="G79"/>
    </row>
    <row r="80" spans="3:7" ht="15.75">
      <c r="C80" s="605"/>
      <c r="D80"/>
      <c r="E80"/>
      <c r="F80"/>
      <c r="G80"/>
    </row>
    <row r="81" spans="3:7" ht="31.5">
      <c r="C81" s="605" t="s">
        <v>697</v>
      </c>
      <c r="D81"/>
      <c r="E81"/>
      <c r="F81"/>
      <c r="G81"/>
    </row>
    <row r="82" spans="3:7" ht="15.75">
      <c r="C82" s="605"/>
      <c r="D82"/>
      <c r="E82"/>
      <c r="F82"/>
      <c r="G82"/>
    </row>
    <row r="83" spans="3:7" ht="15.75">
      <c r="C83" s="606" t="s">
        <v>698</v>
      </c>
      <c r="D83"/>
      <c r="E83"/>
      <c r="F83"/>
      <c r="G83"/>
    </row>
    <row r="84" spans="3:7" ht="15.75">
      <c r="C84" s="605"/>
      <c r="D84"/>
      <c r="E84"/>
      <c r="F84"/>
      <c r="G84"/>
    </row>
    <row r="85" spans="3:7" ht="63">
      <c r="C85" s="605" t="s">
        <v>699</v>
      </c>
      <c r="D85"/>
      <c r="E85"/>
      <c r="F85"/>
      <c r="G85"/>
    </row>
    <row r="86" spans="3:7" ht="15.75">
      <c r="C86" s="605"/>
      <c r="D86"/>
      <c r="E86"/>
      <c r="F86"/>
      <c r="G86"/>
    </row>
    <row r="87" spans="3:7" ht="110.25">
      <c r="C87" s="605" t="s">
        <v>700</v>
      </c>
      <c r="D87"/>
      <c r="E87"/>
      <c r="F87"/>
      <c r="G87"/>
    </row>
    <row r="88" spans="3:7" ht="15.75">
      <c r="C88" s="605"/>
      <c r="D88"/>
      <c r="E88"/>
      <c r="F88"/>
      <c r="G88"/>
    </row>
    <row r="89" spans="3:7" ht="31.5">
      <c r="C89" s="605" t="s">
        <v>701</v>
      </c>
      <c r="D89"/>
      <c r="E89"/>
      <c r="F89"/>
      <c r="G89"/>
    </row>
    <row r="90" spans="3:7" ht="15.75">
      <c r="C90" s="605"/>
      <c r="D90"/>
      <c r="E90"/>
      <c r="F90"/>
      <c r="G90"/>
    </row>
    <row r="91" spans="3:7" ht="15.75">
      <c r="C91" s="606" t="s">
        <v>702</v>
      </c>
      <c r="D91"/>
      <c r="E91"/>
      <c r="F91"/>
      <c r="G91"/>
    </row>
    <row r="92" spans="3:7" ht="15.75">
      <c r="C92" s="605"/>
      <c r="D92"/>
      <c r="E92"/>
      <c r="F92"/>
      <c r="G92"/>
    </row>
    <row r="93" spans="3:7" ht="31.5">
      <c r="C93" s="605" t="s">
        <v>703</v>
      </c>
      <c r="D93"/>
      <c r="E93"/>
      <c r="F93"/>
      <c r="G93"/>
    </row>
    <row r="94" spans="3:7" ht="15.75">
      <c r="C94" s="605"/>
      <c r="D94"/>
      <c r="E94"/>
      <c r="F94"/>
      <c r="G94"/>
    </row>
    <row r="95" spans="3:7" ht="31.5">
      <c r="C95" s="605" t="s">
        <v>704</v>
      </c>
      <c r="D95"/>
      <c r="E95"/>
      <c r="F95"/>
      <c r="G95"/>
    </row>
    <row r="96" spans="3:7" ht="15.75">
      <c r="C96" s="605"/>
      <c r="D96"/>
      <c r="E96"/>
      <c r="F96"/>
      <c r="G96"/>
    </row>
    <row r="97" spans="3:7" ht="15.75">
      <c r="C97" s="606" t="s">
        <v>705</v>
      </c>
      <c r="D97"/>
      <c r="E97"/>
      <c r="F97"/>
      <c r="G97"/>
    </row>
    <row r="98" spans="3:7" ht="15.75">
      <c r="C98" s="605"/>
      <c r="D98"/>
      <c r="E98"/>
      <c r="F98"/>
      <c r="G98"/>
    </row>
    <row r="99" spans="3:7" ht="47.25">
      <c r="C99" s="605" t="s">
        <v>706</v>
      </c>
      <c r="D99"/>
      <c r="E99"/>
      <c r="F99"/>
      <c r="G99"/>
    </row>
    <row r="100" spans="3:7" ht="15.75">
      <c r="C100" s="605"/>
      <c r="D100"/>
      <c r="E100"/>
      <c r="F100"/>
      <c r="G100"/>
    </row>
    <row r="101" spans="3:7" ht="15.75">
      <c r="C101" s="605" t="s">
        <v>707</v>
      </c>
      <c r="D101"/>
      <c r="E101"/>
      <c r="F101"/>
      <c r="G101"/>
    </row>
    <row r="102" spans="3:7" ht="15.75">
      <c r="C102" s="605" t="s">
        <v>708</v>
      </c>
      <c r="D102"/>
      <c r="E102"/>
      <c r="F102"/>
      <c r="G102"/>
    </row>
    <row r="103" spans="3:7" ht="15.75">
      <c r="C103" s="605"/>
      <c r="D103"/>
      <c r="E103"/>
      <c r="F103"/>
      <c r="G103"/>
    </row>
    <row r="104" spans="3:7" ht="15.75">
      <c r="C104" s="606" t="s">
        <v>709</v>
      </c>
      <c r="D104"/>
      <c r="E104"/>
      <c r="F104"/>
      <c r="G104"/>
    </row>
    <row r="105" spans="3:7" ht="15.75">
      <c r="C105" s="605"/>
      <c r="D105"/>
      <c r="E105"/>
      <c r="F105"/>
      <c r="G105"/>
    </row>
    <row r="106" spans="3:7" ht="15.75">
      <c r="C106" s="605" t="s">
        <v>710</v>
      </c>
      <c r="D106"/>
      <c r="E106"/>
      <c r="F106"/>
      <c r="G106"/>
    </row>
    <row r="107" spans="3:7" ht="15.75">
      <c r="C107" s="605"/>
      <c r="D107"/>
      <c r="E107"/>
      <c r="F107"/>
      <c r="G107"/>
    </row>
    <row r="108" spans="3:7" ht="31.5">
      <c r="C108" s="605" t="s">
        <v>711</v>
      </c>
      <c r="D108"/>
      <c r="E108"/>
      <c r="F108"/>
      <c r="G108"/>
    </row>
    <row r="109" spans="3:7" ht="15.75">
      <c r="C109" s="605"/>
      <c r="D109"/>
      <c r="E109"/>
      <c r="F109"/>
      <c r="G109"/>
    </row>
    <row r="110" spans="3:7" ht="15.75">
      <c r="C110" s="606" t="s">
        <v>712</v>
      </c>
      <c r="D110"/>
      <c r="E110"/>
      <c r="F110"/>
      <c r="G110"/>
    </row>
    <row r="111" spans="3:7" ht="15.75">
      <c r="C111" s="605"/>
      <c r="D111"/>
      <c r="E111"/>
      <c r="F111"/>
      <c r="G111"/>
    </row>
    <row r="112" spans="3:7" ht="63">
      <c r="C112" s="605" t="s">
        <v>713</v>
      </c>
      <c r="D112"/>
      <c r="E112"/>
      <c r="F112"/>
      <c r="G112"/>
    </row>
    <row r="113" spans="2:7" ht="15.75">
      <c r="C113" s="605"/>
      <c r="D113"/>
      <c r="E113"/>
      <c r="F113"/>
      <c r="G113"/>
    </row>
    <row r="114" spans="2:7" ht="15.75">
      <c r="C114" s="606" t="s">
        <v>714</v>
      </c>
      <c r="D114"/>
      <c r="E114"/>
      <c r="F114"/>
      <c r="G114"/>
    </row>
    <row r="115" spans="2:7" ht="15.75">
      <c r="C115" s="605"/>
      <c r="D115"/>
      <c r="E115"/>
      <c r="F115"/>
      <c r="G115"/>
    </row>
    <row r="116" spans="2:7" ht="31.5">
      <c r="C116" s="605" t="s">
        <v>715</v>
      </c>
      <c r="D116"/>
      <c r="E116"/>
      <c r="F116"/>
      <c r="G116"/>
    </row>
    <row r="117" spans="2:7" ht="15.75">
      <c r="C117" s="605"/>
      <c r="D117"/>
      <c r="E117"/>
      <c r="F117"/>
      <c r="G117"/>
    </row>
    <row r="118" spans="2:7" ht="15.75">
      <c r="C118" s="606" t="s">
        <v>716</v>
      </c>
      <c r="D118"/>
      <c r="E118"/>
      <c r="F118"/>
      <c r="G118"/>
    </row>
    <row r="119" spans="2:7" ht="15.75">
      <c r="C119" s="605"/>
      <c r="D119"/>
      <c r="E119"/>
      <c r="F119"/>
      <c r="G119"/>
    </row>
    <row r="120" spans="2:7" ht="47.25">
      <c r="B120" s="405">
        <v>1</v>
      </c>
      <c r="C120" s="605" t="s">
        <v>717</v>
      </c>
      <c r="E120"/>
      <c r="F120"/>
      <c r="G120"/>
    </row>
    <row r="121" spans="2:7" ht="15.75">
      <c r="C121" s="605"/>
      <c r="D121"/>
      <c r="E121"/>
      <c r="F121"/>
      <c r="G121"/>
    </row>
    <row r="122" spans="2:7" ht="15.75">
      <c r="B122" s="405">
        <v>2</v>
      </c>
      <c r="C122" s="605" t="s">
        <v>718</v>
      </c>
      <c r="E122"/>
      <c r="F122"/>
      <c r="G122"/>
    </row>
    <row r="123" spans="2:7" ht="15.75">
      <c r="C123" s="605"/>
      <c r="D123"/>
      <c r="E123"/>
      <c r="F123"/>
      <c r="G123"/>
    </row>
    <row r="124" spans="2:7" ht="31.5">
      <c r="C124" s="605" t="s">
        <v>719</v>
      </c>
      <c r="D124"/>
      <c r="E124"/>
      <c r="F124"/>
      <c r="G124"/>
    </row>
    <row r="125" spans="2:7" ht="15.75">
      <c r="C125" s="601"/>
      <c r="D125"/>
      <c r="E125"/>
      <c r="F125"/>
      <c r="G125"/>
    </row>
    <row r="126" spans="2:7" ht="31.5">
      <c r="B126" s="405">
        <v>4</v>
      </c>
      <c r="C126" s="605" t="s">
        <v>720</v>
      </c>
      <c r="E126"/>
      <c r="F126"/>
      <c r="G126"/>
    </row>
    <row r="127" spans="2:7" ht="15.75">
      <c r="C127" s="605"/>
      <c r="D127"/>
      <c r="E127"/>
      <c r="F127"/>
      <c r="G127"/>
    </row>
    <row r="128" spans="2:7" ht="63">
      <c r="C128" s="605" t="s">
        <v>721</v>
      </c>
      <c r="E128"/>
      <c r="F128"/>
      <c r="G128"/>
    </row>
    <row r="129" spans="3:9" ht="15.75">
      <c r="C129" s="601"/>
      <c r="D129"/>
      <c r="E129"/>
      <c r="F129"/>
      <c r="G129"/>
    </row>
    <row r="130" spans="3:9" ht="31.5">
      <c r="C130" s="605" t="s">
        <v>722</v>
      </c>
      <c r="E130"/>
      <c r="F130"/>
      <c r="G130"/>
    </row>
    <row r="131" spans="3:9" ht="15.75">
      <c r="C131" s="605"/>
      <c r="D131"/>
      <c r="E131"/>
      <c r="F131"/>
      <c r="G131"/>
    </row>
    <row r="132" spans="3:9" ht="15.75">
      <c r="C132" s="605"/>
      <c r="D132"/>
      <c r="E132"/>
      <c r="F132"/>
      <c r="G132"/>
    </row>
    <row r="133" spans="3:9" ht="15.75">
      <c r="C133" s="605"/>
      <c r="D133"/>
      <c r="E133"/>
      <c r="F133"/>
      <c r="G133"/>
    </row>
    <row r="134" spans="3:9" ht="15.75">
      <c r="C134" s="605"/>
      <c r="D134"/>
      <c r="E134"/>
      <c r="F134"/>
      <c r="G134"/>
    </row>
    <row r="135" spans="3:9" ht="15.75">
      <c r="C135" s="610" t="s">
        <v>723</v>
      </c>
      <c r="D135"/>
      <c r="E135"/>
      <c r="F135"/>
      <c r="G135"/>
    </row>
    <row r="136" spans="3:9" ht="15.75">
      <c r="C136" s="605" t="s">
        <v>887</v>
      </c>
      <c r="D136"/>
      <c r="E136"/>
      <c r="F136"/>
      <c r="G136"/>
    </row>
    <row r="137" spans="3:9" ht="15.75">
      <c r="C137" s="605"/>
      <c r="D137"/>
      <c r="E137"/>
      <c r="F137"/>
      <c r="G137"/>
    </row>
    <row r="138" spans="3:9" ht="15.75">
      <c r="C138" s="605" t="s">
        <v>725</v>
      </c>
      <c r="D138"/>
      <c r="E138"/>
      <c r="F138"/>
      <c r="G138" s="605"/>
    </row>
    <row r="139" spans="3:9" ht="15.75">
      <c r="C139" s="605"/>
      <c r="D139"/>
      <c r="E139"/>
      <c r="F139"/>
      <c r="G139"/>
    </row>
    <row r="140" spans="3:9" ht="15.75">
      <c r="C140" s="605"/>
      <c r="D140"/>
      <c r="E140"/>
      <c r="F140"/>
      <c r="G140"/>
    </row>
    <row r="141" spans="3:9" ht="15.75">
      <c r="C141" s="605" t="s">
        <v>726</v>
      </c>
      <c r="D141"/>
      <c r="E141"/>
      <c r="F141" s="605"/>
      <c r="G141"/>
      <c r="H141"/>
      <c r="I141"/>
    </row>
    <row r="142" spans="3:9" ht="27">
      <c r="C142" s="611" t="s">
        <v>728</v>
      </c>
      <c r="D142"/>
      <c r="E142"/>
      <c r="F142"/>
      <c r="G142"/>
      <c r="H142"/>
      <c r="I142" s="605"/>
    </row>
    <row r="143" spans="3:9" ht="21.75" customHeight="1">
      <c r="C143" s="605" t="s">
        <v>729</v>
      </c>
      <c r="D143"/>
      <c r="E143"/>
      <c r="F143"/>
      <c r="G143"/>
      <c r="H143"/>
      <c r="I143" s="605"/>
    </row>
    <row r="144" spans="3:9" ht="27">
      <c r="C144" s="611" t="s">
        <v>727</v>
      </c>
      <c r="D144"/>
      <c r="E144"/>
      <c r="F144"/>
      <c r="G144"/>
      <c r="H144"/>
      <c r="I144" s="605"/>
    </row>
    <row r="145" spans="3:9" ht="15.75">
      <c r="C145"/>
      <c r="D145"/>
      <c r="E145"/>
      <c r="F145"/>
      <c r="G145"/>
      <c r="H145"/>
      <c r="I145" s="605"/>
    </row>
    <row r="146" spans="3:9" ht="15.75">
      <c r="C146" s="605"/>
      <c r="D146"/>
      <c r="E146"/>
      <c r="F146"/>
      <c r="G146"/>
      <c r="H146"/>
      <c r="I146"/>
    </row>
    <row r="147" spans="3:9" ht="15.75">
      <c r="C147" s="605"/>
      <c r="D147"/>
      <c r="E147"/>
      <c r="F147"/>
      <c r="G147"/>
      <c r="H147"/>
      <c r="I147"/>
    </row>
    <row r="148" spans="3:9" ht="15.75">
      <c r="C148"/>
      <c r="D148"/>
      <c r="E148"/>
      <c r="F148"/>
      <c r="G148"/>
      <c r="H148"/>
      <c r="I148" s="605"/>
    </row>
    <row r="149" spans="3:9" ht="15.75">
      <c r="C149"/>
      <c r="D149"/>
      <c r="E149"/>
      <c r="F149"/>
      <c r="G149"/>
      <c r="H149"/>
      <c r="I149" s="605"/>
    </row>
    <row r="150" spans="3:9" ht="15.75">
      <c r="C150"/>
      <c r="D150"/>
      <c r="E150"/>
      <c r="F150"/>
      <c r="G150"/>
      <c r="H150"/>
      <c r="I150" s="605"/>
    </row>
  </sheetData>
  <sheetProtection formatColumns="0" formatRows="0" selectLockedCells="1"/>
  <customSheetViews>
    <customSheetView guid="{B25B678B-BC05-466F-8B72-B9A2B78D775E}" showPageBreaks="1" printArea="1" view="pageBreakPreview" topLeftCell="A9">
      <selection activeCell="C25" sqref="C25"/>
      <pageMargins left="0.74803149606299213" right="0.74803149606299213" top="0.6692913385826772" bottom="0.19685039370078741" header="0.51181102362204722" footer="0.15748031496062992"/>
      <printOptions horizontalCentered="1"/>
      <pageSetup paperSize="9" scale="72" orientation="portrait" r:id="rId1"/>
      <headerFooter alignWithMargins="0"/>
    </customSheetView>
    <customSheetView guid="{57F6F03E-328F-41C2-A59F-EF89E62201CD}" showPageBreaks="1" printArea="1" view="pageBreakPreview" topLeftCell="A21">
      <selection activeCell="C25" sqref="C25"/>
      <pageMargins left="0.74803149606299213" right="0.74803149606299213" top="0.6692913385826772" bottom="0.19685039370078741" header="0.51181102362204722" footer="0.15748031496062992"/>
      <printOptions horizontalCentered="1"/>
      <pageSetup paperSize="9" scale="72" orientation="portrait" r:id="rId2"/>
      <headerFooter alignWithMargins="0"/>
    </customSheetView>
    <customSheetView guid="{79608B77-B487-4385-B348-43478B82E768}" showPageBreaks="1" printArea="1" view="pageBreakPreview" topLeftCell="A21">
      <selection activeCell="C25" sqref="C25"/>
      <pageMargins left="0.74803149606299213" right="0.74803149606299213" top="0.6692913385826772" bottom="0.19685039370078741" header="0.51181102362204722" footer="0.15748031496062992"/>
      <printOptions horizontalCentered="1"/>
      <pageSetup paperSize="9" scale="72" orientation="portrait" r:id="rId3"/>
      <headerFooter alignWithMargins="0"/>
    </customSheetView>
    <customSheetView guid="{827228A5-964E-465A-A946-EF2238A19E11}" hiddenRows="1" state="hidden" showRuler="0" topLeftCell="A24">
      <selection activeCell="B187" sqref="B187"/>
      <pageMargins left="0.75" right="0.75" top="0.68" bottom="0.19" header="0.5" footer="0.15"/>
      <printOptions horizontalCentered="1"/>
      <pageSetup paperSize="9" orientation="portrait" r:id="rId4"/>
      <headerFooter alignWithMargins="0"/>
    </customSheetView>
    <customSheetView guid="{C75B92C6-DDA6-4B48-9868-112DE431C284}" showPageBreaks="1" printArea="1" hiddenRows="1" topLeftCell="A24">
      <selection activeCell="B187" sqref="B187"/>
      <pageMargins left="0.75" right="0.75" top="0.68" bottom="0.19" header="0.5" footer="0.15"/>
      <printOptions horizontalCentered="1"/>
      <pageSetup paperSize="9" orientation="portrait" r:id="rId5"/>
      <headerFooter alignWithMargins="0"/>
    </customSheetView>
    <customSheetView guid="{6A6F11F6-4979-4331-B451-38654332CB39}" showPageBreaks="1" printArea="1" hiddenRows="1" view="pageBreakPreview" topLeftCell="A73">
      <selection activeCell="G20" sqref="G20"/>
      <pageMargins left="0.75" right="0.75" top="0.68" bottom="0.19" header="0.5" footer="0.15"/>
      <printOptions horizontalCentered="1"/>
      <pageSetup paperSize="9" orientation="portrait" r:id="rId6"/>
      <headerFooter alignWithMargins="0"/>
    </customSheetView>
    <customSheetView guid="{237D8718-39ED-4FFE-B3B2-D1192F8D2E87}" hiddenRows="1">
      <selection activeCell="M6" sqref="M6"/>
      <pageMargins left="0.75" right="0.75" top="0.68" bottom="0.19" header="0.5" footer="0.15"/>
      <printOptions horizontalCentered="1"/>
      <pageSetup paperSize="9" orientation="portrait" r:id="rId7"/>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8"/>
      <headerFooter alignWithMargins="0"/>
    </customSheetView>
    <customSheetView guid="{2FDEDC7A-220A-4BDB-8FCD-0C556B60E1DF}" hiddenRows="1">
      <selection activeCell="M6" sqref="M6"/>
      <pageMargins left="0.75" right="0.75" top="0.68" bottom="0.19" header="0.5" footer="0.15"/>
      <printOptions horizontalCentered="1"/>
      <pageSetup paperSize="9" orientation="portrait" r:id="rId9"/>
      <headerFooter alignWithMargins="0"/>
    </customSheetView>
    <customSheetView guid="{F68380CD-DF58-4BFA-A4C7-4B5C98AD7B16}" hiddenRows="1" topLeftCell="A27">
      <selection activeCell="C190" sqref="C190"/>
      <pageMargins left="0.75" right="0.75" top="0.68" bottom="0.19" header="0.5" footer="0.15"/>
      <printOptions horizontalCentered="1"/>
      <pageSetup paperSize="9" orientation="portrait" r:id="rId10"/>
      <headerFooter alignWithMargins="0"/>
    </customSheetView>
    <customSheetView guid="{4D13F2D0-9E40-44C6-9D3A-A33B263F802B}">
      <selection activeCell="C8" sqref="C8"/>
      <pageMargins left="0.74803149606299213" right="0.74803149606299213" top="0.6692913385826772" bottom="0.19685039370078741" header="0.51181102362204722" footer="0.15748031496062992"/>
      <printOptions horizontalCentered="1"/>
      <pageSetup paperSize="9" scale="72" orientation="portrait" r:id="rId11"/>
      <headerFooter alignWithMargins="0"/>
    </customSheetView>
    <customSheetView guid="{A8479356-B4AD-4F5B-8D54-8D0AD34911D9}" showPageBreaks="1" printArea="1" view="pageBreakPreview" topLeftCell="A32">
      <selection activeCell="B47" sqref="B47:D47"/>
      <pageMargins left="0.74803149606299213" right="0.74803149606299213" top="0.6692913385826772" bottom="0.19685039370078741" header="0.51181102362204722" footer="0.15748031496062992"/>
      <printOptions horizontalCentered="1"/>
      <pageSetup paperSize="9" scale="72" orientation="portrait" r:id="rId12"/>
      <headerFooter alignWithMargins="0"/>
    </customSheetView>
    <customSheetView guid="{D1959BE0-8812-45F3-9DE2-A86473ADD9EF}" showPageBreaks="1" printArea="1" view="pageBreakPreview" topLeftCell="A9">
      <selection activeCell="C25" sqref="C25"/>
      <pageMargins left="0.74803149606299213" right="0.74803149606299213" top="0.6692913385826772" bottom="0.19685039370078741" header="0.51181102362204722" footer="0.15748031496062992"/>
      <printOptions horizontalCentered="1"/>
      <pageSetup paperSize="9" scale="72" orientation="portrait" r:id="rId13"/>
      <headerFooter alignWithMargins="0"/>
    </customSheetView>
  </customSheetViews>
  <mergeCells count="5">
    <mergeCell ref="A26:D26"/>
    <mergeCell ref="A2:D2"/>
    <mergeCell ref="B47:D47"/>
    <mergeCell ref="B49:D49"/>
    <mergeCell ref="B51:C51"/>
  </mergeCells>
  <phoneticPr fontId="74" type="noConversion"/>
  <printOptions horizontalCentered="1"/>
  <pageMargins left="0.74803149606299213" right="0.74803149606299213" top="0.6692913385826772" bottom="0.19685039370078741" header="0.51181102362204722" footer="0.15748031496062992"/>
  <pageSetup paperSize="9" scale="72" orientation="portrait" r:id="rId14"/>
  <headerFooter alignWithMargins="0"/>
  <drawing r:id="rId1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indexed="24"/>
  </sheetPr>
  <dimension ref="A1:AE116"/>
  <sheetViews>
    <sheetView showGridLines="0" zoomScaleNormal="100" zoomScaleSheetLayoutView="100" workbookViewId="0">
      <selection activeCell="E8" sqref="E8"/>
    </sheetView>
  </sheetViews>
  <sheetFormatPr defaultRowHeight="16.5"/>
  <cols>
    <col min="1" max="1" width="12.140625" style="34" customWidth="1"/>
    <col min="2" max="2" width="20.5703125" style="34" customWidth="1"/>
    <col min="3" max="3" width="22" style="34" customWidth="1"/>
    <col min="4" max="4" width="23.140625" style="34" customWidth="1"/>
    <col min="5" max="5" width="45" style="47" customWidth="1"/>
    <col min="6" max="7" width="9.140625" style="228"/>
    <col min="8" max="8" width="0" style="228" hidden="1" customWidth="1"/>
    <col min="9" max="31" width="9.140625" style="228"/>
    <col min="32" max="16384" width="9.140625" style="30"/>
  </cols>
  <sheetData>
    <row r="1" spans="1:31">
      <c r="A1" s="26" t="str">
        <f>'Attach 3(JV)'!A1</f>
        <v>Specification No. :SRTCC/ Tele-contracts /836-20/AFSS</v>
      </c>
      <c r="B1" s="27"/>
      <c r="C1" s="27"/>
      <c r="D1" s="27"/>
      <c r="E1" s="164" t="str">
        <f>"Attachment-15 "</f>
        <v xml:space="preserve">Attachment-15 </v>
      </c>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row>
    <row r="2" spans="1:31" ht="12" customHeight="1"/>
    <row r="3" spans="1:31" ht="48" customHeight="1">
      <c r="A3" s="762" t="str">
        <f>'Attach 3(JV)'!A3</f>
        <v xml:space="preserve">Supply, installation &amp; commissioning of AFSS (Automatic Fire Suppression System) at 6 nos. Telecom locations under SRTCC.
</v>
      </c>
      <c r="B3" s="762"/>
      <c r="C3" s="762"/>
      <c r="D3" s="762"/>
      <c r="E3" s="762"/>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row>
    <row r="4" spans="1:31" ht="12" customHeight="1">
      <c r="A4" s="33"/>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row>
    <row r="5" spans="1:31" ht="31.5" customHeight="1">
      <c r="A5" s="1102" t="s">
        <v>49</v>
      </c>
      <c r="B5" s="1102"/>
      <c r="C5" s="1102"/>
      <c r="D5" s="1102"/>
      <c r="E5" s="1102"/>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row>
    <row r="6" spans="1:31" ht="12" customHeight="1">
      <c r="A6" s="37"/>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row>
    <row r="7" spans="1:31" ht="20.100000000000001" customHeight="1">
      <c r="A7" s="38" t="str">
        <f>'Attach 3(JV)'!A7</f>
        <v>Bidder’s Name and Address (Sole Bidder ) :</v>
      </c>
      <c r="E7" s="17" t="str">
        <f>'Attach 3(JV)'!E7</f>
        <v>To:</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row>
    <row r="8" spans="1:31" ht="20.25" customHeight="1">
      <c r="A8" s="761" t="str">
        <f>'Attach 3(JV)'!A8</f>
        <v/>
      </c>
      <c r="B8" s="761"/>
      <c r="C8" s="761"/>
      <c r="D8" s="761"/>
      <c r="E8" s="628" t="s">
        <v>955</v>
      </c>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row>
    <row r="9" spans="1:31">
      <c r="A9" s="15" t="s">
        <v>415</v>
      </c>
      <c r="B9" s="998">
        <f>'Attach 3(JV)'!B9</f>
        <v>111</v>
      </c>
      <c r="C9" s="998"/>
      <c r="D9" s="998"/>
      <c r="E9" s="628" t="s">
        <v>418</v>
      </c>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row>
    <row r="10" spans="1:31">
      <c r="A10" s="15" t="s">
        <v>417</v>
      </c>
      <c r="B10" s="998" t="str">
        <f>'Attach 3(JV)'!B10</f>
        <v/>
      </c>
      <c r="C10" s="998"/>
      <c r="D10" s="998"/>
      <c r="E10" s="628" t="s">
        <v>745</v>
      </c>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row>
    <row r="11" spans="1:31">
      <c r="B11" s="998" t="str">
        <f>'Attach 3(JV)'!B11</f>
        <v/>
      </c>
      <c r="C11" s="998"/>
      <c r="D11" s="998"/>
      <c r="E11" s="628" t="s">
        <v>746</v>
      </c>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row>
    <row r="12" spans="1:31">
      <c r="A12" s="37"/>
      <c r="B12" s="998" t="str">
        <f>'Attach 3(JV)'!B12</f>
        <v/>
      </c>
      <c r="C12" s="998"/>
      <c r="D12" s="998"/>
      <c r="E12" s="628" t="s">
        <v>747</v>
      </c>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row>
    <row r="13" spans="1:31" ht="12" customHeight="1">
      <c r="A13" s="37"/>
      <c r="B13" s="172"/>
      <c r="C13" s="172"/>
      <c r="D13" s="172"/>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row>
    <row r="14" spans="1:31" ht="12" customHeight="1">
      <c r="A14" s="37"/>
      <c r="B14" s="172"/>
      <c r="C14" s="172"/>
      <c r="D14" s="172"/>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row>
    <row r="15" spans="1:31" ht="12" customHeight="1">
      <c r="A15" s="37"/>
      <c r="B15" s="172"/>
      <c r="C15" s="172"/>
      <c r="D15" s="172"/>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row>
    <row r="16" spans="1:31" ht="12" customHeight="1">
      <c r="A16" s="34" t="s">
        <v>409</v>
      </c>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row>
    <row r="17" spans="1:31" ht="12" customHeight="1">
      <c r="A17" s="34" t="s">
        <v>46</v>
      </c>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row>
    <row r="18" spans="1:31" ht="12" customHeight="1">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row>
    <row r="19" spans="1:31" ht="12" customHeight="1">
      <c r="A19" s="34" t="s">
        <v>29</v>
      </c>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row>
    <row r="20" spans="1:31" ht="12" customHeight="1">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row>
    <row r="21" spans="1:31" ht="12" customHeight="1">
      <c r="A21" s="407" t="s">
        <v>47</v>
      </c>
      <c r="E21" s="296"/>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row>
    <row r="22" spans="1:31" ht="12" customHeight="1">
      <c r="E22" s="408" t="s">
        <v>30</v>
      </c>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row>
    <row r="23" spans="1:31" ht="20.25" customHeight="1">
      <c r="A23" s="1004" t="s">
        <v>48</v>
      </c>
      <c r="B23" s="1004"/>
      <c r="C23" s="1004"/>
      <c r="D23" s="1004"/>
      <c r="E23" s="10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row>
    <row r="24" spans="1:31" ht="30" customHeight="1">
      <c r="A24" s="299" t="s">
        <v>196</v>
      </c>
      <c r="B24" s="841" t="s">
        <v>175</v>
      </c>
      <c r="C24" s="841"/>
      <c r="D24" s="841"/>
      <c r="E24" s="297" t="str">
        <f>B11</f>
        <v/>
      </c>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row>
    <row r="25" spans="1:31" ht="12" customHeight="1">
      <c r="A25" s="300" t="s">
        <v>197</v>
      </c>
      <c r="B25" s="894" t="s">
        <v>176</v>
      </c>
      <c r="C25" s="894"/>
      <c r="D25" s="894"/>
      <c r="E25" s="166"/>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row>
    <row r="26" spans="1:31" ht="12" customHeight="1">
      <c r="A26" s="301"/>
      <c r="B26" s="894" t="s">
        <v>177</v>
      </c>
      <c r="C26" s="894"/>
      <c r="D26" s="894"/>
      <c r="E26" s="297">
        <f>'[4]Names of Bidder'!D11</f>
        <v>0</v>
      </c>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row>
    <row r="27" spans="1:31" ht="12" customHeight="1">
      <c r="A27" s="301"/>
      <c r="B27" s="894"/>
      <c r="C27" s="894"/>
      <c r="D27" s="894"/>
      <c r="E27" s="297">
        <f>'[4]Names of Bidder'!D12</f>
        <v>0</v>
      </c>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row>
    <row r="28" spans="1:31" ht="15.75" customHeight="1">
      <c r="A28" s="301"/>
      <c r="B28" s="894"/>
      <c r="C28" s="894"/>
      <c r="D28" s="894"/>
      <c r="E28" s="297" t="str">
        <f>'[4]Names of Bidder'!D13</f>
        <v>No</v>
      </c>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row>
    <row r="29" spans="1:31" ht="12" customHeight="1">
      <c r="A29" s="301"/>
      <c r="B29" s="894" t="s">
        <v>178</v>
      </c>
      <c r="C29" s="894"/>
      <c r="D29" s="894"/>
      <c r="E29" s="296"/>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row>
    <row r="30" spans="1:31" ht="12" customHeight="1">
      <c r="A30" s="301"/>
      <c r="B30" s="894"/>
      <c r="C30" s="894"/>
      <c r="D30" s="894"/>
      <c r="E30" s="399"/>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row>
    <row r="31" spans="1:31" ht="12" customHeight="1">
      <c r="A31" s="301"/>
      <c r="B31" s="894"/>
      <c r="C31" s="894"/>
      <c r="D31" s="894"/>
      <c r="E31" s="399"/>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row>
    <row r="32" spans="1:31" ht="12" customHeight="1">
      <c r="A32" s="301"/>
      <c r="B32" s="894" t="s">
        <v>179</v>
      </c>
      <c r="C32" s="894"/>
      <c r="D32" s="894"/>
      <c r="E32" s="297">
        <f>'[4]Names of Bidder'!D19</f>
        <v>0</v>
      </c>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row>
    <row r="33" spans="1:31" ht="20.100000000000001" customHeight="1">
      <c r="A33" s="301"/>
      <c r="B33" s="894"/>
      <c r="C33" s="894"/>
      <c r="D33" s="894"/>
      <c r="E33" s="297">
        <f>'[4]Names of Bidder'!D20</f>
        <v>0</v>
      </c>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row>
    <row r="34" spans="1:31" ht="20.100000000000001" customHeight="1">
      <c r="A34" s="301"/>
      <c r="B34" s="894"/>
      <c r="C34" s="894"/>
      <c r="D34" s="894"/>
      <c r="E34" s="297">
        <f>'[4]Names of Bidder'!D21</f>
        <v>0</v>
      </c>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row>
    <row r="35" spans="1:31" ht="20.100000000000001" customHeight="1">
      <c r="A35" s="300" t="s">
        <v>198</v>
      </c>
      <c r="B35" s="883" t="s">
        <v>180</v>
      </c>
      <c r="C35" s="883"/>
      <c r="D35" s="883"/>
      <c r="E35" s="1090"/>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row>
    <row r="36" spans="1:31" ht="20.100000000000001" customHeight="1">
      <c r="A36" s="301"/>
      <c r="B36" s="1092" t="s">
        <v>181</v>
      </c>
      <c r="C36" s="1004"/>
      <c r="D36" s="1093"/>
      <c r="E36" s="1091"/>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row>
    <row r="37" spans="1:31" ht="20.100000000000001" customHeight="1">
      <c r="A37" s="298" t="s">
        <v>199</v>
      </c>
      <c r="B37" s="932" t="s">
        <v>182</v>
      </c>
      <c r="C37" s="932"/>
      <c r="D37" s="932"/>
      <c r="E37" s="119"/>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row>
    <row r="38" spans="1:31" ht="20.100000000000001" customHeight="1">
      <c r="A38" s="298" t="s">
        <v>200</v>
      </c>
      <c r="B38" s="932" t="s">
        <v>858</v>
      </c>
      <c r="C38" s="932"/>
      <c r="D38" s="932"/>
      <c r="E38" s="119"/>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row>
    <row r="39" spans="1:31" ht="24.75" customHeight="1">
      <c r="A39" s="298" t="s">
        <v>859</v>
      </c>
      <c r="B39" s="932" t="s">
        <v>860</v>
      </c>
      <c r="C39" s="932"/>
      <c r="D39" s="932"/>
      <c r="E39" s="675"/>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row>
    <row r="40" spans="1:31" ht="39.950000000000003" customHeight="1">
      <c r="A40" s="165"/>
      <c r="B40" s="1101" t="s">
        <v>861</v>
      </c>
      <c r="C40" s="1101"/>
      <c r="D40" s="1101"/>
      <c r="E40" s="676" t="s">
        <v>862</v>
      </c>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row>
    <row r="41" spans="1:31" ht="36" customHeight="1">
      <c r="A41" s="51" t="s">
        <v>73</v>
      </c>
      <c r="B41" s="989"/>
      <c r="C41" s="989"/>
      <c r="D41" s="989"/>
      <c r="E41" s="119"/>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row>
    <row r="42" spans="1:31" ht="18.95" customHeight="1">
      <c r="A42" s="51" t="s">
        <v>81</v>
      </c>
      <c r="B42" s="989"/>
      <c r="C42" s="989"/>
      <c r="D42" s="989"/>
      <c r="E42" s="119"/>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row>
    <row r="43" spans="1:31">
      <c r="A43" s="51" t="s">
        <v>497</v>
      </c>
      <c r="B43" s="808"/>
      <c r="C43" s="813"/>
      <c r="D43" s="809"/>
      <c r="E43" s="119"/>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row>
    <row r="44" spans="1:31" ht="44.25" customHeight="1">
      <c r="A44" s="165" t="s">
        <v>863</v>
      </c>
      <c r="B44" s="1087" t="s">
        <v>864</v>
      </c>
      <c r="C44" s="1088"/>
      <c r="D44" s="1089"/>
      <c r="E44" s="675"/>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row>
    <row r="45" spans="1:31" ht="16.5" customHeight="1">
      <c r="A45" s="51"/>
      <c r="B45" s="1101" t="s">
        <v>861</v>
      </c>
      <c r="C45" s="1101"/>
      <c r="D45" s="1101"/>
      <c r="E45" s="677" t="s">
        <v>862</v>
      </c>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row>
    <row r="46" spans="1:31">
      <c r="A46" s="51"/>
      <c r="B46" s="989"/>
      <c r="C46" s="989"/>
      <c r="D46" s="989"/>
      <c r="E46" s="119"/>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row>
    <row r="47" spans="1:31">
      <c r="A47" s="51"/>
      <c r="B47" s="989"/>
      <c r="C47" s="989"/>
      <c r="D47" s="989"/>
      <c r="E47" s="119"/>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row>
    <row r="48" spans="1:31">
      <c r="A48" s="51"/>
      <c r="B48" s="808"/>
      <c r="C48" s="813"/>
      <c r="D48" s="809"/>
      <c r="E48" s="119"/>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row>
    <row r="49" spans="1:31" ht="16.5" customHeight="1">
      <c r="A49" s="51">
        <v>6</v>
      </c>
      <c r="B49" s="932" t="s">
        <v>183</v>
      </c>
      <c r="C49" s="932"/>
      <c r="D49" s="932"/>
      <c r="E49" s="119"/>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row>
    <row r="50" spans="1:31" ht="16.5" customHeight="1">
      <c r="A50" s="51">
        <v>7</v>
      </c>
      <c r="B50" s="894" t="s">
        <v>184</v>
      </c>
      <c r="C50" s="894"/>
      <c r="D50" s="894"/>
      <c r="E50" s="119"/>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row>
    <row r="51" spans="1:31">
      <c r="A51" s="51"/>
      <c r="B51" s="1106"/>
      <c r="C51" s="1106"/>
      <c r="D51" s="1106"/>
      <c r="E51" s="119"/>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row>
    <row r="52" spans="1:31" ht="16.5" customHeight="1">
      <c r="A52" s="165">
        <v>8</v>
      </c>
      <c r="B52" s="934" t="s">
        <v>185</v>
      </c>
      <c r="C52" s="934"/>
      <c r="D52" s="934"/>
      <c r="E52" s="119"/>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row>
    <row r="53" spans="1:31">
      <c r="A53" s="165"/>
      <c r="B53" s="1094" t="s">
        <v>206</v>
      </c>
      <c r="C53" s="1095"/>
      <c r="D53" s="1096"/>
      <c r="E53" s="119"/>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row>
    <row r="54" spans="1:31">
      <c r="A54" s="53">
        <v>9</v>
      </c>
      <c r="B54" s="1103" t="s">
        <v>2</v>
      </c>
      <c r="C54" s="1104"/>
      <c r="D54" s="1105"/>
      <c r="E54" s="678"/>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row>
    <row r="55" spans="1:31">
      <c r="A55" s="165"/>
      <c r="B55" s="895" t="s">
        <v>186</v>
      </c>
      <c r="C55" s="1097"/>
      <c r="D55" s="905"/>
      <c r="E55" s="119"/>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row>
    <row r="56" spans="1:31">
      <c r="A56" s="165"/>
      <c r="B56" s="895" t="s">
        <v>187</v>
      </c>
      <c r="C56" s="1097"/>
      <c r="D56" s="905"/>
      <c r="E56" s="119"/>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row>
    <row r="57" spans="1:31">
      <c r="A57" s="155"/>
      <c r="B57" s="1094" t="s">
        <v>188</v>
      </c>
      <c r="C57" s="1095"/>
      <c r="D57" s="1096"/>
      <c r="E57" s="119"/>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row>
    <row r="58" spans="1:31" ht="16.5" customHeight="1">
      <c r="A58" s="53">
        <v>10</v>
      </c>
      <c r="B58" s="1098" t="s">
        <v>189</v>
      </c>
      <c r="C58" s="1099"/>
      <c r="D58" s="1100"/>
      <c r="E58" s="630"/>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row>
    <row r="59" spans="1:31">
      <c r="A59" s="165"/>
      <c r="B59" s="895" t="s">
        <v>190</v>
      </c>
      <c r="C59" s="1097"/>
      <c r="D59" s="905"/>
      <c r="E59" s="119"/>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row>
    <row r="60" spans="1:31">
      <c r="A60" s="165"/>
      <c r="B60" s="895" t="s">
        <v>191</v>
      </c>
      <c r="C60" s="1097"/>
      <c r="D60" s="905"/>
      <c r="E60" s="119"/>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row>
    <row r="61" spans="1:31">
      <c r="A61" s="165"/>
      <c r="B61" s="895"/>
      <c r="C61" s="1097"/>
      <c r="D61" s="905"/>
      <c r="E61" s="119"/>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row>
    <row r="62" spans="1:31">
      <c r="A62" s="165"/>
      <c r="B62" s="895"/>
      <c r="C62" s="1097"/>
      <c r="D62" s="905"/>
      <c r="E62" s="119"/>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row>
    <row r="63" spans="1:31">
      <c r="A63" s="165"/>
      <c r="B63" s="895" t="s">
        <v>192</v>
      </c>
      <c r="C63" s="1097"/>
      <c r="D63" s="905"/>
      <c r="E63" s="119"/>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row>
    <row r="64" spans="1:31">
      <c r="A64" s="165"/>
      <c r="B64" s="895" t="s">
        <v>193</v>
      </c>
      <c r="C64" s="1097"/>
      <c r="D64" s="905"/>
      <c r="E64" s="119"/>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row>
    <row r="65" spans="1:31" ht="18.95" customHeight="1">
      <c r="A65" s="165"/>
      <c r="B65" s="1094" t="s">
        <v>193</v>
      </c>
      <c r="C65" s="1095"/>
      <c r="D65" s="1096"/>
      <c r="E65" s="629" t="str">
        <f>IF(H62=1,"Saving Account","Current Account")</f>
        <v>Current Account</v>
      </c>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row>
    <row r="66" spans="1:31" ht="18.95" customHeight="1">
      <c r="A66" s="127">
        <v>11</v>
      </c>
      <c r="B66" s="793" t="s">
        <v>194</v>
      </c>
      <c r="C66" s="794"/>
      <c r="D66" s="795"/>
      <c r="E66" s="119"/>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row>
    <row r="67" spans="1:31" ht="18.95" customHeight="1">
      <c r="A67" s="127">
        <v>12</v>
      </c>
      <c r="B67" s="793" t="s">
        <v>202</v>
      </c>
      <c r="C67" s="794"/>
      <c r="D67" s="795"/>
      <c r="E67" s="119"/>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row>
    <row r="68" spans="1:31" ht="18.95" customHeight="1">
      <c r="A68" s="135"/>
      <c r="B68" s="135"/>
      <c r="C68" s="135"/>
      <c r="D68" s="135"/>
      <c r="E68" s="167"/>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row>
    <row r="69" spans="1:31" ht="35.25" customHeight="1">
      <c r="A69" s="985" t="s">
        <v>201</v>
      </c>
      <c r="B69" s="985"/>
      <c r="C69" s="985"/>
      <c r="D69" s="985"/>
      <c r="E69" s="985"/>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row>
    <row r="70" spans="1:31" ht="18.95" customHeight="1">
      <c r="A70" s="165"/>
      <c r="B70" s="894"/>
      <c r="C70" s="894"/>
      <c r="D70" s="894"/>
      <c r="E70" s="296"/>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row>
    <row r="71" spans="1:31" ht="18.95" customHeight="1">
      <c r="A71" s="165"/>
      <c r="B71" s="894"/>
      <c r="C71" s="894"/>
      <c r="D71" s="894"/>
      <c r="E71" s="296"/>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row>
    <row r="72" spans="1:31" ht="18.95" customHeight="1">
      <c r="A72" s="165"/>
      <c r="B72" s="894"/>
      <c r="C72" s="894"/>
      <c r="D72" s="894"/>
      <c r="E72" s="296"/>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row>
    <row r="73" spans="1:31" ht="18.95" customHeight="1">
      <c r="A73" s="165"/>
      <c r="B73" s="894"/>
      <c r="C73" s="894"/>
      <c r="D73" s="894"/>
      <c r="E73" s="296"/>
      <c r="F73" s="104"/>
      <c r="G73" s="104"/>
      <c r="H73" s="325">
        <v>2</v>
      </c>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row>
    <row r="74" spans="1:31" ht="18.95" customHeight="1">
      <c r="A74" s="165"/>
      <c r="B74" s="894"/>
      <c r="C74" s="894"/>
      <c r="D74" s="894"/>
      <c r="E74" s="296"/>
      <c r="F74" s="104"/>
      <c r="G74" s="104"/>
      <c r="H74" s="104"/>
      <c r="I74" s="104"/>
      <c r="J74" s="104"/>
      <c r="K74" s="104"/>
      <c r="L74" s="104"/>
      <c r="M74" s="104"/>
      <c r="N74" s="104"/>
      <c r="O74" s="104"/>
      <c r="P74" s="104"/>
      <c r="Q74" s="104"/>
      <c r="R74" s="104"/>
      <c r="S74" s="104"/>
      <c r="T74" s="104"/>
      <c r="U74" s="104"/>
      <c r="V74" s="104"/>
      <c r="W74" s="104"/>
      <c r="X74" s="104"/>
      <c r="Y74" s="104"/>
      <c r="Z74" s="227"/>
      <c r="AA74" s="227"/>
      <c r="AB74" s="227"/>
    </row>
    <row r="75" spans="1:31" ht="18.95" customHeight="1">
      <c r="A75" s="165"/>
      <c r="B75" s="894"/>
      <c r="C75" s="894"/>
      <c r="D75" s="894"/>
      <c r="E75" s="296"/>
      <c r="Z75" s="227"/>
      <c r="AA75" s="227"/>
      <c r="AB75" s="227"/>
    </row>
    <row r="76" spans="1:31" ht="18.95" customHeight="1">
      <c r="A76" s="165"/>
      <c r="B76" s="1094"/>
      <c r="C76" s="1095"/>
      <c r="D76" s="1096"/>
      <c r="E76" s="326"/>
      <c r="Z76" s="227"/>
      <c r="AA76" s="227"/>
      <c r="AB76" s="227"/>
    </row>
    <row r="77" spans="1:31" ht="36" customHeight="1">
      <c r="A77" s="127"/>
      <c r="B77" s="841"/>
      <c r="C77" s="841"/>
      <c r="D77" s="841"/>
      <c r="E77" s="119"/>
    </row>
    <row r="78" spans="1:31" ht="55.5" customHeight="1">
      <c r="A78" s="127"/>
      <c r="B78" s="841"/>
      <c r="C78" s="841"/>
      <c r="D78" s="841"/>
      <c r="E78" s="119"/>
    </row>
    <row r="79" spans="1:31">
      <c r="A79" s="135"/>
      <c r="B79" s="135"/>
      <c r="C79" s="135"/>
      <c r="D79" s="135"/>
      <c r="E79" s="167"/>
    </row>
    <row r="80" spans="1:31" ht="24.75" customHeight="1">
      <c r="A80" s="985"/>
      <c r="B80" s="985"/>
      <c r="C80" s="985"/>
      <c r="D80" s="985"/>
      <c r="E80" s="985"/>
    </row>
    <row r="81" spans="1:5" ht="18.75" customHeight="1">
      <c r="A81" s="43"/>
      <c r="D81" s="49"/>
    </row>
    <row r="82" spans="1:5" ht="33" hidden="1" customHeight="1">
      <c r="D82" s="66"/>
    </row>
    <row r="83" spans="1:5" ht="33" customHeight="1">
      <c r="A83" s="41" t="s">
        <v>57</v>
      </c>
      <c r="B83" s="141" t="str">
        <f>'Attach 3(JV)'!B24</f>
        <v/>
      </c>
      <c r="D83" s="66" t="s">
        <v>55</v>
      </c>
      <c r="E83" s="163" t="str">
        <f>'Attach 3(JV)'!E24</f>
        <v/>
      </c>
    </row>
    <row r="84" spans="1:5" ht="33" customHeight="1">
      <c r="A84" s="41" t="s">
        <v>58</v>
      </c>
      <c r="B84" s="163" t="str">
        <f>'Attach 3(JV)'!B25</f>
        <v/>
      </c>
      <c r="D84" s="66" t="s">
        <v>56</v>
      </c>
      <c r="E84" s="163" t="str">
        <f>'Attach 3(JV)'!E25</f>
        <v/>
      </c>
    </row>
    <row r="85" spans="1:5" ht="33" customHeight="1">
      <c r="D85" s="66"/>
      <c r="E85" s="90"/>
    </row>
    <row r="86" spans="1:5" ht="48" customHeight="1">
      <c r="A86" s="43"/>
    </row>
    <row r="87" spans="1:5" ht="96" customHeight="1"/>
    <row r="88" spans="1:5" ht="20.100000000000001" customHeight="1">
      <c r="A88" s="43"/>
    </row>
    <row r="89" spans="1:5" ht="46.5" customHeight="1"/>
    <row r="90" spans="1:5" ht="20.100000000000001" customHeight="1">
      <c r="A90" s="43"/>
    </row>
    <row r="91" spans="1:5" ht="20.100000000000001" customHeight="1"/>
    <row r="92" spans="1:5" ht="20.100000000000001" customHeight="1">
      <c r="A92" s="43"/>
    </row>
    <row r="93" spans="1:5" ht="20.100000000000001" customHeight="1"/>
    <row r="94" spans="1:5" ht="20.100000000000001" customHeight="1"/>
    <row r="95" spans="1:5" ht="20.100000000000001" customHeight="1"/>
    <row r="96" spans="1:5" ht="20.100000000000001" customHeight="1"/>
    <row r="112" ht="62.25" customHeight="1"/>
    <row r="114" ht="57" customHeight="1"/>
    <row r="116" ht="40.5" customHeight="1"/>
  </sheetData>
  <sheetProtection formatColumns="0" formatRows="0" selectLockedCells="1"/>
  <customSheetViews>
    <customSheetView guid="{B25B678B-BC05-466F-8B72-B9A2B78D775E}" showGridLines="0" hiddenRows="1" hiddenColumns="1">
      <selection activeCell="E21" sqref="E21"/>
      <pageMargins left="0.74803149606299213" right="0.62992125984251968" top="0.59055118110236227" bottom="0.59055118110236227" header="0.35433070866141736" footer="0.35433070866141736"/>
      <pageSetup scale="82" orientation="portrait" r:id="rId1"/>
      <headerFooter alignWithMargins="0">
        <oddFooter>&amp;R&amp;"Book Antiqua,Bold"&amp;8 Page &amp;P of &amp;N</oddFooter>
      </headerFooter>
    </customSheetView>
    <customSheetView guid="{57F6F03E-328F-41C2-A59F-EF89E62201CD}" showPageBreaks="1" showGridLines="0" printArea="1" hiddenRows="1" hiddenColumns="1">
      <selection activeCell="E21" sqref="E21"/>
      <pageMargins left="0.74803149606299213" right="0.62992125984251968" top="0.59055118110236227" bottom="0.59055118110236227" header="0.35433070866141736" footer="0.35433070866141736"/>
      <pageSetup scale="82" orientation="portrait" r:id="rId2"/>
      <headerFooter alignWithMargins="0">
        <oddFooter>&amp;R&amp;"Book Antiqua,Bold"&amp;8 Page &amp;P of &amp;N</oddFooter>
      </headerFooter>
    </customSheetView>
    <customSheetView guid="{79608B77-B487-4385-B348-43478B82E768}" showGridLines="0">
      <selection activeCell="E8" sqref="E8"/>
      <pageMargins left="0.74803149606299213" right="0.62992125984251968" top="0.59055118110236227" bottom="0.59055118110236227" header="0.35433070866141736" footer="0.35433070866141736"/>
      <pageSetup scale="82" orientation="portrait" r:id="rId3"/>
      <headerFooter alignWithMargins="0">
        <oddFooter>&amp;R&amp;"Book Antiqua,Bold"&amp;8 Page &amp;P of &amp;N</oddFooter>
      </headerFooter>
    </customSheetView>
    <customSheetView guid="{827228A5-964E-465A-A946-EF2238A19E11}" showGridLines="0" hiddenColumns="1" showRuler="0" topLeftCell="A39">
      <selection activeCell="E58" sqref="E58"/>
      <pageMargins left="0.75" right="0.63" top="0.57999999999999996" bottom="0.6" header="0.34" footer="0.35"/>
      <pageSetup scale="95" orientation="portrait" r:id="rId4"/>
      <headerFooter alignWithMargins="0">
        <oddFooter>&amp;R&amp;"Book Antiqua,Bold"&amp;8 Page &amp;P of &amp;N</oddFooter>
      </headerFooter>
    </customSheetView>
    <customSheetView guid="{C75B92C6-DDA6-4B48-9868-112DE431C284}" showPageBreaks="1" showGridLines="0" printArea="1" hiddenColumns="1" topLeftCell="A55">
      <selection activeCell="E19" sqref="E19"/>
      <pageMargins left="0.75" right="0.63" top="0.57999999999999996" bottom="0.6" header="0.34" footer="0.35"/>
      <pageSetup scale="95" orientation="portrait" r:id="rId5"/>
      <headerFooter alignWithMargins="0">
        <oddFooter>&amp;R&amp;"Book Antiqua,Bold"&amp;8 Page &amp;P of &amp;N</oddFooter>
      </headerFooter>
    </customSheetView>
    <customSheetView guid="{6A6F11F6-4979-4331-B451-38654332CB39}" showGridLines="0" hiddenColumns="1" topLeftCell="A43">
      <selection activeCell="G20" sqref="G20"/>
      <pageMargins left="0.75" right="0.63" top="0.57999999999999996" bottom="0.6" header="0.34" footer="0.35"/>
      <pageSetup scale="95" orientation="portrait" r:id="rId6"/>
      <headerFooter alignWithMargins="0">
        <oddFooter>&amp;R&amp;"Book Antiqua,Bold"&amp;8 Page &amp;P of &amp;N</oddFooter>
      </headerFooter>
    </customSheetView>
    <customSheetView guid="{237D8718-39ED-4FFE-B3B2-D1192F8D2E87}" showGridLines="0" hiddenColumns="1">
      <selection activeCell="E19" sqref="E19"/>
      <pageMargins left="0.75" right="0.63" top="0.57999999999999996" bottom="0.6" header="0.34" footer="0.35"/>
      <pageSetup scale="95" orientation="portrait" r:id="rId7"/>
      <headerFooter alignWithMargins="0">
        <oddFooter>&amp;R&amp;"Book Antiqua,Bold"&amp;8 Page &amp;P of &amp;N</oddFooter>
      </headerFooter>
    </customSheetView>
    <customSheetView guid="{CD4CA1A8-824A-452F-BDBA-32A47C1B3013}" showPageBreaks="1" showGridLines="0" printArea="1" hiddenColumns="1" view="pageBreakPreview">
      <selection activeCell="E19" sqref="E19"/>
      <pageMargins left="0.75" right="0.63" top="0.57999999999999996" bottom="0.6" header="0.34" footer="0.35"/>
      <pageSetup scale="95" orientation="portrait" r:id="rId8"/>
      <headerFooter alignWithMargins="0">
        <oddFooter>&amp;R&amp;"Book Antiqua,Bold"&amp;8 Page &amp;P of &amp;N</oddFooter>
      </headerFooter>
    </customSheetView>
    <customSheetView guid="{ECEBABD0-566A-41C4-AA9A-38EA30EFEDA8}" showGridLines="0" showRuler="0">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41" sqref="E41"/>
      <pageMargins left="0.75" right="0.75" top="0.77" bottom="0.82" header="0.5" footer="0.5"/>
      <pageSetup orientation="portrait" r:id="rId10"/>
      <headerFooter alignWithMargins="0">
        <oddFooter>&amp;L&amp;8Tower Package-P238-TW04, TL associated with Phase-I Generation Project in Orissa (Part-C)&amp;R&amp;"Book Antiqua,Bold"&amp;8Attachment-15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hiddenColumns="1">
      <selection activeCell="E19" sqref="E19"/>
      <pageMargins left="0.75" right="0.63" top="0.57999999999999996" bottom="0.6" header="0.34" footer="0.35"/>
      <pageSetup scale="95" orientation="portrait" r:id="rId12"/>
      <headerFooter alignWithMargins="0">
        <oddFooter>&amp;R&amp;"Book Antiqua,Bold"&amp;8 Page &amp;P of &amp;N</oddFooter>
      </headerFooter>
    </customSheetView>
    <customSheetView guid="{F68380CD-DF58-4BFA-A4C7-4B5C98AD7B16}" showGridLines="0" hiddenColumns="1">
      <selection activeCell="E19" sqref="E19"/>
      <pageMargins left="0.75" right="0.63" top="0.57999999999999996" bottom="0.6" header="0.34" footer="0.35"/>
      <pageSetup scale="95" orientation="portrait" r:id="rId13"/>
      <headerFooter alignWithMargins="0">
        <oddFooter>&amp;R&amp;"Book Antiqua,Bold"&amp;8 Page &amp;P of &amp;N</oddFooter>
      </headerFooter>
    </customSheetView>
    <customSheetView guid="{4D13F2D0-9E40-44C6-9D3A-A33B263F802B}" showGridLines="0" hiddenColumns="1" topLeftCell="A3">
      <selection activeCell="E19" sqref="E19"/>
      <pageMargins left="0.74803149606299213" right="0.62992125984251968" top="0.59055118110236227" bottom="0.59055118110236227" header="0.35433070866141736" footer="0.35433070866141736"/>
      <pageSetup scale="82" orientation="portrait" r:id="rId14"/>
      <headerFooter alignWithMargins="0">
        <oddFooter>&amp;R&amp;"Book Antiqua,Bold"&amp;8 Page &amp;P of &amp;N</oddFooter>
      </headerFooter>
    </customSheetView>
    <customSheetView guid="{A8479356-B4AD-4F5B-8D54-8D0AD34911D9}" showGridLines="0" hiddenRows="1" hiddenColumns="1">
      <selection activeCell="E21" sqref="E21"/>
      <pageMargins left="0.74803149606299213" right="0.62992125984251968" top="0.59055118110236227" bottom="0.59055118110236227" header="0.35433070866141736" footer="0.35433070866141736"/>
      <pageSetup scale="82" orientation="portrait" r:id="rId15"/>
      <headerFooter alignWithMargins="0">
        <oddFooter>&amp;R&amp;"Book Antiqua,Bold"&amp;8 Page &amp;P of &amp;N</oddFooter>
      </headerFooter>
    </customSheetView>
    <customSheetView guid="{D1959BE0-8812-45F3-9DE2-A86473ADD9EF}" showGridLines="0" hiddenRows="1" hiddenColumns="1">
      <selection activeCell="E21" sqref="E21"/>
      <pageMargins left="0.74803149606299213" right="0.62992125984251968" top="0.59055118110236227" bottom="0.59055118110236227" header="0.35433070866141736" footer="0.35433070866141736"/>
      <pageSetup scale="82" orientation="portrait" r:id="rId16"/>
      <headerFooter alignWithMargins="0">
        <oddFooter>&amp;R&amp;"Book Antiqua,Bold"&amp;8 Page &amp;P of &amp;N</oddFooter>
      </headerFooter>
    </customSheetView>
  </customSheetViews>
  <mergeCells count="64">
    <mergeCell ref="A8:D8"/>
    <mergeCell ref="B54:D54"/>
    <mergeCell ref="B12:D12"/>
    <mergeCell ref="B61:D61"/>
    <mergeCell ref="B62:D62"/>
    <mergeCell ref="B56:D56"/>
    <mergeCell ref="B60:D60"/>
    <mergeCell ref="B51:D51"/>
    <mergeCell ref="B52:D52"/>
    <mergeCell ref="B53:D53"/>
    <mergeCell ref="B48:D48"/>
    <mergeCell ref="B33:D33"/>
    <mergeCell ref="B34:D34"/>
    <mergeCell ref="B40:D40"/>
    <mergeCell ref="B35:D35"/>
    <mergeCell ref="B46:D46"/>
    <mergeCell ref="A3:E3"/>
    <mergeCell ref="A5:E5"/>
    <mergeCell ref="B9:D9"/>
    <mergeCell ref="B10:D10"/>
    <mergeCell ref="B43:D43"/>
    <mergeCell ref="B11:D11"/>
    <mergeCell ref="A23:E23"/>
    <mergeCell ref="B24:D24"/>
    <mergeCell ref="B25:D25"/>
    <mergeCell ref="B26:D26"/>
    <mergeCell ref="B27:D27"/>
    <mergeCell ref="B28:D28"/>
    <mergeCell ref="B29:D29"/>
    <mergeCell ref="B30:D30"/>
    <mergeCell ref="B31:D31"/>
    <mergeCell ref="B32:D32"/>
    <mergeCell ref="A80:E80"/>
    <mergeCell ref="B42:D42"/>
    <mergeCell ref="B65:D65"/>
    <mergeCell ref="B41:D41"/>
    <mergeCell ref="B71:D71"/>
    <mergeCell ref="B75:D75"/>
    <mergeCell ref="B59:D59"/>
    <mergeCell ref="B58:D58"/>
    <mergeCell ref="B57:D57"/>
    <mergeCell ref="B77:D77"/>
    <mergeCell ref="B67:D67"/>
    <mergeCell ref="B64:D64"/>
    <mergeCell ref="B45:D45"/>
    <mergeCell ref="B47:D47"/>
    <mergeCell ref="B49:D49"/>
    <mergeCell ref="B78:D78"/>
    <mergeCell ref="B72:D72"/>
    <mergeCell ref="B73:D73"/>
    <mergeCell ref="B76:D76"/>
    <mergeCell ref="B50:D50"/>
    <mergeCell ref="B70:D70"/>
    <mergeCell ref="B74:D74"/>
    <mergeCell ref="B55:D55"/>
    <mergeCell ref="B66:D66"/>
    <mergeCell ref="A69:E69"/>
    <mergeCell ref="B63:D63"/>
    <mergeCell ref="B44:D44"/>
    <mergeCell ref="E35:E36"/>
    <mergeCell ref="B36:D36"/>
    <mergeCell ref="B37:D37"/>
    <mergeCell ref="B38:D38"/>
    <mergeCell ref="B39:D39"/>
  </mergeCells>
  <phoneticPr fontId="6" type="noConversion"/>
  <dataValidations count="3">
    <dataValidation type="list" allowBlank="1" showInputMessage="1" showErrorMessage="1" sqref="E75">
      <formula1>$Z$74:$Z$75</formula1>
    </dataValidation>
    <dataValidation type="list" allowBlank="1" showInputMessage="1" showErrorMessage="1" sqref="E21">
      <formula1>"Bank Guarantee, Demand Draft"</formula1>
    </dataValidation>
    <dataValidation type="list" allowBlank="1" showInputMessage="1" showErrorMessage="1" sqref="E64">
      <formula1>$Z$61:$Z$62</formula1>
    </dataValidation>
  </dataValidations>
  <pageMargins left="0.74803149606299213" right="0.62992125984251968" top="0.59055118110236227" bottom="0.59055118110236227" header="0.35433070866141736" footer="0.35433070866141736"/>
  <pageSetup scale="82" orientation="portrait" r:id="rId17"/>
  <headerFooter alignWithMargins="0">
    <oddFooter>&amp;R&amp;"Book Antiqua,Bold"&amp;8 Page &amp;P of &amp;N</oddFooter>
  </headerFooter>
  <drawing r:id="rId18"/>
  <legacyDrawing r:id="rId19"/>
  <mc:AlternateContent xmlns:mc="http://schemas.openxmlformats.org/markup-compatibility/2006">
    <mc:Choice Requires="x14">
      <controls>
        <mc:AlternateContent xmlns:mc="http://schemas.openxmlformats.org/markup-compatibility/2006">
          <mc:Choice Requires="x14">
            <control shapeId="3084" r:id="rId20" name="Option Button 12">
              <controlPr defaultSize="0" autoFill="0" autoLine="0" autoPict="0">
                <anchor moveWithCells="1">
                  <from>
                    <xdr:col>1</xdr:col>
                    <xdr:colOff>1123950</xdr:colOff>
                    <xdr:row>75</xdr:row>
                    <xdr:rowOff>19050</xdr:rowOff>
                  </from>
                  <to>
                    <xdr:col>2</xdr:col>
                    <xdr:colOff>752475</xdr:colOff>
                    <xdr:row>75</xdr:row>
                    <xdr:rowOff>228600</xdr:rowOff>
                  </to>
                </anchor>
              </controlPr>
            </control>
          </mc:Choice>
        </mc:AlternateContent>
        <mc:AlternateContent xmlns:mc="http://schemas.openxmlformats.org/markup-compatibility/2006">
          <mc:Choice Requires="x14">
            <control shapeId="3085" r:id="rId21" name="Option Button 13">
              <controlPr defaultSize="0" autoFill="0" autoLine="0" autoPict="0">
                <anchor moveWithCells="1">
                  <from>
                    <xdr:col>2</xdr:col>
                    <xdr:colOff>685800</xdr:colOff>
                    <xdr:row>75</xdr:row>
                    <xdr:rowOff>19050</xdr:rowOff>
                  </from>
                  <to>
                    <xdr:col>3</xdr:col>
                    <xdr:colOff>219075</xdr:colOff>
                    <xdr:row>75</xdr:row>
                    <xdr:rowOff>228600</xdr:rowOff>
                  </to>
                </anchor>
              </controlPr>
            </control>
          </mc:Choice>
        </mc:AlternateContent>
        <mc:AlternateContent xmlns:mc="http://schemas.openxmlformats.org/markup-compatibility/2006">
          <mc:Choice Requires="x14">
            <control shapeId="152898" r:id="rId22" name="Option Button 1346">
              <controlPr defaultSize="0" autoFill="0" autoLine="0" autoPict="0">
                <anchor moveWithCells="1">
                  <from>
                    <xdr:col>1</xdr:col>
                    <xdr:colOff>1123950</xdr:colOff>
                    <xdr:row>64</xdr:row>
                    <xdr:rowOff>19050</xdr:rowOff>
                  </from>
                  <to>
                    <xdr:col>2</xdr:col>
                    <xdr:colOff>752475</xdr:colOff>
                    <xdr:row>64</xdr:row>
                    <xdr:rowOff>228600</xdr:rowOff>
                  </to>
                </anchor>
              </controlPr>
            </control>
          </mc:Choice>
        </mc:AlternateContent>
        <mc:AlternateContent xmlns:mc="http://schemas.openxmlformats.org/markup-compatibility/2006">
          <mc:Choice Requires="x14">
            <control shapeId="152899" r:id="rId23" name="Option Button 1347">
              <controlPr defaultSize="0" autoFill="0" autoLine="0" autoPict="0">
                <anchor moveWithCells="1">
                  <from>
                    <xdr:col>2</xdr:col>
                    <xdr:colOff>685800</xdr:colOff>
                    <xdr:row>64</xdr:row>
                    <xdr:rowOff>19050</xdr:rowOff>
                  </from>
                  <to>
                    <xdr:col>3</xdr:col>
                    <xdr:colOff>219075</xdr:colOff>
                    <xdr:row>64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0"/>
    <pageSetUpPr fitToPage="1"/>
  </sheetPr>
  <dimension ref="A1:BB81"/>
  <sheetViews>
    <sheetView showGridLines="0" showZeros="0" view="pageBreakPreview" zoomScaleNormal="100" zoomScaleSheetLayoutView="100" workbookViewId="0">
      <selection activeCell="G8" sqref="G8"/>
    </sheetView>
  </sheetViews>
  <sheetFormatPr defaultRowHeight="16.5"/>
  <cols>
    <col min="1" max="1" width="12.140625" style="34" customWidth="1"/>
    <col min="2" max="2" width="18.140625" style="34" customWidth="1"/>
    <col min="3" max="3" width="8.5703125" style="34" customWidth="1"/>
    <col min="4" max="4" width="9.140625" style="34"/>
    <col min="5" max="5" width="16.42578125" style="34" customWidth="1"/>
    <col min="6" max="6" width="11.140625" style="29" customWidth="1"/>
    <col min="7" max="7" width="9.85546875" style="29" customWidth="1"/>
    <col min="8" max="8" width="10.42578125" style="29" customWidth="1"/>
    <col min="9" max="9" width="8.42578125" style="30" customWidth="1"/>
    <col min="10" max="10" width="8.7109375" style="30" customWidth="1"/>
    <col min="11" max="11" width="8.28515625" style="30" customWidth="1"/>
    <col min="12" max="12" width="8.42578125" style="30" customWidth="1"/>
    <col min="13" max="54" width="9.140625" style="104"/>
    <col min="55" max="16384" width="9.140625" style="30"/>
  </cols>
  <sheetData>
    <row r="1" spans="1:26">
      <c r="A1" s="26" t="str">
        <f>'Attach 3(JV)'!A1</f>
        <v>Specification No. :SRTCC/ Tele-contracts /836-20/AFSS</v>
      </c>
      <c r="B1" s="27"/>
      <c r="C1" s="27"/>
      <c r="D1" s="27"/>
      <c r="E1" s="27"/>
      <c r="F1" s="120"/>
      <c r="G1" s="120"/>
      <c r="H1" s="120"/>
      <c r="I1" s="121"/>
      <c r="J1" s="121"/>
      <c r="K1" s="121"/>
      <c r="L1" s="28" t="str">
        <f>"Attachment-16 "</f>
        <v xml:space="preserve">Attachment-16 </v>
      </c>
    </row>
    <row r="2" spans="1:26">
      <c r="Z2" s="194" t="e">
        <f>'Attach 3(JV)'!Z2</f>
        <v>#REF!</v>
      </c>
    </row>
    <row r="3" spans="1:26" ht="48" customHeight="1">
      <c r="A3" s="762" t="str">
        <f>'Attach 3(JV)'!A3</f>
        <v xml:space="preserve">Supply, installation &amp; commissioning of AFSS (Automatic Fire Suppression System) at 6 nos. Telecom locations under SRTCC.
</v>
      </c>
      <c r="B3" s="762"/>
      <c r="C3" s="762"/>
      <c r="D3" s="762"/>
      <c r="E3" s="762"/>
      <c r="F3" s="762"/>
      <c r="G3" s="762"/>
      <c r="H3" s="762"/>
      <c r="I3" s="762"/>
      <c r="J3" s="762"/>
      <c r="K3" s="762"/>
      <c r="L3" s="762"/>
    </row>
    <row r="4" spans="1:26" ht="15.95" customHeight="1">
      <c r="A4" s="33"/>
      <c r="H4" s="35"/>
      <c r="I4" s="12"/>
    </row>
    <row r="5" spans="1:26" ht="20.100000000000001" customHeight="1">
      <c r="A5" s="763" t="s">
        <v>59</v>
      </c>
      <c r="B5" s="763"/>
      <c r="C5" s="763"/>
      <c r="D5" s="763"/>
      <c r="E5" s="763"/>
      <c r="F5" s="763"/>
      <c r="G5" s="763"/>
      <c r="H5" s="763"/>
      <c r="I5" s="763"/>
      <c r="J5" s="763"/>
      <c r="K5" s="763"/>
      <c r="L5" s="763"/>
    </row>
    <row r="6" spans="1:26" ht="15.95" customHeight="1">
      <c r="A6" s="37"/>
      <c r="H6" s="35"/>
      <c r="I6" s="14"/>
    </row>
    <row r="7" spans="1:26" ht="20.100000000000001" customHeight="1">
      <c r="A7" s="38" t="str">
        <f>'Attach 3(JV)'!A7</f>
        <v>Bidder’s Name and Address (Sole Bidder ) :</v>
      </c>
      <c r="G7" s="17" t="str">
        <f>'Attach 3(JV)'!E7</f>
        <v>To:</v>
      </c>
      <c r="I7" s="14"/>
    </row>
    <row r="8" spans="1:26" ht="36" customHeight="1">
      <c r="A8" s="761" t="str">
        <f>'Attach 3(JV)'!A8</f>
        <v/>
      </c>
      <c r="B8" s="761"/>
      <c r="C8" s="761"/>
      <c r="D8" s="761"/>
      <c r="E8" s="761"/>
      <c r="F8" s="761"/>
      <c r="G8" s="628" t="s">
        <v>954</v>
      </c>
      <c r="I8" s="14"/>
    </row>
    <row r="9" spans="1:26">
      <c r="A9" s="15" t="s">
        <v>415</v>
      </c>
      <c r="B9" s="998">
        <f>'Attach 3(JV)'!B9</f>
        <v>111</v>
      </c>
      <c r="C9" s="998"/>
      <c r="D9" s="998"/>
      <c r="E9" s="998"/>
      <c r="F9" s="998"/>
      <c r="G9" s="628" t="s">
        <v>418</v>
      </c>
      <c r="I9" s="14"/>
    </row>
    <row r="10" spans="1:26">
      <c r="A10" s="15" t="s">
        <v>417</v>
      </c>
      <c r="B10" s="998" t="str">
        <f>'Attach 3(JV)'!B10</f>
        <v/>
      </c>
      <c r="C10" s="998"/>
      <c r="D10" s="998"/>
      <c r="E10" s="998"/>
      <c r="F10" s="998"/>
      <c r="G10" s="628" t="s">
        <v>745</v>
      </c>
      <c r="I10" s="14"/>
    </row>
    <row r="11" spans="1:26">
      <c r="B11" s="998" t="str">
        <f>'Attach 3(JV)'!B11</f>
        <v/>
      </c>
      <c r="C11" s="998"/>
      <c r="D11" s="998"/>
      <c r="E11" s="998"/>
      <c r="F11" s="998"/>
      <c r="G11" s="628" t="s">
        <v>746</v>
      </c>
    </row>
    <row r="12" spans="1:26">
      <c r="A12" s="37"/>
      <c r="B12" s="998" t="str">
        <f>'Attach 3(JV)'!B12</f>
        <v/>
      </c>
      <c r="C12" s="998"/>
      <c r="D12" s="998"/>
      <c r="E12" s="998"/>
      <c r="F12" s="998"/>
      <c r="G12" s="628" t="s">
        <v>747</v>
      </c>
    </row>
    <row r="13" spans="1:26" ht="15.95" customHeight="1">
      <c r="A13" s="37"/>
      <c r="B13" s="172"/>
      <c r="C13" s="172"/>
      <c r="D13" s="172"/>
      <c r="E13" s="172"/>
      <c r="F13" s="172"/>
    </row>
    <row r="14" spans="1:26" ht="20.100000000000001" customHeight="1">
      <c r="A14" s="34" t="s">
        <v>409</v>
      </c>
    </row>
    <row r="15" spans="1:26" ht="20.100000000000001" customHeight="1">
      <c r="A15" s="37"/>
    </row>
    <row r="16" spans="1:26" ht="57.75" customHeight="1">
      <c r="A16" s="985" t="s">
        <v>65</v>
      </c>
      <c r="B16" s="985"/>
      <c r="C16" s="985"/>
      <c r="D16" s="985"/>
      <c r="E16" s="985"/>
      <c r="F16" s="985"/>
      <c r="G16" s="985"/>
      <c r="H16" s="985"/>
      <c r="I16" s="985"/>
      <c r="J16" s="985"/>
      <c r="K16" s="985"/>
      <c r="L16" s="985"/>
    </row>
    <row r="17" spans="1:12" ht="20.100000000000001" hidden="1" customHeight="1">
      <c r="A17" s="123">
        <v>1</v>
      </c>
      <c r="B17" s="124" t="s">
        <v>66</v>
      </c>
    </row>
    <row r="18" spans="1:12" ht="82.5" hidden="1" customHeight="1">
      <c r="A18" s="59"/>
      <c r="B18" s="954" t="s">
        <v>67</v>
      </c>
      <c r="C18" s="954"/>
      <c r="D18" s="954"/>
      <c r="E18" s="954"/>
      <c r="F18" s="954"/>
      <c r="G18" s="954"/>
      <c r="H18" s="954"/>
      <c r="I18" s="954"/>
      <c r="J18" s="954"/>
      <c r="K18" s="954"/>
      <c r="L18" s="954"/>
    </row>
    <row r="19" spans="1:12" ht="60.75" hidden="1" customHeight="1">
      <c r="A19" s="60">
        <v>1.1000000000000001</v>
      </c>
      <c r="B19" s="1127" t="s">
        <v>68</v>
      </c>
      <c r="C19" s="1127"/>
      <c r="D19" s="1127"/>
      <c r="E19" s="1127"/>
      <c r="F19" s="1127"/>
      <c r="G19" s="1127"/>
      <c r="H19" s="1127"/>
      <c r="I19" s="1127"/>
      <c r="J19" s="1127"/>
      <c r="K19" s="1127"/>
      <c r="L19" s="1127"/>
    </row>
    <row r="20" spans="1:12" ht="33" hidden="1" customHeight="1">
      <c r="A20" s="59"/>
      <c r="B20" s="872" t="str">
        <f>"Name of the (" &amp; MID('Names of Bidder'!B9,9, 35) &amp; ") :"</f>
        <v>Name of the (Sole Bidder ) :</v>
      </c>
      <c r="C20" s="872"/>
      <c r="D20" s="872"/>
      <c r="E20" s="872"/>
      <c r="F20" s="872"/>
      <c r="G20" s="872"/>
      <c r="H20" s="1115">
        <f>B9</f>
        <v>111</v>
      </c>
      <c r="I20" s="1115"/>
      <c r="J20" s="1115"/>
      <c r="K20" s="1115"/>
      <c r="L20" s="1115"/>
    </row>
    <row r="21" spans="1:12" ht="33" hidden="1" customHeight="1">
      <c r="A21" s="40"/>
      <c r="B21" s="872" t="s">
        <v>69</v>
      </c>
      <c r="C21" s="872"/>
      <c r="D21" s="872"/>
      <c r="E21" s="872"/>
      <c r="F21" s="872"/>
      <c r="G21" s="872"/>
      <c r="H21" s="1116"/>
      <c r="I21" s="1116"/>
      <c r="J21" s="1116"/>
      <c r="K21" s="1116"/>
      <c r="L21" s="1116"/>
    </row>
    <row r="22" spans="1:12" ht="33" hidden="1" customHeight="1">
      <c r="A22" s="40"/>
      <c r="B22" s="872" t="s">
        <v>70</v>
      </c>
      <c r="C22" s="872"/>
      <c r="D22" s="872"/>
      <c r="E22" s="872"/>
      <c r="F22" s="872"/>
      <c r="G22" s="872"/>
      <c r="H22" s="1116"/>
      <c r="I22" s="1116"/>
      <c r="J22" s="1116"/>
      <c r="K22" s="1116"/>
      <c r="L22" s="1116"/>
    </row>
    <row r="23" spans="1:12" ht="33" hidden="1" customHeight="1">
      <c r="A23" s="40"/>
      <c r="B23" s="872" t="s">
        <v>71</v>
      </c>
      <c r="C23" s="872"/>
      <c r="D23" s="872"/>
      <c r="E23" s="872"/>
      <c r="F23" s="872"/>
      <c r="G23" s="872"/>
      <c r="H23" s="1116"/>
      <c r="I23" s="1116"/>
      <c r="J23" s="1116"/>
      <c r="K23" s="1116"/>
      <c r="L23" s="1116"/>
    </row>
    <row r="24" spans="1:12" ht="33" hidden="1" customHeight="1">
      <c r="A24" s="40"/>
      <c r="B24" s="872" t="s">
        <v>72</v>
      </c>
      <c r="C24" s="872"/>
      <c r="D24" s="872"/>
      <c r="E24" s="872"/>
      <c r="F24" s="872"/>
      <c r="G24" s="872"/>
      <c r="H24" s="1116"/>
      <c r="I24" s="1116"/>
      <c r="J24" s="1116"/>
      <c r="K24" s="1116"/>
      <c r="L24" s="1116"/>
    </row>
    <row r="25" spans="1:12" ht="9.9499999999999993" hidden="1" customHeight="1">
      <c r="A25" s="40"/>
      <c r="B25" s="291"/>
      <c r="C25" s="291"/>
      <c r="D25" s="291"/>
      <c r="E25" s="291"/>
      <c r="F25" s="291"/>
      <c r="G25" s="291"/>
      <c r="H25" s="292"/>
      <c r="I25" s="292"/>
      <c r="J25" s="292"/>
      <c r="K25" s="292"/>
      <c r="L25" s="292"/>
    </row>
    <row r="26" spans="1:12" ht="18.95" hidden="1" customHeight="1">
      <c r="A26" s="60">
        <v>1.2</v>
      </c>
      <c r="B26" s="776" t="s">
        <v>208</v>
      </c>
      <c r="C26" s="776"/>
      <c r="D26" s="776"/>
      <c r="E26" s="776"/>
      <c r="F26" s="776"/>
      <c r="G26" s="776"/>
      <c r="H26" s="776"/>
      <c r="I26" s="776"/>
      <c r="J26" s="776"/>
      <c r="K26" s="776"/>
      <c r="L26" s="776"/>
    </row>
    <row r="27" spans="1:12" ht="18.95" hidden="1" customHeight="1">
      <c r="A27" s="63" t="s">
        <v>73</v>
      </c>
      <c r="B27" s="122" t="s">
        <v>74</v>
      </c>
      <c r="C27" s="122"/>
      <c r="D27" s="125"/>
      <c r="E27" s="125"/>
    </row>
    <row r="28" spans="1:12" ht="18.95" hidden="1" customHeight="1">
      <c r="A28" s="40"/>
      <c r="B28" s="932" t="s">
        <v>75</v>
      </c>
      <c r="C28" s="932"/>
      <c r="D28" s="1060"/>
      <c r="E28" s="1060"/>
      <c r="F28" s="1060"/>
      <c r="G28" s="1060"/>
      <c r="H28" s="1060"/>
      <c r="I28" s="1060"/>
      <c r="J28" s="1060"/>
      <c r="K28" s="1060"/>
      <c r="L28" s="1060"/>
    </row>
    <row r="29" spans="1:12" ht="18.95" hidden="1" customHeight="1">
      <c r="A29" s="40"/>
      <c r="B29" s="1124" t="s">
        <v>76</v>
      </c>
      <c r="C29" s="889"/>
      <c r="D29" s="1122"/>
      <c r="E29" s="1122"/>
      <c r="F29" s="1122"/>
      <c r="G29" s="1122"/>
      <c r="H29" s="1122"/>
      <c r="I29" s="1122"/>
      <c r="J29" s="1122"/>
      <c r="K29" s="1122"/>
      <c r="L29" s="1122"/>
    </row>
    <row r="30" spans="1:12" ht="18.95" hidden="1" customHeight="1">
      <c r="A30" s="40"/>
      <c r="B30" s="128"/>
      <c r="C30" s="61"/>
      <c r="D30" s="1126"/>
      <c r="E30" s="1126"/>
      <c r="F30" s="1126"/>
      <c r="G30" s="1126"/>
      <c r="H30" s="1126"/>
      <c r="I30" s="1126"/>
      <c r="J30" s="1126"/>
      <c r="K30" s="1126"/>
      <c r="L30" s="1126"/>
    </row>
    <row r="31" spans="1:12" ht="18.95" hidden="1" customHeight="1">
      <c r="A31" s="40"/>
      <c r="B31" s="128"/>
      <c r="C31" s="61"/>
      <c r="D31" s="1126"/>
      <c r="E31" s="1126"/>
      <c r="F31" s="1126"/>
      <c r="G31" s="1126"/>
      <c r="H31" s="1126"/>
      <c r="I31" s="1126"/>
      <c r="J31" s="1126"/>
      <c r="K31" s="1126"/>
      <c r="L31" s="1126"/>
    </row>
    <row r="32" spans="1:12" ht="18.95" hidden="1" customHeight="1">
      <c r="A32" s="40"/>
      <c r="B32" s="129"/>
      <c r="C32" s="62"/>
      <c r="D32" s="1123"/>
      <c r="E32" s="1123"/>
      <c r="F32" s="1123"/>
      <c r="G32" s="1123"/>
      <c r="H32" s="1123"/>
      <c r="I32" s="1123"/>
      <c r="J32" s="1123"/>
      <c r="K32" s="1123"/>
      <c r="L32" s="1123"/>
    </row>
    <row r="33" spans="1:54" ht="18.95" hidden="1" customHeight="1">
      <c r="A33" s="40"/>
      <c r="B33" s="932" t="s">
        <v>77</v>
      </c>
      <c r="C33" s="932"/>
      <c r="D33" s="1060"/>
      <c r="E33" s="1060"/>
      <c r="F33" s="1060"/>
      <c r="G33" s="1060"/>
      <c r="H33" s="1060"/>
      <c r="I33" s="1060"/>
      <c r="J33" s="1060"/>
      <c r="K33" s="1060"/>
      <c r="L33" s="1060"/>
    </row>
    <row r="34" spans="1:54" ht="18.95" hidden="1" customHeight="1">
      <c r="A34" s="40"/>
      <c r="B34" s="932" t="s">
        <v>78</v>
      </c>
      <c r="C34" s="932"/>
      <c r="D34" s="1060"/>
      <c r="E34" s="1060"/>
      <c r="F34" s="1060"/>
      <c r="G34" s="1060"/>
      <c r="H34" s="1060"/>
      <c r="I34" s="1060"/>
      <c r="J34" s="1060"/>
      <c r="K34" s="1060"/>
      <c r="L34" s="1060"/>
    </row>
    <row r="35" spans="1:54" ht="18.95" hidden="1" customHeight="1">
      <c r="A35" s="40"/>
      <c r="B35" s="932" t="s">
        <v>79</v>
      </c>
      <c r="C35" s="932"/>
      <c r="D35" s="1060"/>
      <c r="E35" s="1060"/>
      <c r="F35" s="1060"/>
      <c r="G35" s="1060"/>
      <c r="H35" s="1060"/>
      <c r="I35" s="1060"/>
      <c r="J35" s="1060"/>
      <c r="K35" s="1060"/>
      <c r="L35" s="1060"/>
    </row>
    <row r="36" spans="1:54" ht="18.95" hidden="1" customHeight="1">
      <c r="A36" s="40"/>
      <c r="B36" s="932" t="s">
        <v>80</v>
      </c>
      <c r="C36" s="932"/>
      <c r="D36" s="1060"/>
      <c r="E36" s="1060"/>
      <c r="F36" s="1060"/>
      <c r="G36" s="1060"/>
      <c r="H36" s="1060"/>
      <c r="I36" s="1060"/>
      <c r="J36" s="1060"/>
      <c r="K36" s="1060"/>
      <c r="L36" s="1060"/>
    </row>
    <row r="37" spans="1:54" ht="8.1" hidden="1" customHeight="1">
      <c r="A37" s="40"/>
      <c r="B37" s="130"/>
      <c r="C37" s="130"/>
      <c r="D37" s="131"/>
      <c r="E37" s="131"/>
      <c r="F37" s="131"/>
      <c r="G37" s="131"/>
      <c r="H37" s="131"/>
      <c r="I37" s="131"/>
      <c r="J37" s="131"/>
      <c r="K37" s="131"/>
      <c r="L37" s="131"/>
    </row>
    <row r="38" spans="1:54" ht="61.5" hidden="1" customHeight="1">
      <c r="A38" s="64" t="s">
        <v>81</v>
      </c>
      <c r="B38" s="954" t="s">
        <v>3</v>
      </c>
      <c r="C38" s="954"/>
      <c r="D38" s="954"/>
      <c r="E38" s="954"/>
      <c r="F38" s="954"/>
      <c r="G38" s="954"/>
      <c r="H38" s="954"/>
      <c r="I38" s="954"/>
      <c r="J38" s="954"/>
      <c r="K38" s="954"/>
      <c r="L38" s="954"/>
    </row>
    <row r="39" spans="1:54" ht="33.75" hidden="1" customHeight="1">
      <c r="A39" s="40"/>
      <c r="B39" s="127" t="s">
        <v>413</v>
      </c>
      <c r="C39" s="1125" t="s">
        <v>82</v>
      </c>
      <c r="D39" s="1125"/>
      <c r="E39" s="1125"/>
      <c r="F39" s="1125"/>
      <c r="G39" s="1125" t="s">
        <v>83</v>
      </c>
      <c r="H39" s="1125"/>
      <c r="I39" s="1125" t="s">
        <v>84</v>
      </c>
      <c r="J39" s="1125"/>
      <c r="K39" s="1125"/>
      <c r="L39" s="1125"/>
    </row>
    <row r="40" spans="1:54" ht="45" hidden="1" customHeight="1">
      <c r="B40" s="138"/>
      <c r="C40" s="1060"/>
      <c r="D40" s="1060"/>
      <c r="E40" s="1060"/>
      <c r="F40" s="1060"/>
      <c r="G40" s="1113"/>
      <c r="H40" s="1113"/>
      <c r="I40" s="1060"/>
      <c r="J40" s="1060"/>
      <c r="K40" s="1060"/>
      <c r="L40" s="1060"/>
    </row>
    <row r="41" spans="1:54" ht="45" hidden="1" customHeight="1">
      <c r="A41" s="40"/>
      <c r="B41" s="138"/>
      <c r="C41" s="1060"/>
      <c r="D41" s="1060"/>
      <c r="E41" s="1060"/>
      <c r="F41" s="1060"/>
      <c r="G41" s="1113"/>
      <c r="H41" s="1113"/>
      <c r="I41" s="1060"/>
      <c r="J41" s="1060"/>
      <c r="K41" s="1060"/>
      <c r="L41" s="1060"/>
    </row>
    <row r="42" spans="1:54" ht="20.100000000000001" customHeight="1">
      <c r="A42" s="123">
        <v>1</v>
      </c>
      <c r="B42" s="132" t="s">
        <v>85</v>
      </c>
    </row>
    <row r="43" spans="1:54" ht="78.75" customHeight="1">
      <c r="B43" s="954" t="s">
        <v>86</v>
      </c>
      <c r="C43" s="954"/>
      <c r="D43" s="954"/>
      <c r="E43" s="954"/>
      <c r="F43" s="954"/>
      <c r="G43" s="954"/>
      <c r="H43" s="954"/>
      <c r="I43" s="954"/>
      <c r="J43" s="954"/>
      <c r="K43" s="954"/>
      <c r="L43" s="954"/>
    </row>
    <row r="44" spans="1:54" s="29" customFormat="1" ht="34.5" customHeight="1">
      <c r="A44" s="60">
        <v>1.1000000000000001</v>
      </c>
      <c r="B44" s="954" t="s">
        <v>87</v>
      </c>
      <c r="C44" s="954"/>
      <c r="D44" s="954"/>
      <c r="E44" s="954"/>
      <c r="F44" s="954"/>
      <c r="G44" s="954"/>
      <c r="H44" s="954"/>
      <c r="I44" s="954"/>
      <c r="J44" s="954"/>
      <c r="K44" s="954"/>
      <c r="L44" s="954"/>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row>
    <row r="45" spans="1:54" ht="52.5" customHeight="1">
      <c r="A45" s="40"/>
      <c r="B45" s="127" t="s">
        <v>88</v>
      </c>
      <c r="C45" s="1125" t="s">
        <v>89</v>
      </c>
      <c r="D45" s="1125"/>
      <c r="E45" s="1125"/>
      <c r="F45" s="1125"/>
      <c r="G45" s="1125" t="s">
        <v>90</v>
      </c>
      <c r="H45" s="1125"/>
      <c r="I45" s="1125" t="s">
        <v>158</v>
      </c>
      <c r="J45" s="1125"/>
      <c r="K45" s="1125" t="s">
        <v>159</v>
      </c>
      <c r="L45" s="1125"/>
    </row>
    <row r="46" spans="1:54" ht="30" customHeight="1">
      <c r="A46" s="40"/>
      <c r="B46" s="138">
        <v>1</v>
      </c>
      <c r="C46" s="1060"/>
      <c r="D46" s="1060"/>
      <c r="E46" s="1060"/>
      <c r="F46" s="1060"/>
      <c r="G46" s="1113"/>
      <c r="H46" s="1113"/>
      <c r="I46" s="1113"/>
      <c r="J46" s="1113"/>
      <c r="K46" s="1114"/>
      <c r="L46" s="1114"/>
    </row>
    <row r="47" spans="1:54" ht="30" customHeight="1">
      <c r="A47" s="40"/>
      <c r="B47" s="138">
        <v>2</v>
      </c>
      <c r="C47" s="1060"/>
      <c r="D47" s="1060"/>
      <c r="E47" s="1060"/>
      <c r="F47" s="1060"/>
      <c r="G47" s="1113"/>
      <c r="H47" s="1113"/>
      <c r="I47" s="1113"/>
      <c r="J47" s="1113"/>
      <c r="K47" s="1114"/>
      <c r="L47" s="1114"/>
    </row>
    <row r="48" spans="1:54" ht="30" customHeight="1">
      <c r="A48" s="40"/>
      <c r="B48" s="138">
        <v>3</v>
      </c>
      <c r="C48" s="1060"/>
      <c r="D48" s="1060"/>
      <c r="E48" s="1060"/>
      <c r="F48" s="1060"/>
      <c r="G48" s="1113"/>
      <c r="H48" s="1113"/>
      <c r="I48" s="1113"/>
      <c r="J48" s="1113"/>
      <c r="K48" s="1114"/>
      <c r="L48" s="1114"/>
    </row>
    <row r="49" spans="1:54" ht="30" customHeight="1">
      <c r="A49" s="40"/>
      <c r="B49" s="138">
        <v>4</v>
      </c>
      <c r="C49" s="1060"/>
      <c r="D49" s="1060"/>
      <c r="E49" s="1060"/>
      <c r="F49" s="1060"/>
      <c r="G49" s="1113"/>
      <c r="H49" s="1113"/>
      <c r="I49" s="1113"/>
      <c r="J49" s="1113"/>
      <c r="K49" s="1114"/>
      <c r="L49" s="1114"/>
    </row>
    <row r="50" spans="1:54" ht="30" customHeight="1">
      <c r="A50" s="40"/>
      <c r="B50" s="138">
        <v>5</v>
      </c>
      <c r="C50" s="1060"/>
      <c r="D50" s="1060"/>
      <c r="E50" s="1060"/>
      <c r="F50" s="1060"/>
      <c r="G50" s="1113"/>
      <c r="H50" s="1113"/>
      <c r="I50" s="1113"/>
      <c r="J50" s="1113"/>
      <c r="K50" s="1114"/>
      <c r="L50" s="1114"/>
    </row>
    <row r="51" spans="1:54" ht="27.75" customHeight="1">
      <c r="A51" s="123">
        <v>2</v>
      </c>
      <c r="B51" s="133" t="s">
        <v>4</v>
      </c>
      <c r="C51" s="122"/>
      <c r="D51" s="131"/>
      <c r="E51" s="131"/>
      <c r="F51" s="131"/>
      <c r="G51" s="65"/>
    </row>
    <row r="52" spans="1:54" ht="48" customHeight="1">
      <c r="A52" s="123"/>
      <c r="B52" s="954" t="s">
        <v>5</v>
      </c>
      <c r="C52" s="954"/>
      <c r="D52" s="954"/>
      <c r="E52" s="954"/>
      <c r="F52" s="954"/>
      <c r="G52" s="954"/>
      <c r="H52" s="954"/>
      <c r="I52" s="954"/>
      <c r="J52" s="954"/>
      <c r="K52" s="954"/>
      <c r="L52" s="954"/>
    </row>
    <row r="53" spans="1:54" ht="34.5" customHeight="1">
      <c r="A53" s="123">
        <v>3</v>
      </c>
      <c r="B53" s="133" t="s">
        <v>91</v>
      </c>
      <c r="C53" s="122"/>
      <c r="D53" s="131"/>
      <c r="E53" s="131"/>
      <c r="F53" s="131"/>
      <c r="G53" s="65"/>
    </row>
    <row r="54" spans="1:54" ht="26.25" customHeight="1">
      <c r="A54" s="134">
        <v>3.1</v>
      </c>
      <c r="B54" s="1117" t="s">
        <v>92</v>
      </c>
      <c r="C54" s="1117"/>
      <c r="D54" s="1117"/>
      <c r="E54" s="1117"/>
      <c r="F54" s="131"/>
      <c r="G54" s="65"/>
    </row>
    <row r="55" spans="1:54" ht="60.75" customHeight="1">
      <c r="A55" s="40"/>
      <c r="B55" s="954" t="s">
        <v>6</v>
      </c>
      <c r="C55" s="954"/>
      <c r="D55" s="954"/>
      <c r="E55" s="954"/>
      <c r="F55" s="954"/>
      <c r="G55" s="954"/>
      <c r="H55" s="954"/>
      <c r="I55" s="954"/>
      <c r="J55" s="954"/>
      <c r="K55" s="954"/>
      <c r="L55" s="954"/>
    </row>
    <row r="56" spans="1:54" s="390" customFormat="1" ht="37.5" customHeight="1">
      <c r="A56" s="364"/>
      <c r="B56" s="767" t="s">
        <v>93</v>
      </c>
      <c r="C56" s="768"/>
      <c r="D56" s="1118"/>
      <c r="E56" s="1034" t="s">
        <v>489</v>
      </c>
      <c r="F56" s="1034" t="s">
        <v>7</v>
      </c>
      <c r="G56" s="767" t="s">
        <v>490</v>
      </c>
      <c r="H56" s="1118"/>
      <c r="I56" s="1041" t="s">
        <v>8</v>
      </c>
      <c r="J56" s="1108"/>
      <c r="K56" s="1108"/>
      <c r="L56" s="1042"/>
      <c r="M56" s="389"/>
      <c r="N56" s="389"/>
      <c r="O56" s="389"/>
      <c r="P56" s="389"/>
      <c r="Q56" s="389"/>
      <c r="R56" s="389"/>
      <c r="S56" s="389"/>
      <c r="T56" s="389"/>
      <c r="U56" s="389"/>
      <c r="V56" s="389"/>
      <c r="W56" s="389"/>
      <c r="X56" s="389"/>
      <c r="Y56" s="389"/>
      <c r="Z56" s="389"/>
      <c r="AA56" s="389"/>
      <c r="AB56" s="389"/>
      <c r="AC56" s="389"/>
      <c r="AD56" s="389"/>
      <c r="AE56" s="389"/>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row>
    <row r="57" spans="1:54" s="390" customFormat="1" ht="32.25" customHeight="1">
      <c r="A57" s="364"/>
      <c r="B57" s="1119"/>
      <c r="C57" s="1120"/>
      <c r="D57" s="1121"/>
      <c r="E57" s="1035"/>
      <c r="F57" s="1035"/>
      <c r="G57" s="1119"/>
      <c r="H57" s="1121"/>
      <c r="I57" s="1045" t="s">
        <v>9</v>
      </c>
      <c r="J57" s="1110"/>
      <c r="K57" s="1045" t="s">
        <v>10</v>
      </c>
      <c r="L57" s="1110"/>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row>
    <row r="58" spans="1:54" ht="24.95" customHeight="1">
      <c r="A58" s="40"/>
      <c r="B58" s="1060"/>
      <c r="C58" s="1060"/>
      <c r="D58" s="1060"/>
      <c r="E58" s="138"/>
      <c r="F58" s="138"/>
      <c r="G58" s="138"/>
      <c r="H58" s="138"/>
      <c r="I58" s="1111"/>
      <c r="J58" s="1112"/>
      <c r="K58" s="1111"/>
      <c r="L58" s="1112"/>
    </row>
    <row r="59" spans="1:54" ht="24.95" customHeight="1">
      <c r="A59" s="40"/>
      <c r="B59" s="1060"/>
      <c r="C59" s="1060"/>
      <c r="D59" s="1060"/>
      <c r="E59" s="138"/>
      <c r="F59" s="138"/>
      <c r="G59" s="138"/>
      <c r="H59" s="138"/>
      <c r="I59" s="1111"/>
      <c r="J59" s="1112"/>
      <c r="K59" s="1111"/>
      <c r="L59" s="1112"/>
    </row>
    <row r="60" spans="1:54" ht="24.95" customHeight="1">
      <c r="A60" s="40"/>
      <c r="B60" s="1060"/>
      <c r="C60" s="1060"/>
      <c r="D60" s="1060"/>
      <c r="E60" s="138"/>
      <c r="F60" s="138"/>
      <c r="G60" s="138"/>
      <c r="H60" s="138"/>
      <c r="I60" s="1111"/>
      <c r="J60" s="1112"/>
      <c r="K60" s="1111"/>
      <c r="L60" s="1112"/>
    </row>
    <row r="61" spans="1:54" ht="24.95" customHeight="1">
      <c r="A61" s="40"/>
      <c r="B61" s="1060"/>
      <c r="C61" s="1060"/>
      <c r="D61" s="1060"/>
      <c r="E61" s="138"/>
      <c r="F61" s="138"/>
      <c r="G61" s="138"/>
      <c r="H61" s="138"/>
      <c r="I61" s="1111"/>
      <c r="J61" s="1112"/>
      <c r="K61" s="1111"/>
      <c r="L61" s="1112"/>
    </row>
    <row r="62" spans="1:54" ht="24.95" customHeight="1">
      <c r="A62" s="40"/>
      <c r="B62" s="1060"/>
      <c r="C62" s="1060"/>
      <c r="D62" s="1060"/>
      <c r="E62" s="138"/>
      <c r="F62" s="138"/>
      <c r="G62" s="138"/>
      <c r="H62" s="138"/>
      <c r="I62" s="1111"/>
      <c r="J62" s="1112"/>
      <c r="K62" s="1111"/>
      <c r="L62" s="1112"/>
    </row>
    <row r="63" spans="1:54" ht="24.95" customHeight="1">
      <c r="A63" s="40"/>
      <c r="B63" s="1060"/>
      <c r="C63" s="1060"/>
      <c r="D63" s="1060"/>
      <c r="E63" s="138"/>
      <c r="F63" s="138"/>
      <c r="G63" s="138"/>
      <c r="H63" s="138"/>
      <c r="I63" s="1111"/>
      <c r="J63" s="1112"/>
      <c r="K63" s="1111"/>
      <c r="L63" s="1112"/>
    </row>
    <row r="64" spans="1:54" ht="24.95" customHeight="1">
      <c r="A64" s="40"/>
      <c r="B64" s="1060"/>
      <c r="C64" s="1060"/>
      <c r="D64" s="1060"/>
      <c r="E64" s="138"/>
      <c r="F64" s="138"/>
      <c r="G64" s="138"/>
      <c r="H64" s="138"/>
      <c r="I64" s="1111"/>
      <c r="J64" s="1112"/>
      <c r="K64" s="1111"/>
      <c r="L64" s="1112"/>
    </row>
    <row r="65" spans="1:54" ht="24.95" customHeight="1">
      <c r="A65" s="40"/>
      <c r="B65" s="1060"/>
      <c r="C65" s="1060"/>
      <c r="D65" s="1060"/>
      <c r="E65" s="138"/>
      <c r="F65" s="138"/>
      <c r="G65" s="138"/>
      <c r="H65" s="138"/>
      <c r="I65" s="1111"/>
      <c r="J65" s="1112"/>
      <c r="K65" s="1111"/>
      <c r="L65" s="1112"/>
    </row>
    <row r="66" spans="1:54" s="29" customFormat="1" ht="20.100000000000001" customHeight="1">
      <c r="A66" s="37">
        <v>3.2</v>
      </c>
      <c r="B66" s="37" t="s">
        <v>94</v>
      </c>
      <c r="C66" s="135"/>
      <c r="D66" s="135"/>
      <c r="E66" s="135"/>
      <c r="F66" s="135"/>
      <c r="G66" s="6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row>
    <row r="67" spans="1:54" s="29" customFormat="1" ht="20.100000000000001" customHeight="1">
      <c r="A67" s="37"/>
      <c r="B67" s="37"/>
      <c r="C67" s="135"/>
      <c r="D67" s="135"/>
      <c r="E67" s="135"/>
      <c r="F67" s="135"/>
      <c r="G67" s="65"/>
      <c r="K67" s="139" t="s">
        <v>162</v>
      </c>
      <c r="L67" s="140"/>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row>
    <row r="68" spans="1:54" s="29" customFormat="1" ht="20.100000000000001" customHeight="1">
      <c r="A68" s="37"/>
      <c r="B68" s="52" t="s">
        <v>160</v>
      </c>
      <c r="C68" s="1045" t="s">
        <v>161</v>
      </c>
      <c r="D68" s="1045"/>
      <c r="E68" s="1045"/>
      <c r="F68" s="1045"/>
      <c r="G68" s="1045"/>
      <c r="H68" s="1041" t="s">
        <v>95</v>
      </c>
      <c r="I68" s="1108"/>
      <c r="J68" s="1108"/>
      <c r="K68" s="1108"/>
      <c r="L68" s="1042"/>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row>
    <row r="69" spans="1:54" s="230" customFormat="1" ht="33" customHeight="1">
      <c r="A69" s="43"/>
      <c r="B69" s="126"/>
      <c r="C69" s="119" t="s">
        <v>884</v>
      </c>
      <c r="D69" s="119" t="s">
        <v>733</v>
      </c>
      <c r="E69" s="119" t="s">
        <v>224</v>
      </c>
      <c r="F69" s="119" t="s">
        <v>223</v>
      </c>
      <c r="G69" s="119" t="s">
        <v>222</v>
      </c>
      <c r="H69" s="119" t="s">
        <v>479</v>
      </c>
      <c r="I69" s="119" t="s">
        <v>480</v>
      </c>
      <c r="J69" s="119" t="s">
        <v>734</v>
      </c>
      <c r="K69" s="119" t="s">
        <v>735</v>
      </c>
      <c r="L69" s="119" t="s">
        <v>885</v>
      </c>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row>
    <row r="70" spans="1:54" s="29" customFormat="1" ht="33" customHeight="1">
      <c r="A70" s="37"/>
      <c r="B70" s="126" t="s">
        <v>163</v>
      </c>
      <c r="C70" s="231"/>
      <c r="D70" s="231"/>
      <c r="E70" s="231"/>
      <c r="F70" s="231"/>
      <c r="G70" s="231"/>
      <c r="H70" s="231"/>
      <c r="I70" s="231"/>
      <c r="J70" s="231"/>
      <c r="K70" s="231"/>
      <c r="L70" s="231"/>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row>
    <row r="71" spans="1:54" s="29" customFormat="1" ht="33" customHeight="1">
      <c r="A71" s="37"/>
      <c r="B71" s="126" t="s">
        <v>164</v>
      </c>
      <c r="C71" s="231"/>
      <c r="D71" s="231"/>
      <c r="E71" s="231"/>
      <c r="F71" s="231"/>
      <c r="G71" s="231"/>
      <c r="H71" s="231"/>
      <c r="I71" s="231"/>
      <c r="J71" s="231"/>
      <c r="K71" s="231"/>
      <c r="L71" s="231"/>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row>
    <row r="72" spans="1:54" s="29" customFormat="1" ht="33" customHeight="1">
      <c r="A72" s="37"/>
      <c r="B72" s="126" t="s">
        <v>165</v>
      </c>
      <c r="C72" s="231"/>
      <c r="D72" s="231"/>
      <c r="E72" s="231"/>
      <c r="F72" s="231"/>
      <c r="G72" s="231"/>
      <c r="H72" s="231"/>
      <c r="I72" s="231"/>
      <c r="J72" s="231"/>
      <c r="K72" s="231"/>
      <c r="L72" s="231"/>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row>
    <row r="73" spans="1:54" s="29" customFormat="1" ht="33" customHeight="1">
      <c r="A73" s="37"/>
      <c r="B73" s="126" t="s">
        <v>166</v>
      </c>
      <c r="C73" s="231"/>
      <c r="D73" s="231"/>
      <c r="E73" s="231"/>
      <c r="F73" s="231"/>
      <c r="G73" s="231"/>
      <c r="H73" s="231"/>
      <c r="I73" s="231"/>
      <c r="J73" s="231"/>
      <c r="K73" s="231"/>
      <c r="L73" s="231"/>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row>
    <row r="74" spans="1:54" s="29" customFormat="1" ht="33" customHeight="1">
      <c r="A74" s="37"/>
      <c r="B74" s="126" t="s">
        <v>167</v>
      </c>
      <c r="C74" s="231"/>
      <c r="D74" s="231"/>
      <c r="E74" s="231"/>
      <c r="F74" s="231"/>
      <c r="G74" s="231"/>
      <c r="H74" s="231"/>
      <c r="I74" s="231"/>
      <c r="J74" s="231"/>
      <c r="K74" s="231"/>
      <c r="L74" s="231"/>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row>
    <row r="75" spans="1:54" s="29" customFormat="1" ht="33" customHeight="1">
      <c r="A75" s="37"/>
      <c r="B75" s="126" t="s">
        <v>168</v>
      </c>
      <c r="C75" s="231"/>
      <c r="D75" s="231"/>
      <c r="E75" s="231"/>
      <c r="F75" s="231"/>
      <c r="G75" s="231"/>
      <c r="H75" s="231"/>
      <c r="I75" s="231"/>
      <c r="J75" s="231"/>
      <c r="K75" s="231"/>
      <c r="L75" s="231"/>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row>
    <row r="76" spans="1:54" ht="20.100000000000001" customHeight="1">
      <c r="A76" s="136"/>
      <c r="B76" s="136"/>
      <c r="C76" s="137"/>
      <c r="D76" s="137"/>
      <c r="E76" s="137"/>
      <c r="F76" s="137"/>
      <c r="G76" s="65"/>
    </row>
    <row r="77" spans="1:54" ht="20.100000000000001" customHeight="1">
      <c r="A77" s="136"/>
      <c r="B77" s="136"/>
      <c r="C77" s="137"/>
      <c r="D77" s="137"/>
      <c r="E77" s="137"/>
      <c r="F77" s="137"/>
      <c r="G77" s="65"/>
    </row>
    <row r="78" spans="1:54" ht="24" customHeight="1">
      <c r="A78" s="136"/>
      <c r="B78" s="136"/>
      <c r="C78" s="137"/>
      <c r="D78" s="137"/>
      <c r="E78" s="137"/>
      <c r="F78" s="30"/>
      <c r="G78" s="66"/>
    </row>
    <row r="79" spans="1:54" ht="24" customHeight="1">
      <c r="A79" s="41" t="s">
        <v>57</v>
      </c>
      <c r="B79" s="1109" t="str">
        <f>'Attach 3(JV)'!B24</f>
        <v/>
      </c>
      <c r="C79" s="1109"/>
      <c r="D79" s="1109"/>
      <c r="E79" s="30"/>
      <c r="G79" s="66" t="s">
        <v>55</v>
      </c>
      <c r="H79" s="38" t="str">
        <f>'Attach 3(JV)'!E24</f>
        <v/>
      </c>
      <c r="L79" s="38"/>
    </row>
    <row r="80" spans="1:54" ht="24" customHeight="1">
      <c r="A80" s="41" t="s">
        <v>58</v>
      </c>
      <c r="B80" s="1107" t="str">
        <f>'Attach 3(JV)'!B25</f>
        <v/>
      </c>
      <c r="C80" s="1107"/>
      <c r="D80" s="1107"/>
      <c r="E80" s="30"/>
      <c r="G80" s="66" t="s">
        <v>56</v>
      </c>
      <c r="H80" s="38" t="str">
        <f>'Attach 3(JV)'!E25</f>
        <v/>
      </c>
      <c r="K80" s="104"/>
    </row>
    <row r="81" spans="1:8" ht="24" customHeight="1">
      <c r="A81" s="30"/>
      <c r="B81" s="30"/>
      <c r="C81" s="30"/>
      <c r="D81" s="30"/>
      <c r="E81" s="30"/>
      <c r="F81" s="30"/>
      <c r="G81" s="66"/>
      <c r="H81" s="30"/>
    </row>
  </sheetData>
  <sheetProtection formatColumns="0" formatRows="0" selectLockedCells="1"/>
  <customSheetViews>
    <customSheetView guid="{B25B678B-BC05-466F-8B72-B9A2B78D775E}" showPageBreaks="1" showGridLines="0" zeroValues="0" fitToPage="1" printArea="1" hiddenRows="1" view="pageBreakPreview">
      <selection activeCell="B46" sqref="B46"/>
      <rowBreaks count="2" manualBreakCount="2">
        <brk id="34" max="11" man="1"/>
        <brk id="55" max="11" man="1"/>
      </rowBreaks>
      <pageMargins left="0.63" right="0.42" top="0.57999999999999996" bottom="0.6" header="0.34" footer="0.35"/>
      <pageSetup scale="81" fitToHeight="2" orientation="portrait" r:id="rId1"/>
      <headerFooter alignWithMargins="0">
        <oddFooter>&amp;R&amp;"Book Antiqua,Bold"&amp;8 Page &amp;P of &amp;N</oddFooter>
      </headerFooter>
    </customSheetView>
    <customSheetView guid="{57F6F03E-328F-41C2-A59F-EF89E62201CD}" showPageBreaks="1" showGridLines="0" zeroValues="0" fitToPage="1" printArea="1" hiddenRows="1" view="pageBreakPreview" topLeftCell="A10">
      <selection activeCell="B46" sqref="B46"/>
      <rowBreaks count="3" manualBreakCount="3">
        <brk id="34" max="11" man="1"/>
        <brk id="54" max="11" man="1"/>
        <brk id="55" max="11" man="1"/>
      </rowBreaks>
      <pageMargins left="0.63" right="0.42" top="0.57999999999999996" bottom="0.6" header="0.34" footer="0.35"/>
      <pageSetup scale="81" fitToHeight="2" orientation="portrait" r:id="rId2"/>
      <headerFooter alignWithMargins="0">
        <oddFooter>&amp;R&amp;"Book Antiqua,Bold"&amp;8 Page &amp;P of &amp;N</oddFooter>
      </headerFooter>
    </customSheetView>
    <customSheetView guid="{79608B77-B487-4385-B348-43478B82E768}" showPageBreaks="1" showGridLines="0" zeroValues="0" fitToPage="1" printArea="1" view="pageBreakPreview">
      <selection activeCell="G8" sqref="G8"/>
      <rowBreaks count="3" manualBreakCount="3">
        <brk id="34" max="11" man="1"/>
        <brk id="54" max="11" man="1"/>
        <brk id="55" max="11" man="1"/>
      </rowBreaks>
      <pageMargins left="0.63" right="0.42" top="0.57999999999999996" bottom="0.6" header="0.34" footer="0.35"/>
      <pageSetup scale="81" fitToHeight="2" orientation="portrait" r:id="rId3"/>
      <headerFooter alignWithMargins="0">
        <oddFooter>&amp;R&amp;"Book Antiqua,Bold"&amp;8 Page &amp;P of &amp;N</oddFooter>
      </headerFooter>
    </customSheetView>
    <customSheetView guid="{827228A5-964E-465A-A946-EF2238A19E11}" showGridLines="0" zeroValues="0" showRuler="0" topLeftCell="A21">
      <selection activeCell="H21" sqref="H21:L21"/>
      <rowBreaks count="2" manualBreakCount="2">
        <brk id="34" max="11" man="1"/>
        <brk id="55" max="11" man="1"/>
      </rowBreaks>
      <pageMargins left="0.63" right="0.42" top="0.57999999999999996" bottom="0.6" header="0.34" footer="0.35"/>
      <pageSetup scale="81" orientation="portrait" r:id="rId4"/>
      <headerFooter alignWithMargins="0">
        <oddFooter>&amp;R&amp;"Book Antiqua,Bold"&amp;8 Page &amp;P of &amp;N</oddFooter>
      </headerFooter>
    </customSheetView>
    <customSheetView guid="{C75B92C6-DDA6-4B48-9868-112DE431C284}" showPageBreaks="1" showGridLines="0" zeroValues="0" printArea="1" topLeftCell="A16">
      <selection activeCell="B20" sqref="B20:G20"/>
      <rowBreaks count="2" manualBreakCount="2">
        <brk id="34" max="11" man="1"/>
        <brk id="55" max="11" man="1"/>
      </rowBreaks>
      <pageMargins left="0.63" right="0.42" top="0.57999999999999996" bottom="0.6" header="0.34" footer="0.35"/>
      <pageSetup scale="81" orientation="portrait" r:id="rId5"/>
      <headerFooter alignWithMargins="0">
        <oddFooter>&amp;R&amp;"Book Antiqua,Bold"&amp;8 Page &amp;P of &amp;N</oddFooter>
      </headerFooter>
    </customSheetView>
    <customSheetView guid="{6A6F11F6-4979-4331-B451-38654332CB39}" showGridLines="0" zeroValues="0" topLeftCell="A57">
      <selection activeCell="G20" sqref="G20"/>
      <rowBreaks count="2" manualBreakCount="2">
        <brk id="34" max="11" man="1"/>
        <brk id="55" max="11" man="1"/>
      </rowBreaks>
      <pageMargins left="0.63" right="0.42" top="0.57999999999999996" bottom="0.6" header="0.34" footer="0.35"/>
      <pageSetup scale="81" orientation="portrait" r:id="rId6"/>
      <headerFooter alignWithMargins="0">
        <oddFooter>&amp;R&amp;"Book Antiqua,Bold"&amp;8 Page &amp;P of &amp;N</oddFooter>
      </headerFooter>
    </customSheetView>
    <customSheetView guid="{237D8718-39ED-4FFE-B3B2-D1192F8D2E87}" showGridLines="0" zeroValues="0">
      <selection activeCell="L73" sqref="L73"/>
      <rowBreaks count="2" manualBreakCount="2">
        <brk id="34" max="11" man="1"/>
        <brk id="55" max="11" man="1"/>
      </rowBreaks>
      <pageMargins left="0.63" right="0.42" top="0.57999999999999996" bottom="0.6" header="0.34" footer="0.35"/>
      <pageSetup scale="81" orientation="portrait" r:id="rId7"/>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8"/>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0"/>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zeroValues="0" printArea="1" topLeftCell="A43">
      <selection activeCell="L73" sqref="L73"/>
      <rowBreaks count="2" manualBreakCount="2">
        <brk id="34" max="11" man="1"/>
        <brk id="55" max="11" man="1"/>
      </rowBreaks>
      <pageMargins left="0.63" right="0.42" top="0.57999999999999996" bottom="0.6" header="0.34" footer="0.35"/>
      <pageSetup scale="81" orientation="portrait" r:id="rId12"/>
      <headerFooter alignWithMargins="0">
        <oddFooter>&amp;R&amp;"Book Antiqua,Bold"&amp;8 Page &amp;P of &amp;N</oddFooter>
      </headerFooter>
    </customSheetView>
    <customSheetView guid="{F68380CD-DF58-4BFA-A4C7-4B5C98AD7B16}" showGridLines="0" zeroValues="0" topLeftCell="A43">
      <selection activeCell="L73" sqref="L73"/>
      <rowBreaks count="2" manualBreakCount="2">
        <brk id="34" max="11" man="1"/>
        <brk id="55" max="11" man="1"/>
      </rowBreaks>
      <pageMargins left="0.63" right="0.42" top="0.57999999999999996" bottom="0.6" header="0.34" footer="0.35"/>
      <pageSetup scale="81" orientation="portrait" r:id="rId13"/>
      <headerFooter alignWithMargins="0">
        <oddFooter>&amp;R&amp;"Book Antiqua,Bold"&amp;8 Page &amp;P of &amp;N</oddFooter>
      </headerFooter>
    </customSheetView>
    <customSheetView guid="{4D13F2D0-9E40-44C6-9D3A-A33B263F802B}" showPageBreaks="1" showGridLines="0" zeroValues="0" fitToPage="1" printArea="1" hiddenRows="1" view="pageBreakPreview" topLeftCell="A12">
      <selection activeCell="B46" sqref="B46"/>
      <rowBreaks count="3" manualBreakCount="3">
        <brk id="34" max="11" man="1"/>
        <brk id="54" max="11" man="1"/>
        <brk id="55" max="11" man="1"/>
      </rowBreaks>
      <pageMargins left="0.63" right="0.42" top="0.57999999999999996" bottom="0.6" header="0.34" footer="0.35"/>
      <pageSetup scale="83" fitToHeight="2" orientation="portrait" r:id="rId14"/>
      <headerFooter alignWithMargins="0">
        <oddFooter>&amp;R&amp;"Book Antiqua,Bold"&amp;8 Page &amp;P of &amp;N</oddFooter>
      </headerFooter>
    </customSheetView>
    <customSheetView guid="{A8479356-B4AD-4F5B-8D54-8D0AD34911D9}" showPageBreaks="1" showGridLines="0" zeroValues="0" fitToPage="1" printArea="1" hiddenRows="1" view="pageBreakPreview">
      <selection activeCell="L69" sqref="L69"/>
      <rowBreaks count="3" manualBreakCount="3">
        <brk id="34" max="11" man="1"/>
        <brk id="54" max="11" man="1"/>
        <brk id="55" max="11" man="1"/>
      </rowBreaks>
      <pageMargins left="0.63" right="0.42" top="0.57999999999999996" bottom="0.6" header="0.34" footer="0.35"/>
      <pageSetup scale="81" fitToHeight="2" orientation="portrait" r:id="rId15"/>
      <headerFooter alignWithMargins="0">
        <oddFooter>&amp;R&amp;"Book Antiqua,Bold"&amp;8 Page &amp;P of &amp;N</oddFooter>
      </headerFooter>
    </customSheetView>
    <customSheetView guid="{D1959BE0-8812-45F3-9DE2-A86473ADD9EF}" showPageBreaks="1" showGridLines="0" zeroValues="0" fitToPage="1" printArea="1" hiddenRows="1" view="pageBreakPreview">
      <selection activeCell="B46" sqref="B46"/>
      <rowBreaks count="3" manualBreakCount="3">
        <brk id="34" max="11" man="1"/>
        <brk id="54" max="11" man="1"/>
        <brk id="55" max="11" man="1"/>
      </rowBreaks>
      <pageMargins left="0.63" right="0.42" top="0.57999999999999996" bottom="0.6" header="0.34" footer="0.35"/>
      <pageSetup scale="81" fitToHeight="2" orientation="portrait" r:id="rId16"/>
      <headerFooter alignWithMargins="0">
        <oddFooter>&amp;R&amp;"Book Antiqua,Bold"&amp;8 Page &amp;P of &amp;N</oddFooter>
      </headerFooter>
    </customSheetView>
  </customSheetViews>
  <mergeCells count="110">
    <mergeCell ref="G56:H57"/>
    <mergeCell ref="I65:J65"/>
    <mergeCell ref="K59:L59"/>
    <mergeCell ref="B64:D64"/>
    <mergeCell ref="I56:L56"/>
    <mergeCell ref="C49:F49"/>
    <mergeCell ref="G49:H49"/>
    <mergeCell ref="I49:J49"/>
    <mergeCell ref="K49:L49"/>
    <mergeCell ref="B52:L52"/>
    <mergeCell ref="K50:L50"/>
    <mergeCell ref="B65:D65"/>
    <mergeCell ref="B18:L18"/>
    <mergeCell ref="K45:L45"/>
    <mergeCell ref="I39:L39"/>
    <mergeCell ref="D30:L30"/>
    <mergeCell ref="B19:L19"/>
    <mergeCell ref="K63:L63"/>
    <mergeCell ref="I45:J45"/>
    <mergeCell ref="B44:L44"/>
    <mergeCell ref="I59:J59"/>
    <mergeCell ref="C47:F47"/>
    <mergeCell ref="G39:H39"/>
    <mergeCell ref="D34:L34"/>
    <mergeCell ref="D31:L31"/>
    <mergeCell ref="B36:C36"/>
    <mergeCell ref="D33:L33"/>
    <mergeCell ref="G45:H45"/>
    <mergeCell ref="C45:F45"/>
    <mergeCell ref="D35:L35"/>
    <mergeCell ref="C39:F39"/>
    <mergeCell ref="B20:G20"/>
    <mergeCell ref="B33:C33"/>
    <mergeCell ref="B34:C34"/>
    <mergeCell ref="H23:L23"/>
    <mergeCell ref="B28:C28"/>
    <mergeCell ref="B23:G23"/>
    <mergeCell ref="D29:L29"/>
    <mergeCell ref="H24:L24"/>
    <mergeCell ref="B26:L26"/>
    <mergeCell ref="D36:L36"/>
    <mergeCell ref="D28:L28"/>
    <mergeCell ref="D32:L32"/>
    <mergeCell ref="B29:C29"/>
    <mergeCell ref="B35:C35"/>
    <mergeCell ref="A3:L3"/>
    <mergeCell ref="B9:F9"/>
    <mergeCell ref="A16:L16"/>
    <mergeCell ref="B10:F10"/>
    <mergeCell ref="B11:F11"/>
    <mergeCell ref="B12:F12"/>
    <mergeCell ref="A8:F8"/>
    <mergeCell ref="A5:L5"/>
    <mergeCell ref="I61:J61"/>
    <mergeCell ref="B24:G24"/>
    <mergeCell ref="H20:L20"/>
    <mergeCell ref="H21:L21"/>
    <mergeCell ref="H22:L22"/>
    <mergeCell ref="B21:G21"/>
    <mergeCell ref="B22:G22"/>
    <mergeCell ref="B38:L38"/>
    <mergeCell ref="C40:F40"/>
    <mergeCell ref="I50:J50"/>
    <mergeCell ref="C50:F50"/>
    <mergeCell ref="B54:E54"/>
    <mergeCell ref="G50:H50"/>
    <mergeCell ref="F56:F57"/>
    <mergeCell ref="E56:E57"/>
    <mergeCell ref="B56:D57"/>
    <mergeCell ref="B43:L43"/>
    <mergeCell ref="C48:F48"/>
    <mergeCell ref="G48:H48"/>
    <mergeCell ref="G46:H46"/>
    <mergeCell ref="I46:J46"/>
    <mergeCell ref="G40:H40"/>
    <mergeCell ref="I40:L40"/>
    <mergeCell ref="C41:F41"/>
    <mergeCell ref="G41:H41"/>
    <mergeCell ref="I41:L41"/>
    <mergeCell ref="K46:L46"/>
    <mergeCell ref="G47:H47"/>
    <mergeCell ref="I47:J47"/>
    <mergeCell ref="I48:J48"/>
    <mergeCell ref="C46:F46"/>
    <mergeCell ref="K47:L47"/>
    <mergeCell ref="K48:L48"/>
    <mergeCell ref="B80:D80"/>
    <mergeCell ref="H68:L68"/>
    <mergeCell ref="B63:D63"/>
    <mergeCell ref="B55:L55"/>
    <mergeCell ref="B79:D79"/>
    <mergeCell ref="I57:J57"/>
    <mergeCell ref="I58:J58"/>
    <mergeCell ref="B60:D60"/>
    <mergeCell ref="B58:D58"/>
    <mergeCell ref="B62:D62"/>
    <mergeCell ref="C68:G68"/>
    <mergeCell ref="B59:D59"/>
    <mergeCell ref="K58:L58"/>
    <mergeCell ref="K57:L57"/>
    <mergeCell ref="I62:J62"/>
    <mergeCell ref="I63:J63"/>
    <mergeCell ref="I64:J64"/>
    <mergeCell ref="B61:D61"/>
    <mergeCell ref="K62:L62"/>
    <mergeCell ref="K60:L60"/>
    <mergeCell ref="K61:L61"/>
    <mergeCell ref="K64:L64"/>
    <mergeCell ref="K65:L65"/>
    <mergeCell ref="I60:J60"/>
  </mergeCells>
  <phoneticPr fontId="6" type="noConversion"/>
  <conditionalFormatting sqref="A82:L82">
    <cfRule type="expression" dxfId="6" priority="1" stopIfTrue="1">
      <formula>$Z$2&lt;1</formula>
    </cfRule>
  </conditionalFormatting>
  <dataValidations count="1">
    <dataValidation type="list" allowBlank="1" showInputMessage="1" showErrorMessage="1" error="Enter Yes or No from drop down menu." sqref="H23:L24">
      <formula1>"Yes, No"</formula1>
    </dataValidation>
  </dataValidations>
  <pageMargins left="0.63" right="0.42" top="0.57999999999999996" bottom="0.6" header="0.34" footer="0.35"/>
  <pageSetup scale="81" fitToHeight="2" orientation="portrait" r:id="rId17"/>
  <headerFooter alignWithMargins="0">
    <oddFooter>&amp;R&amp;"Book Antiqua,Bold"&amp;8 Page &amp;P of &amp;N</oddFooter>
  </headerFooter>
  <rowBreaks count="2" manualBreakCount="2">
    <brk id="34" max="11" man="1"/>
    <brk id="55" max="11" man="1"/>
  </rowBreaks>
  <drawing r:id="rId1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1"/>
  </sheetPr>
  <dimension ref="A1:I44"/>
  <sheetViews>
    <sheetView showGridLines="0" showZeros="0" view="pageBreakPreview" zoomScaleNormal="100" zoomScaleSheetLayoutView="100" workbookViewId="0">
      <selection activeCell="E8" sqref="E8"/>
    </sheetView>
  </sheetViews>
  <sheetFormatPr defaultRowHeight="16.5"/>
  <cols>
    <col min="1" max="1" width="17" style="34" customWidth="1"/>
    <col min="2" max="2" width="20.5703125" style="34" customWidth="1"/>
    <col min="3" max="3" width="12.42578125" style="34" customWidth="1"/>
    <col min="4" max="4" width="24.28515625" style="34" customWidth="1"/>
    <col min="5" max="5" width="47.85546875" style="34" customWidth="1"/>
    <col min="6" max="8" width="9.140625" style="34"/>
    <col min="9" max="16384" width="9.140625" style="401"/>
  </cols>
  <sheetData>
    <row r="1" spans="1:9">
      <c r="A1" s="26" t="str">
        <f>'Attach 3(JV)'!A1</f>
        <v>Specification No. :SRTCC/ Tele-contracts /836-20/AFSS</v>
      </c>
      <c r="B1" s="27"/>
      <c r="C1" s="27"/>
      <c r="D1" s="27"/>
      <c r="E1" s="28" t="str">
        <f>"Attachment-17 "</f>
        <v xml:space="preserve">Attachment-17 </v>
      </c>
    </row>
    <row r="3" spans="1:9" ht="48" customHeight="1">
      <c r="A3" s="762" t="str">
        <f>'Attach 3(JV)'!A3</f>
        <v xml:space="preserve">Supply, installation &amp; commissioning of AFSS (Automatic Fire Suppression System) at 6 nos. Telecom locations under SRTCC.
</v>
      </c>
      <c r="B3" s="762"/>
      <c r="C3" s="762"/>
      <c r="D3" s="762"/>
      <c r="E3" s="762"/>
      <c r="F3" s="402"/>
      <c r="G3" s="402"/>
      <c r="H3" s="402"/>
    </row>
    <row r="4" spans="1:9" ht="20.100000000000001" customHeight="1">
      <c r="A4" s="33"/>
      <c r="H4" s="35"/>
      <c r="I4" s="12"/>
    </row>
    <row r="5" spans="1:9" ht="20.100000000000001" customHeight="1">
      <c r="A5" s="763" t="s">
        <v>865</v>
      </c>
      <c r="B5" s="763"/>
      <c r="C5" s="763"/>
      <c r="D5" s="763"/>
      <c r="E5" s="763"/>
      <c r="F5" s="38"/>
      <c r="H5" s="35"/>
      <c r="I5" s="14"/>
    </row>
    <row r="6" spans="1:9" ht="20.100000000000001" customHeight="1">
      <c r="A6" s="37"/>
      <c r="H6" s="35"/>
      <c r="I6" s="14"/>
    </row>
    <row r="7" spans="1:9" ht="20.100000000000001" customHeight="1">
      <c r="A7" s="38" t="str">
        <f>'Attach 3(JV)'!A7</f>
        <v>Bidder’s Name and Address (Sole Bidder ) :</v>
      </c>
      <c r="E7" s="17" t="str">
        <f>'Attach 3(JV)'!E7</f>
        <v>To:</v>
      </c>
      <c r="H7" s="35"/>
      <c r="I7" s="14"/>
    </row>
    <row r="8" spans="1:9" ht="20.25" customHeight="1">
      <c r="A8" s="38" t="str">
        <f>'Attach 3(JV)'!A8</f>
        <v/>
      </c>
      <c r="E8" s="628" t="s">
        <v>954</v>
      </c>
      <c r="H8" s="35"/>
      <c r="I8" s="14"/>
    </row>
    <row r="9" spans="1:9">
      <c r="A9" s="15" t="s">
        <v>415</v>
      </c>
      <c r="B9" s="1129">
        <f>'Attach 3(JV)'!B9</f>
        <v>111</v>
      </c>
      <c r="C9" s="1129"/>
      <c r="D9" s="1129"/>
      <c r="E9" s="628" t="s">
        <v>418</v>
      </c>
      <c r="H9" s="35"/>
      <c r="I9" s="14"/>
    </row>
    <row r="10" spans="1:9">
      <c r="A10" s="15" t="s">
        <v>417</v>
      </c>
      <c r="B10" s="1129" t="str">
        <f>'Attach 3(JV)'!B10</f>
        <v/>
      </c>
      <c r="C10" s="1129"/>
      <c r="D10" s="1129"/>
      <c r="E10" s="628" t="s">
        <v>745</v>
      </c>
      <c r="H10" s="35"/>
      <c r="I10" s="14"/>
    </row>
    <row r="11" spans="1:9">
      <c r="B11" s="1129" t="str">
        <f>'Attach 3(JV)'!B11</f>
        <v/>
      </c>
      <c r="C11" s="1129"/>
      <c r="D11" s="1129"/>
      <c r="E11" s="628" t="s">
        <v>746</v>
      </c>
    </row>
    <row r="12" spans="1:9">
      <c r="A12" s="37"/>
      <c r="B12" s="1129" t="str">
        <f>'Attach 3(JV)'!B12</f>
        <v/>
      </c>
      <c r="C12" s="1129"/>
      <c r="D12" s="1129"/>
      <c r="E12" s="628" t="s">
        <v>747</v>
      </c>
    </row>
    <row r="13" spans="1:9" ht="20.100000000000001" customHeight="1">
      <c r="A13" s="37"/>
      <c r="B13" s="172"/>
      <c r="C13" s="172"/>
      <c r="D13" s="172"/>
      <c r="E13" s="17"/>
    </row>
    <row r="14" spans="1:9" ht="20.100000000000001" customHeight="1">
      <c r="A14" s="37"/>
      <c r="B14" s="172"/>
      <c r="C14" s="172"/>
      <c r="D14" s="172"/>
      <c r="G14" s="13"/>
    </row>
    <row r="15" spans="1:9" ht="20.100000000000001" customHeight="1">
      <c r="A15" s="34" t="s">
        <v>409</v>
      </c>
    </row>
    <row r="16" spans="1:9" ht="20.100000000000001" customHeight="1">
      <c r="A16" s="37"/>
    </row>
    <row r="17" spans="1:5" ht="66" customHeight="1">
      <c r="A17" s="764" t="s">
        <v>866</v>
      </c>
      <c r="B17" s="764"/>
      <c r="C17" s="764"/>
      <c r="D17" s="764"/>
      <c r="E17" s="764"/>
    </row>
    <row r="18" spans="1:5" ht="44.25" customHeight="1" thickBot="1">
      <c r="A18" s="764" t="s">
        <v>867</v>
      </c>
      <c r="B18" s="764"/>
      <c r="C18" s="764"/>
      <c r="D18" s="764"/>
      <c r="E18" s="764"/>
    </row>
    <row r="19" spans="1:5" ht="78" customHeight="1" thickBot="1">
      <c r="A19" s="679" t="s">
        <v>868</v>
      </c>
      <c r="B19" s="680" t="s">
        <v>413</v>
      </c>
      <c r="C19" s="680" t="s">
        <v>869</v>
      </c>
      <c r="D19" s="680" t="s">
        <v>870</v>
      </c>
      <c r="E19" s="681" t="s">
        <v>871</v>
      </c>
    </row>
    <row r="20" spans="1:5" ht="20.100000000000001" customHeight="1">
      <c r="A20" s="682"/>
      <c r="B20" s="682"/>
      <c r="C20" s="682"/>
      <c r="D20" s="682"/>
      <c r="E20" s="682"/>
    </row>
    <row r="21" spans="1:5" ht="20.100000000000001" customHeight="1">
      <c r="A21" s="682"/>
      <c r="B21" s="682"/>
      <c r="C21" s="682"/>
      <c r="D21" s="682"/>
      <c r="E21" s="682"/>
    </row>
    <row r="22" spans="1:5" ht="20.100000000000001" customHeight="1">
      <c r="A22" s="682"/>
      <c r="B22" s="682"/>
      <c r="C22" s="682"/>
      <c r="D22" s="682"/>
      <c r="E22" s="682"/>
    </row>
    <row r="23" spans="1:5" ht="20.100000000000001" customHeight="1">
      <c r="A23" s="682"/>
      <c r="B23" s="682"/>
      <c r="C23" s="682"/>
      <c r="D23" s="682"/>
      <c r="E23" s="682"/>
    </row>
    <row r="24" spans="1:5" ht="20.100000000000001" customHeight="1">
      <c r="A24" s="682"/>
      <c r="B24" s="682"/>
      <c r="C24" s="682"/>
      <c r="D24" s="682"/>
      <c r="E24" s="682"/>
    </row>
    <row r="25" spans="1:5" ht="20.100000000000001" customHeight="1">
      <c r="A25" s="644"/>
      <c r="B25" s="644"/>
      <c r="C25" s="644"/>
      <c r="D25" s="644"/>
      <c r="E25" s="644"/>
    </row>
    <row r="26" spans="1:5" ht="57.75" customHeight="1">
      <c r="A26" s="1128" t="s">
        <v>872</v>
      </c>
      <c r="B26" s="1128"/>
      <c r="C26" s="1128"/>
      <c r="D26" s="1128"/>
      <c r="E26" s="1128"/>
    </row>
    <row r="27" spans="1:5" ht="34.5" customHeight="1">
      <c r="A27" s="764"/>
      <c r="B27" s="764"/>
      <c r="C27" s="764"/>
      <c r="D27" s="764"/>
      <c r="E27" s="764"/>
    </row>
    <row r="28" spans="1:5" ht="33" customHeight="1">
      <c r="D28" s="42"/>
    </row>
    <row r="29" spans="1:5" ht="33" customHeight="1">
      <c r="A29" s="41" t="s">
        <v>57</v>
      </c>
      <c r="B29" s="76" t="str">
        <f>'Attach 3(JV)'!B24</f>
        <v/>
      </c>
      <c r="C29" s="45"/>
      <c r="D29" s="42" t="s">
        <v>55</v>
      </c>
      <c r="E29" s="44" t="str">
        <f>'Attach 3(JV)'!E24</f>
        <v/>
      </c>
    </row>
    <row r="30" spans="1:5" ht="33" customHeight="1">
      <c r="A30" s="41" t="s">
        <v>58</v>
      </c>
      <c r="B30" s="44" t="str">
        <f>'Attach 3(JV)'!B25</f>
        <v/>
      </c>
      <c r="C30" s="45"/>
      <c r="D30" s="42" t="s">
        <v>56</v>
      </c>
      <c r="E30" s="44" t="str">
        <f>'Attach 3(JV)'!E25</f>
        <v/>
      </c>
    </row>
    <row r="31" spans="1:5" ht="33" customHeight="1">
      <c r="B31" s="45"/>
      <c r="C31" s="45"/>
      <c r="D31" s="42"/>
      <c r="E31" s="45"/>
    </row>
    <row r="32" spans="1:5" ht="20.100000000000001" customHeight="1"/>
    <row r="33" spans="1:1" ht="20.100000000000001" customHeight="1">
      <c r="A33" s="43"/>
    </row>
    <row r="34" spans="1:1" ht="20.100000000000001" customHeight="1"/>
    <row r="35" spans="1:1" ht="20.100000000000001" customHeight="1"/>
    <row r="36" spans="1:1" ht="20.100000000000001" customHeight="1">
      <c r="A36" s="43"/>
    </row>
    <row r="37" spans="1:1" ht="20.100000000000001" customHeight="1"/>
    <row r="38" spans="1:1" ht="20.100000000000001" customHeight="1">
      <c r="A38" s="43"/>
    </row>
    <row r="39" spans="1:1" ht="20.100000000000001" customHeight="1"/>
    <row r="40" spans="1:1" ht="20.100000000000001" customHeight="1">
      <c r="A40" s="43"/>
    </row>
    <row r="41" spans="1:1" ht="20.100000000000001" customHeight="1"/>
    <row r="42" spans="1:1" ht="20.100000000000001" customHeight="1"/>
    <row r="43" spans="1:1" ht="20.100000000000001" customHeight="1"/>
    <row r="44" spans="1:1" ht="20.100000000000001" customHeight="1"/>
  </sheetData>
  <sheetProtection formatColumns="0" formatRows="0" selectLockedCells="1"/>
  <customSheetViews>
    <customSheetView guid="{B25B678B-BC05-466F-8B72-B9A2B78D775E}" showPageBreaks="1" showGridLines="0" zeroValues="0" printArea="1" view="pageBreakPreview" topLeftCell="A8">
      <selection activeCell="A20" sqref="A20"/>
      <pageMargins left="0.75" right="0.63" top="0.57999999999999996" bottom="0.6" header="0.34" footer="0.35"/>
      <printOptions horizontalCentered="1"/>
      <pageSetup scale="83" orientation="portrait" r:id="rId1"/>
      <headerFooter alignWithMargins="0">
        <oddFooter>&amp;R&amp;"Book Antiqua,Bold"&amp;8 Page &amp;P of &amp;N</oddFooter>
      </headerFooter>
    </customSheetView>
    <customSheetView guid="{57F6F03E-328F-41C2-A59F-EF89E62201CD}" showPageBreaks="1" showGridLines="0" zeroValues="0" printArea="1" view="pageBreakPreview" topLeftCell="A8">
      <selection activeCell="A20" sqref="A20"/>
      <pageMargins left="0.75" right="0.63" top="0.57999999999999996" bottom="0.6" header="0.34" footer="0.35"/>
      <printOptions horizontalCentered="1"/>
      <pageSetup scale="83" orientation="portrait" r:id="rId2"/>
      <headerFooter alignWithMargins="0">
        <oddFooter>&amp;R&amp;"Book Antiqua,Bold"&amp;8 Page &amp;P of &amp;N</oddFooter>
      </headerFooter>
    </customSheetView>
    <customSheetView guid="{79608B77-B487-4385-B348-43478B82E768}" showPageBreaks="1" showGridLines="0" zeroValues="0" printArea="1" view="pageBreakPreview">
      <selection activeCell="E8" sqref="E8"/>
      <pageMargins left="0.75" right="0.63" top="0.57999999999999996" bottom="0.6" header="0.34" footer="0.35"/>
      <printOptions horizontalCentered="1"/>
      <pageSetup scale="83" orientation="portrait" r:id="rId3"/>
      <headerFooter alignWithMargins="0">
        <oddFooter>&amp;R&amp;"Book Antiqua,Bold"&amp;8 Page &amp;P of &amp;N</oddFooter>
      </headerFooter>
    </customSheetView>
    <customSheetView guid="{827228A5-964E-465A-A946-EF2238A19E11}" showGridLines="0" zeroValues="0" showRuler="0" topLeftCell="A19">
      <selection activeCell="A19" sqref="A19:E19"/>
      <pageMargins left="0.75" right="0.63" top="0.57999999999999996" bottom="0.6" header="0.34" footer="0.35"/>
      <printOptions horizontalCentered="1"/>
      <pageSetup scale="94" orientation="portrait" r:id="rId4"/>
      <headerFooter alignWithMargins="0">
        <oddFooter>&amp;R&amp;"Book Antiqua,Bold"&amp;8 Page &amp;P of &amp;N</oddFooter>
      </headerFooter>
    </customSheetView>
    <customSheetView guid="{C75B92C6-DDA6-4B48-9868-112DE431C284}" showPageBreaks="1" showGridLines="0" zeroValues="0" printArea="1" topLeftCell="A16">
      <selection activeCell="A19" sqref="A19:E19"/>
      <pageMargins left="0.75" right="0.63" top="0.57999999999999996" bottom="0.6" header="0.34" footer="0.35"/>
      <printOptions horizontalCentered="1"/>
      <pageSetup scale="94" orientation="portrait" r:id="rId5"/>
      <headerFooter alignWithMargins="0">
        <oddFooter>&amp;R&amp;"Book Antiqua,Bold"&amp;8 Page &amp;P of &amp;N</oddFooter>
      </headerFooter>
    </customSheetView>
    <customSheetView guid="{6A6F11F6-4979-4331-B451-38654332CB39}" showPageBreaks="1" showGridLines="0" zeroValues="0" printArea="1" view="pageBreakPreview" topLeftCell="A10">
      <selection activeCell="G20" sqref="G20"/>
      <pageMargins left="0.75" right="0.63" top="0.57999999999999996" bottom="0.6" header="0.34" footer="0.35"/>
      <printOptions horizontalCentered="1"/>
      <pageSetup scale="94" orientation="portrait" r:id="rId6"/>
      <headerFooter alignWithMargins="0">
        <oddFooter>&amp;R&amp;"Book Antiqua,Bold"&amp;8 Page &amp;P of &amp;N</oddFooter>
      </headerFooter>
    </customSheetView>
    <customSheetView guid="{237D8718-39ED-4FFE-B3B2-D1192F8D2E87}" showGridLines="0" zeroValues="0">
      <pageMargins left="0.75" right="0.63" top="0.57999999999999996" bottom="0.6" header="0.34" footer="0.35"/>
      <pageSetup scale="94" orientation="portrait" r:id="rId7"/>
      <headerFooter alignWithMargins="0">
        <oddFooter>&amp;R&amp;"Book Antiqua,Bold"&amp;8 Page &amp;P of &amp;N</oddFooter>
      </headerFooter>
    </customSheetView>
    <customSheetView guid="{CD4CA1A8-824A-452F-BDBA-32A47C1B3013}" showPageBreaks="1" showGridLines="0" zeroValues="0" printArea="1" view="pageBreakPreview">
      <pageMargins left="0.75" right="0.63" top="0.57999999999999996" bottom="0.6" header="0.34" footer="0.35"/>
      <pageSetup scale="94" orientation="portrait" r:id="rId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0"/>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zeroValues="0">
      <pageMargins left="0.75" right="0.63" top="0.57999999999999996" bottom="0.6" header="0.34" footer="0.35"/>
      <pageSetup scale="94" orientation="portrait" r:id="rId12"/>
      <headerFooter alignWithMargins="0">
        <oddFooter>&amp;R&amp;"Book Antiqua,Bold"&amp;8 Page &amp;P of &amp;N</oddFooter>
      </headerFooter>
    </customSheetView>
    <customSheetView guid="{F68380CD-DF58-4BFA-A4C7-4B5C98AD7B16}" showGridLines="0" zeroValues="0">
      <pageMargins left="0.75" right="0.63" top="0.57999999999999996" bottom="0.6" header="0.34" footer="0.35"/>
      <pageSetup scale="94" orientation="portrait" r:id="rId13"/>
      <headerFooter alignWithMargins="0">
        <oddFooter>&amp;R&amp;"Book Antiqua,Bold"&amp;8 Page &amp;P of &amp;N</oddFooter>
      </headerFooter>
    </customSheetView>
    <customSheetView guid="{4D13F2D0-9E40-44C6-9D3A-A33B263F802B}" showPageBreaks="1" showGridLines="0" zeroValues="0" printArea="1" view="pageBreakPreview">
      <selection activeCell="E8" sqref="E8:E12"/>
      <pageMargins left="0.75" right="0.63" top="0.57999999999999996" bottom="0.6" header="0.34" footer="0.35"/>
      <printOptions horizontalCentered="1"/>
      <pageSetup scale="89" orientation="portrait" r:id="rId14"/>
      <headerFooter alignWithMargins="0">
        <oddFooter>&amp;R&amp;"Book Antiqua,Bold"&amp;8 Page &amp;P of &amp;N</oddFooter>
      </headerFooter>
    </customSheetView>
    <customSheetView guid="{A8479356-B4AD-4F5B-8D54-8D0AD34911D9}" showPageBreaks="1" showGridLines="0" zeroValues="0" printArea="1" view="pageBreakPreview">
      <selection activeCell="E21" sqref="E21"/>
      <pageMargins left="0.75" right="0.63" top="0.57999999999999996" bottom="0.6" header="0.34" footer="0.35"/>
      <printOptions horizontalCentered="1"/>
      <pageSetup scale="83" orientation="portrait" r:id="rId15"/>
      <headerFooter alignWithMargins="0">
        <oddFooter>&amp;R&amp;"Book Antiqua,Bold"&amp;8 Page &amp;P of &amp;N</oddFooter>
      </headerFooter>
    </customSheetView>
    <customSheetView guid="{D1959BE0-8812-45F3-9DE2-A86473ADD9EF}" showPageBreaks="1" showGridLines="0" zeroValues="0" printArea="1" view="pageBreakPreview" topLeftCell="A8">
      <selection activeCell="A20" sqref="A20"/>
      <pageMargins left="0.75" right="0.63" top="0.57999999999999996" bottom="0.6" header="0.34" footer="0.35"/>
      <printOptions horizontalCentered="1"/>
      <pageSetup scale="83" orientation="portrait" r:id="rId16"/>
      <headerFooter alignWithMargins="0">
        <oddFooter>&amp;R&amp;"Book Antiqua,Bold"&amp;8 Page &amp;P of &amp;N</oddFooter>
      </headerFooter>
    </customSheetView>
  </customSheetViews>
  <mergeCells count="10">
    <mergeCell ref="A27:E27"/>
    <mergeCell ref="A17:E17"/>
    <mergeCell ref="A18:E18"/>
    <mergeCell ref="A3:E3"/>
    <mergeCell ref="A5:E5"/>
    <mergeCell ref="A26:E26"/>
    <mergeCell ref="B9:D9"/>
    <mergeCell ref="B10:D10"/>
    <mergeCell ref="B11:D11"/>
    <mergeCell ref="B12:D12"/>
  </mergeCells>
  <phoneticPr fontId="6" type="noConversion"/>
  <printOptions horizontalCentered="1"/>
  <pageMargins left="0.75" right="0.63" top="0.57999999999999996" bottom="0.6" header="0.34" footer="0.35"/>
  <pageSetup scale="83" orientation="portrait" r:id="rId17"/>
  <headerFooter alignWithMargins="0">
    <oddFooter>&amp;R&amp;"Book Antiqua,Bold"&amp;8 Page &amp;P of &amp;N</oddFooter>
  </headerFooter>
  <drawing r:id="rId1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59"/>
  <sheetViews>
    <sheetView view="pageBreakPreview" topLeftCell="A118" zoomScale="85" zoomScaleNormal="100" zoomScaleSheetLayoutView="85" workbookViewId="0">
      <selection activeCell="B1" sqref="B1:D1"/>
    </sheetView>
  </sheetViews>
  <sheetFormatPr defaultRowHeight="16.5"/>
  <cols>
    <col min="1" max="1" width="10" style="634" customWidth="1"/>
    <col min="2" max="2" width="1.28515625" style="634" customWidth="1"/>
    <col min="3" max="3" width="107.5703125" style="634" customWidth="1"/>
    <col min="4" max="4" width="1.7109375" style="634" customWidth="1"/>
    <col min="5" max="16384" width="9.140625" style="634"/>
  </cols>
  <sheetData>
    <row r="1" spans="1:4" ht="27.75" customHeight="1">
      <c r="A1" s="375" t="str">
        <f>'Attach 3(JV)'!A1</f>
        <v>Specification No. :SRTCC/ Tele-contracts /836-20/AFSS</v>
      </c>
      <c r="D1" s="635" t="s">
        <v>750</v>
      </c>
    </row>
    <row r="2" spans="1:4" ht="27.75" customHeight="1">
      <c r="A2" s="375"/>
      <c r="C2" s="631" t="s">
        <v>751</v>
      </c>
      <c r="D2" s="635"/>
    </row>
    <row r="3" spans="1:4" ht="27.75" customHeight="1">
      <c r="A3" s="632">
        <v>1</v>
      </c>
      <c r="C3" s="636" t="s">
        <v>752</v>
      </c>
      <c r="D3" s="635"/>
    </row>
    <row r="4" spans="1:4" ht="44.25" customHeight="1">
      <c r="A4" s="632">
        <v>2</v>
      </c>
      <c r="C4" s="636" t="s">
        <v>753</v>
      </c>
      <c r="D4" s="635"/>
    </row>
    <row r="5" spans="1:4" ht="40.5" customHeight="1">
      <c r="A5" s="632">
        <v>3</v>
      </c>
      <c r="C5" s="636" t="s">
        <v>754</v>
      </c>
      <c r="D5" s="635"/>
    </row>
    <row r="6" spans="1:4" ht="42.75" customHeight="1">
      <c r="A6" s="632">
        <v>4</v>
      </c>
      <c r="C6" s="636" t="s">
        <v>755</v>
      </c>
      <c r="D6" s="635"/>
    </row>
    <row r="7" spans="1:4" ht="27.75" customHeight="1">
      <c r="A7" s="632">
        <v>5</v>
      </c>
      <c r="C7" s="634" t="s">
        <v>756</v>
      </c>
      <c r="D7" s="635"/>
    </row>
    <row r="8" spans="1:4" ht="27.75" customHeight="1">
      <c r="A8" s="632"/>
      <c r="D8" s="635"/>
    </row>
    <row r="9" spans="1:4" ht="27.75" customHeight="1">
      <c r="A9" s="632"/>
      <c r="D9" s="635"/>
    </row>
    <row r="10" spans="1:4" ht="44.25" customHeight="1">
      <c r="A10" s="1021"/>
      <c r="B10" s="1021"/>
      <c r="C10" s="1021"/>
      <c r="D10" s="1021"/>
    </row>
    <row r="11" spans="1:4" ht="44.25" customHeight="1">
      <c r="A11" s="313"/>
      <c r="B11" s="313"/>
      <c r="C11" s="313"/>
      <c r="D11" s="313"/>
    </row>
    <row r="12" spans="1:4" ht="44.25" customHeight="1">
      <c r="A12" s="313"/>
      <c r="B12" s="313"/>
      <c r="C12" s="313"/>
      <c r="D12" s="313"/>
    </row>
    <row r="13" spans="1:4" ht="44.25" customHeight="1">
      <c r="A13" s="313"/>
      <c r="B13" s="313"/>
      <c r="C13" s="313"/>
      <c r="D13" s="313"/>
    </row>
    <row r="14" spans="1:4" ht="44.25" customHeight="1">
      <c r="A14" s="313"/>
      <c r="B14" s="313"/>
      <c r="C14" s="313"/>
      <c r="D14" s="313"/>
    </row>
    <row r="15" spans="1:4" ht="44.25" customHeight="1">
      <c r="A15" s="313"/>
      <c r="B15" s="313"/>
      <c r="C15" s="313"/>
      <c r="D15" s="313"/>
    </row>
    <row r="16" spans="1:4" ht="44.25" customHeight="1">
      <c r="A16" s="313"/>
      <c r="B16" s="313"/>
      <c r="C16" s="313"/>
      <c r="D16" s="313"/>
    </row>
    <row r="17" spans="1:7" ht="44.25" customHeight="1">
      <c r="A17" s="313"/>
      <c r="B17" s="313"/>
      <c r="C17" s="313"/>
      <c r="D17" s="313"/>
    </row>
    <row r="18" spans="1:7" ht="44.25" customHeight="1">
      <c r="A18" s="313"/>
      <c r="B18" s="313"/>
      <c r="C18" s="313"/>
      <c r="D18" s="313"/>
    </row>
    <row r="19" spans="1:7" ht="44.25" customHeight="1">
      <c r="A19" s="313"/>
      <c r="B19" s="313"/>
      <c r="C19" s="313"/>
      <c r="D19" s="313"/>
    </row>
    <row r="20" spans="1:7" ht="44.25" customHeight="1">
      <c r="A20" s="313"/>
      <c r="B20" s="313"/>
      <c r="C20" s="313"/>
      <c r="D20" s="313"/>
    </row>
    <row r="21" spans="1:7" ht="44.25" customHeight="1">
      <c r="A21" s="313"/>
      <c r="B21" s="313"/>
      <c r="C21" s="313"/>
      <c r="D21" s="313"/>
    </row>
    <row r="22" spans="1:7" ht="44.25" customHeight="1">
      <c r="A22" s="313"/>
      <c r="B22" s="313"/>
      <c r="C22" s="313"/>
      <c r="D22" s="313"/>
    </row>
    <row r="23" spans="1:7" ht="44.25" customHeight="1">
      <c r="A23" s="313"/>
      <c r="B23" s="313"/>
      <c r="C23" s="313"/>
      <c r="D23" s="313"/>
    </row>
    <row r="24" spans="1:7" ht="44.25" customHeight="1">
      <c r="A24" s="313"/>
      <c r="B24" s="313"/>
      <c r="C24" s="313"/>
      <c r="D24" s="313"/>
    </row>
    <row r="25" spans="1:7" ht="44.25" customHeight="1">
      <c r="A25" s="313"/>
      <c r="B25" s="313"/>
      <c r="C25" s="313"/>
      <c r="D25" s="313"/>
    </row>
    <row r="26" spans="1:7" ht="27" customHeight="1">
      <c r="A26" s="637"/>
      <c r="B26" s="637"/>
      <c r="C26" s="638" t="s">
        <v>757</v>
      </c>
      <c r="D26" s="637"/>
    </row>
    <row r="27" spans="1:7" ht="13.5" customHeight="1">
      <c r="A27" s="639"/>
      <c r="B27" s="639"/>
      <c r="C27" s="640" t="s">
        <v>672</v>
      </c>
      <c r="D27" s="5"/>
      <c r="E27" s="5"/>
      <c r="F27" s="5"/>
      <c r="G27" s="5"/>
    </row>
    <row r="28" spans="1:7" ht="13.5" customHeight="1">
      <c r="A28" s="639"/>
      <c r="B28" s="639"/>
      <c r="C28" s="640"/>
      <c r="D28" s="5"/>
      <c r="E28" s="5"/>
      <c r="F28" s="5"/>
      <c r="G28" s="5"/>
    </row>
    <row r="29" spans="1:7" ht="13.5" customHeight="1">
      <c r="A29" s="639"/>
      <c r="B29" s="639"/>
      <c r="C29" s="6" t="s">
        <v>673</v>
      </c>
      <c r="D29" s="5"/>
      <c r="E29" s="5"/>
      <c r="F29" s="5"/>
      <c r="G29" s="5"/>
    </row>
    <row r="30" spans="1:7" ht="13.5" customHeight="1">
      <c r="A30" s="639"/>
      <c r="B30" s="639"/>
      <c r="C30" s="640" t="s">
        <v>674</v>
      </c>
      <c r="D30" s="5"/>
      <c r="E30" s="5"/>
      <c r="F30" s="5"/>
      <c r="G30" s="5"/>
    </row>
    <row r="31" spans="1:7" ht="13.5" customHeight="1">
      <c r="A31" s="639"/>
      <c r="B31" s="639"/>
      <c r="C31" s="640"/>
      <c r="D31" s="5"/>
      <c r="E31" s="5"/>
      <c r="F31" s="5"/>
      <c r="G31" s="5"/>
    </row>
    <row r="32" spans="1:7" ht="13.5" customHeight="1">
      <c r="A32" s="639"/>
      <c r="B32" s="639"/>
      <c r="C32" s="640" t="s">
        <v>758</v>
      </c>
      <c r="D32" s="5"/>
      <c r="E32" s="5"/>
      <c r="F32" s="5"/>
      <c r="G32" s="5"/>
    </row>
    <row r="33" spans="1:7" ht="13.5" customHeight="1">
      <c r="A33" s="639"/>
      <c r="B33" s="639"/>
      <c r="C33" s="640"/>
      <c r="D33" s="5"/>
      <c r="E33" s="5"/>
      <c r="F33" s="5"/>
      <c r="G33" s="5"/>
    </row>
    <row r="34" spans="1:7" ht="13.5" customHeight="1">
      <c r="A34" s="639"/>
      <c r="B34" s="639"/>
      <c r="C34" s="640" t="s">
        <v>676</v>
      </c>
      <c r="D34" s="5"/>
      <c r="E34" s="5"/>
      <c r="F34" s="5"/>
      <c r="G34" s="5"/>
    </row>
    <row r="35" spans="1:7" ht="13.5" customHeight="1">
      <c r="A35" s="639"/>
      <c r="B35" s="639"/>
      <c r="C35" s="640" t="s">
        <v>677</v>
      </c>
      <c r="D35" s="5"/>
      <c r="E35" s="5"/>
      <c r="F35" s="5"/>
      <c r="G35" s="5"/>
    </row>
    <row r="36" spans="1:7" ht="13.5" customHeight="1">
      <c r="A36" s="639"/>
      <c r="B36" s="639"/>
      <c r="C36" s="640">
        <f>'Names of Bidder'!D9</f>
        <v>111</v>
      </c>
      <c r="D36" s="5"/>
      <c r="E36" s="5"/>
      <c r="F36" s="5"/>
      <c r="G36" s="5"/>
    </row>
    <row r="37" spans="1:7" ht="13.5" customHeight="1">
      <c r="A37" s="639"/>
      <c r="B37" s="639"/>
      <c r="C37" s="640"/>
      <c r="D37" s="5"/>
      <c r="E37" s="5"/>
      <c r="F37" s="5"/>
      <c r="G37" s="5"/>
    </row>
    <row r="38" spans="1:7" ht="24.75" customHeight="1">
      <c r="A38" s="639"/>
      <c r="B38" s="639"/>
      <c r="C38" s="640" t="s">
        <v>759</v>
      </c>
      <c r="D38" s="5"/>
      <c r="E38" s="5"/>
      <c r="F38" s="5"/>
      <c r="G38" s="5"/>
    </row>
    <row r="39" spans="1:7" ht="27" customHeight="1">
      <c r="A39" s="639"/>
      <c r="B39" s="639"/>
      <c r="C39" s="640" t="e">
        <f>'[2]Names of Bidder'!D9 &amp; '[2]Names of Bidder'!D10 &amp; '[2]Names of Bidder'!D11</f>
        <v>#REF!</v>
      </c>
      <c r="D39" s="5"/>
      <c r="E39" s="5"/>
      <c r="F39" s="5"/>
      <c r="G39" s="5"/>
    </row>
    <row r="40" spans="1:7" ht="27" customHeight="1">
      <c r="A40" s="639"/>
      <c r="B40" s="639"/>
      <c r="C40" s="640" t="s">
        <v>760</v>
      </c>
      <c r="D40" s="5"/>
      <c r="E40" s="5"/>
      <c r="F40" s="5"/>
      <c r="G40" s="5"/>
    </row>
    <row r="41" spans="1:7" ht="13.5" customHeight="1">
      <c r="A41" s="639"/>
      <c r="B41" s="639"/>
      <c r="C41" s="6" t="s">
        <v>679</v>
      </c>
      <c r="D41" s="5"/>
      <c r="E41" s="5"/>
      <c r="F41" s="5"/>
      <c r="G41" s="5"/>
    </row>
    <row r="42" spans="1:7">
      <c r="C42" s="6"/>
      <c r="D42" s="5"/>
      <c r="E42" s="5"/>
      <c r="F42" s="5"/>
      <c r="G42" s="5"/>
    </row>
    <row r="43" spans="1:7">
      <c r="C43" s="6" t="s">
        <v>680</v>
      </c>
      <c r="D43" s="5"/>
      <c r="E43" s="5"/>
      <c r="F43" s="5"/>
      <c r="G43" s="5"/>
    </row>
    <row r="44" spans="1:7">
      <c r="C44" s="640"/>
      <c r="D44" s="5"/>
      <c r="E44" s="5"/>
      <c r="F44" s="5"/>
      <c r="G44" s="5"/>
    </row>
    <row r="45" spans="1:7" ht="81">
      <c r="C45" s="7" t="s">
        <v>892</v>
      </c>
      <c r="D45" s="7"/>
      <c r="E45" s="5"/>
      <c r="F45" s="5"/>
      <c r="G45" s="5"/>
    </row>
    <row r="46" spans="1:7">
      <c r="C46" s="7"/>
      <c r="D46" s="5"/>
      <c r="E46" s="5"/>
      <c r="F46" s="5"/>
      <c r="G46" s="5"/>
    </row>
    <row r="47" spans="1:7" ht="46.5" customHeight="1">
      <c r="C47" s="7" t="s">
        <v>761</v>
      </c>
      <c r="D47" s="641"/>
      <c r="E47" s="5"/>
      <c r="F47" s="5"/>
      <c r="G47" s="5"/>
    </row>
    <row r="48" spans="1:7">
      <c r="C48" s="7"/>
      <c r="D48" s="5"/>
      <c r="E48" s="5"/>
      <c r="F48" s="5"/>
      <c r="G48" s="5"/>
    </row>
    <row r="49" spans="2:7" ht="13.5" customHeight="1">
      <c r="B49" s="734" t="s">
        <v>682</v>
      </c>
      <c r="C49" s="734"/>
      <c r="D49" s="5"/>
      <c r="E49" s="5"/>
      <c r="F49" s="5"/>
      <c r="G49" s="5"/>
    </row>
    <row r="50" spans="2:7">
      <c r="C50" s="7"/>
      <c r="D50" s="5"/>
      <c r="E50" s="5"/>
      <c r="F50" s="5"/>
      <c r="G50" s="5"/>
    </row>
    <row r="51" spans="2:7">
      <c r="C51" s="8" t="s">
        <v>683</v>
      </c>
      <c r="D51" s="5"/>
      <c r="E51" s="5"/>
      <c r="F51" s="5"/>
      <c r="G51" s="5"/>
    </row>
    <row r="52" spans="2:7">
      <c r="C52" s="7"/>
      <c r="D52" s="5"/>
      <c r="E52" s="5"/>
      <c r="F52" s="5"/>
      <c r="G52" s="5"/>
    </row>
    <row r="53" spans="2:7" ht="33">
      <c r="B53" s="634">
        <v>1</v>
      </c>
      <c r="C53" s="7" t="s">
        <v>762</v>
      </c>
      <c r="E53" s="5"/>
      <c r="F53" s="5"/>
      <c r="G53" s="5"/>
    </row>
    <row r="54" spans="2:7">
      <c r="C54" s="7"/>
      <c r="D54" s="5"/>
      <c r="E54" s="5"/>
      <c r="F54" s="5"/>
      <c r="G54" s="5"/>
    </row>
    <row r="55" spans="2:7" ht="41.25" customHeight="1">
      <c r="C55" s="7" t="s">
        <v>763</v>
      </c>
      <c r="D55" s="5"/>
      <c r="E55" s="5"/>
      <c r="F55" s="5"/>
      <c r="G55" s="5"/>
    </row>
    <row r="56" spans="2:7" ht="33">
      <c r="C56" s="642" t="s">
        <v>764</v>
      </c>
      <c r="D56" s="5"/>
      <c r="E56" s="5"/>
      <c r="F56" s="5"/>
      <c r="G56" s="5"/>
    </row>
    <row r="57" spans="2:7">
      <c r="C57" s="7"/>
      <c r="D57" s="5"/>
      <c r="E57" s="5"/>
      <c r="F57" s="5"/>
      <c r="G57" s="5"/>
    </row>
    <row r="58" spans="2:7" ht="45.75" customHeight="1">
      <c r="C58" s="7" t="s">
        <v>765</v>
      </c>
      <c r="D58" s="5"/>
      <c r="E58" s="5"/>
      <c r="F58" s="5"/>
      <c r="G58" s="5"/>
    </row>
    <row r="59" spans="2:7">
      <c r="C59" s="9"/>
      <c r="D59" s="5"/>
      <c r="E59" s="5"/>
      <c r="F59" s="5"/>
      <c r="G59" s="5"/>
    </row>
    <row r="60" spans="2:7" ht="49.5">
      <c r="C60" s="7" t="s">
        <v>766</v>
      </c>
      <c r="D60" s="5"/>
      <c r="E60" s="5"/>
      <c r="F60" s="5"/>
      <c r="G60" s="5"/>
    </row>
    <row r="61" spans="2:7">
      <c r="C61" s="7"/>
      <c r="D61" s="5"/>
      <c r="E61" s="5"/>
      <c r="F61" s="5"/>
      <c r="G61" s="5"/>
    </row>
    <row r="62" spans="2:7" ht="49.5">
      <c r="C62" s="7" t="s">
        <v>767</v>
      </c>
      <c r="D62" s="5"/>
      <c r="E62" s="5"/>
      <c r="F62" s="5"/>
      <c r="G62" s="5"/>
    </row>
    <row r="63" spans="2:7" ht="11.25" customHeight="1">
      <c r="C63" s="7"/>
      <c r="D63" s="5"/>
      <c r="E63" s="5"/>
      <c r="F63" s="5"/>
      <c r="G63" s="5"/>
    </row>
    <row r="64" spans="2:7" ht="49.5">
      <c r="C64" s="7" t="s">
        <v>768</v>
      </c>
      <c r="D64" s="5"/>
      <c r="E64" s="5"/>
      <c r="F64" s="5"/>
      <c r="G64" s="5"/>
    </row>
    <row r="65" spans="3:7" ht="11.25" customHeight="1">
      <c r="C65" s="7"/>
      <c r="D65" s="5"/>
      <c r="E65" s="5"/>
      <c r="F65" s="5"/>
      <c r="G65" s="5"/>
    </row>
    <row r="66" spans="3:7" ht="52.5" customHeight="1">
      <c r="C66" s="642" t="s">
        <v>769</v>
      </c>
      <c r="D66" s="5"/>
      <c r="E66" s="5"/>
      <c r="F66" s="5"/>
      <c r="G66" s="5"/>
    </row>
    <row r="67" spans="3:7" ht="8.25" customHeight="1">
      <c r="C67" s="7"/>
      <c r="D67" s="5"/>
      <c r="E67" s="5"/>
      <c r="F67" s="5"/>
      <c r="G67" s="5"/>
    </row>
    <row r="68" spans="3:7" ht="41.25" customHeight="1">
      <c r="C68" s="7" t="s">
        <v>770</v>
      </c>
      <c r="D68" s="5"/>
      <c r="E68" s="5"/>
      <c r="F68" s="5"/>
      <c r="G68" s="5"/>
    </row>
    <row r="69" spans="3:7">
      <c r="C69" s="7"/>
      <c r="D69" s="5"/>
      <c r="E69" s="5"/>
      <c r="F69" s="5"/>
      <c r="G69" s="5"/>
    </row>
    <row r="70" spans="3:7" ht="49.5">
      <c r="C70" s="7" t="s">
        <v>771</v>
      </c>
      <c r="D70" s="5"/>
      <c r="E70" s="5"/>
      <c r="F70" s="5"/>
      <c r="G70" s="5"/>
    </row>
    <row r="71" spans="3:7">
      <c r="C71" s="7"/>
      <c r="D71" s="5"/>
      <c r="E71" s="5"/>
      <c r="F71" s="5"/>
      <c r="G71" s="5"/>
    </row>
    <row r="72" spans="3:7" ht="43.5" customHeight="1">
      <c r="C72" s="642" t="s">
        <v>772</v>
      </c>
      <c r="D72" s="5"/>
      <c r="E72" s="5"/>
      <c r="F72" s="5"/>
      <c r="G72" s="5"/>
    </row>
    <row r="73" spans="3:7">
      <c r="C73" s="7"/>
      <c r="D73" s="5"/>
      <c r="E73" s="5"/>
      <c r="F73" s="5"/>
      <c r="G73" s="5"/>
    </row>
    <row r="74" spans="3:7" ht="66">
      <c r="C74" s="642" t="s">
        <v>773</v>
      </c>
      <c r="D74" s="5"/>
      <c r="E74" s="5"/>
      <c r="F74" s="5"/>
      <c r="G74" s="5"/>
    </row>
    <row r="75" spans="3:7">
      <c r="C75" s="7"/>
      <c r="D75" s="5"/>
      <c r="E75" s="5"/>
      <c r="F75" s="5"/>
      <c r="G75" s="5"/>
    </row>
    <row r="76" spans="3:7">
      <c r="C76" s="8" t="s">
        <v>689</v>
      </c>
      <c r="D76" s="5"/>
      <c r="E76" s="5"/>
      <c r="F76" s="5"/>
      <c r="G76" s="5"/>
    </row>
    <row r="77" spans="3:7">
      <c r="C77" s="7"/>
      <c r="D77" s="5"/>
      <c r="E77" s="5"/>
      <c r="F77" s="5"/>
      <c r="G77" s="5"/>
    </row>
    <row r="78" spans="3:7" ht="33">
      <c r="C78" s="7" t="s">
        <v>774</v>
      </c>
      <c r="D78" s="5"/>
      <c r="E78" s="5"/>
      <c r="F78" s="5"/>
      <c r="G78" s="5"/>
    </row>
    <row r="79" spans="3:7">
      <c r="C79" s="7"/>
      <c r="D79" s="5"/>
      <c r="E79" s="5"/>
      <c r="F79" s="5"/>
      <c r="G79" s="5"/>
    </row>
    <row r="80" spans="3:7" ht="49.5">
      <c r="C80" s="7" t="s">
        <v>775</v>
      </c>
      <c r="D80" s="5"/>
      <c r="E80" s="5"/>
      <c r="F80" s="5"/>
      <c r="G80" s="5"/>
    </row>
    <row r="81" spans="3:7">
      <c r="C81" s="7"/>
      <c r="D81" s="5"/>
      <c r="E81" s="5"/>
      <c r="F81" s="5"/>
      <c r="G81" s="5"/>
    </row>
    <row r="82" spans="3:7" ht="49.5">
      <c r="C82" s="7" t="s">
        <v>776</v>
      </c>
      <c r="D82" s="5"/>
      <c r="E82" s="5"/>
      <c r="F82" s="5"/>
      <c r="G82" s="5"/>
    </row>
    <row r="83" spans="3:7">
      <c r="C83" s="7"/>
      <c r="D83" s="5"/>
      <c r="E83" s="5"/>
      <c r="F83" s="5"/>
      <c r="G83" s="5"/>
    </row>
    <row r="84" spans="3:7" ht="33">
      <c r="C84" s="7" t="s">
        <v>777</v>
      </c>
      <c r="D84" s="5"/>
      <c r="E84" s="5"/>
      <c r="F84" s="5"/>
      <c r="G84" s="5"/>
    </row>
    <row r="85" spans="3:7">
      <c r="C85" s="7"/>
      <c r="D85" s="5"/>
      <c r="E85" s="5"/>
      <c r="F85" s="5"/>
      <c r="G85" s="5"/>
    </row>
    <row r="86" spans="3:7" ht="33">
      <c r="C86" s="642" t="s">
        <v>778</v>
      </c>
      <c r="D86" s="5"/>
      <c r="E86" s="5"/>
      <c r="F86" s="5"/>
      <c r="G86" s="5"/>
    </row>
    <row r="87" spans="3:7">
      <c r="C87" s="9"/>
      <c r="D87" s="5"/>
      <c r="E87" s="5"/>
      <c r="F87" s="5"/>
      <c r="G87" s="5"/>
    </row>
    <row r="88" spans="3:7" ht="33">
      <c r="C88" s="7" t="s">
        <v>779</v>
      </c>
      <c r="D88" s="5"/>
      <c r="E88" s="5"/>
      <c r="F88" s="5"/>
      <c r="G88" s="5"/>
    </row>
    <row r="89" spans="3:7">
      <c r="C89" s="7"/>
      <c r="D89" s="5"/>
      <c r="E89" s="5"/>
      <c r="F89" s="5"/>
      <c r="G89" s="5"/>
    </row>
    <row r="90" spans="3:7" ht="49.5">
      <c r="C90" s="7" t="s">
        <v>780</v>
      </c>
      <c r="D90" s="5"/>
      <c r="E90" s="5"/>
      <c r="F90" s="5"/>
      <c r="G90" s="5"/>
    </row>
    <row r="91" spans="3:7">
      <c r="C91" s="7"/>
      <c r="D91" s="5"/>
      <c r="E91" s="5"/>
      <c r="F91" s="5"/>
      <c r="G91" s="5"/>
    </row>
    <row r="92" spans="3:7" ht="66">
      <c r="C92" s="7" t="s">
        <v>781</v>
      </c>
      <c r="D92" s="5"/>
      <c r="E92" s="5"/>
      <c r="F92" s="5"/>
      <c r="G92" s="5"/>
    </row>
    <row r="93" spans="3:7">
      <c r="C93" s="7"/>
      <c r="D93" s="5"/>
      <c r="E93" s="5"/>
      <c r="F93" s="5"/>
      <c r="G93" s="5"/>
    </row>
    <row r="94" spans="3:7" ht="66">
      <c r="C94" s="7" t="s">
        <v>782</v>
      </c>
      <c r="D94" s="5"/>
      <c r="E94" s="5"/>
      <c r="F94" s="5"/>
      <c r="G94" s="5"/>
    </row>
    <row r="95" spans="3:7">
      <c r="C95" s="7"/>
      <c r="D95" s="5"/>
      <c r="E95" s="5"/>
      <c r="F95" s="5"/>
      <c r="G95" s="5"/>
    </row>
    <row r="96" spans="3:7" ht="66">
      <c r="C96" s="7" t="s">
        <v>783</v>
      </c>
      <c r="D96" s="5"/>
      <c r="E96" s="5"/>
      <c r="F96" s="5"/>
      <c r="G96" s="5"/>
    </row>
    <row r="97" spans="3:7">
      <c r="C97" s="7"/>
      <c r="D97" s="5"/>
      <c r="E97" s="5"/>
      <c r="F97" s="5"/>
      <c r="G97" s="5"/>
    </row>
    <row r="98" spans="3:7" ht="49.5">
      <c r="C98" s="7" t="s">
        <v>784</v>
      </c>
      <c r="D98" s="5"/>
      <c r="E98" s="5"/>
      <c r="F98" s="5"/>
      <c r="G98" s="5"/>
    </row>
    <row r="99" spans="3:7">
      <c r="C99" s="7"/>
      <c r="D99" s="5"/>
      <c r="E99" s="5"/>
      <c r="F99" s="5"/>
      <c r="G99" s="5"/>
    </row>
    <row r="100" spans="3:7" ht="49.5">
      <c r="C100" s="7" t="s">
        <v>785</v>
      </c>
      <c r="D100" s="5"/>
      <c r="E100" s="5"/>
      <c r="F100" s="5"/>
      <c r="G100" s="5"/>
    </row>
    <row r="101" spans="3:7">
      <c r="C101" s="7"/>
      <c r="D101" s="5"/>
      <c r="E101" s="5"/>
      <c r="F101" s="5"/>
      <c r="G101" s="5"/>
    </row>
    <row r="102" spans="3:7" ht="82.5">
      <c r="C102" s="7" t="s">
        <v>786</v>
      </c>
      <c r="D102" s="5"/>
      <c r="E102" s="5"/>
      <c r="F102" s="5"/>
      <c r="G102" s="5"/>
    </row>
    <row r="103" spans="3:7">
      <c r="C103" s="7"/>
      <c r="D103" s="5"/>
      <c r="E103" s="5"/>
      <c r="F103" s="5"/>
      <c r="G103" s="5"/>
    </row>
    <row r="104" spans="3:7" ht="49.5">
      <c r="C104" s="642" t="s">
        <v>787</v>
      </c>
      <c r="D104" s="5"/>
      <c r="E104" s="5"/>
      <c r="F104" s="5"/>
      <c r="G104" s="5"/>
    </row>
    <row r="105" spans="3:7">
      <c r="C105" s="7"/>
      <c r="D105" s="5"/>
      <c r="E105" s="5"/>
      <c r="F105" s="5"/>
      <c r="G105" s="5"/>
    </row>
    <row r="106" spans="3:7" ht="33">
      <c r="C106" s="7" t="s">
        <v>788</v>
      </c>
      <c r="D106" s="5"/>
      <c r="E106" s="5"/>
      <c r="F106" s="5"/>
      <c r="G106" s="5"/>
    </row>
    <row r="107" spans="3:7">
      <c r="C107" s="7"/>
      <c r="D107" s="5"/>
      <c r="E107" s="5"/>
      <c r="F107" s="5"/>
      <c r="G107" s="5"/>
    </row>
    <row r="108" spans="3:7" ht="82.5">
      <c r="C108" s="7" t="s">
        <v>789</v>
      </c>
      <c r="D108" s="5"/>
      <c r="E108" s="5"/>
      <c r="F108" s="5"/>
      <c r="G108" s="5"/>
    </row>
    <row r="109" spans="3:7">
      <c r="C109" s="7"/>
      <c r="D109" s="5"/>
      <c r="E109" s="5"/>
      <c r="F109" s="5"/>
      <c r="G109" s="5"/>
    </row>
    <row r="110" spans="3:7" ht="49.5">
      <c r="C110" s="7" t="s">
        <v>790</v>
      </c>
      <c r="D110" s="5"/>
      <c r="E110" s="5"/>
      <c r="F110" s="5"/>
      <c r="G110" s="5"/>
    </row>
    <row r="111" spans="3:7">
      <c r="C111" s="7"/>
      <c r="D111" s="5"/>
      <c r="E111" s="5"/>
      <c r="F111" s="5"/>
      <c r="G111" s="5"/>
    </row>
    <row r="112" spans="3:7" ht="66">
      <c r="C112" s="7" t="s">
        <v>791</v>
      </c>
      <c r="D112" s="5"/>
      <c r="E112" s="5"/>
      <c r="F112" s="5"/>
      <c r="G112" s="5"/>
    </row>
    <row r="113" spans="3:7">
      <c r="C113" s="7"/>
      <c r="D113" s="5"/>
      <c r="E113" s="5"/>
      <c r="F113" s="5"/>
      <c r="G113" s="5"/>
    </row>
    <row r="114" spans="3:7" ht="66">
      <c r="C114" s="7" t="s">
        <v>792</v>
      </c>
      <c r="D114" s="5"/>
      <c r="E114" s="5"/>
      <c r="F114" s="5"/>
      <c r="G114" s="5"/>
    </row>
    <row r="115" spans="3:7">
      <c r="C115" s="7"/>
      <c r="D115" s="5"/>
      <c r="E115" s="5"/>
      <c r="F115" s="5"/>
      <c r="G115" s="5"/>
    </row>
    <row r="116" spans="3:7" ht="66">
      <c r="C116" s="7" t="s">
        <v>793</v>
      </c>
      <c r="D116" s="5"/>
      <c r="E116" s="5"/>
      <c r="F116" s="5"/>
      <c r="G116" s="5"/>
    </row>
    <row r="117" spans="3:7">
      <c r="C117" s="7"/>
      <c r="D117" s="5"/>
      <c r="E117" s="5"/>
      <c r="F117" s="5"/>
      <c r="G117" s="5"/>
    </row>
    <row r="118" spans="3:7" ht="66">
      <c r="C118" s="642" t="s">
        <v>794</v>
      </c>
      <c r="D118" s="5"/>
      <c r="E118" s="5"/>
      <c r="F118" s="5"/>
      <c r="G118" s="5"/>
    </row>
    <row r="119" spans="3:7">
      <c r="C119" s="7"/>
      <c r="D119" s="5"/>
      <c r="E119" s="5"/>
      <c r="F119" s="5"/>
      <c r="G119" s="5"/>
    </row>
    <row r="120" spans="3:7">
      <c r="C120" s="8" t="s">
        <v>795</v>
      </c>
      <c r="D120" s="5"/>
      <c r="E120" s="5"/>
      <c r="F120" s="5"/>
      <c r="G120" s="5"/>
    </row>
    <row r="121" spans="3:7">
      <c r="C121" s="7"/>
      <c r="D121" s="5"/>
      <c r="E121" s="5"/>
      <c r="F121" s="5"/>
      <c r="G121" s="5"/>
    </row>
    <row r="122" spans="3:7">
      <c r="C122" s="642" t="s">
        <v>796</v>
      </c>
      <c r="D122" s="5"/>
      <c r="E122" s="5"/>
      <c r="F122" s="5"/>
      <c r="G122" s="5"/>
    </row>
    <row r="123" spans="3:7">
      <c r="C123" s="7"/>
      <c r="D123" s="5"/>
      <c r="E123" s="5"/>
      <c r="F123" s="5"/>
      <c r="G123" s="5"/>
    </row>
    <row r="124" spans="3:7" ht="33">
      <c r="C124" s="642" t="s">
        <v>797</v>
      </c>
      <c r="D124" s="5"/>
      <c r="E124" s="5"/>
      <c r="F124" s="5"/>
      <c r="G124" s="5"/>
    </row>
    <row r="125" spans="3:7">
      <c r="C125" s="7"/>
      <c r="D125" s="5"/>
      <c r="E125" s="5"/>
      <c r="F125" s="5"/>
      <c r="G125" s="5"/>
    </row>
    <row r="126" spans="3:7">
      <c r="C126" s="8" t="s">
        <v>798</v>
      </c>
      <c r="D126" s="5"/>
      <c r="E126" s="5"/>
      <c r="F126" s="5"/>
      <c r="G126" s="5"/>
    </row>
    <row r="127" spans="3:7">
      <c r="C127" s="7"/>
      <c r="D127" s="5"/>
      <c r="E127" s="5"/>
      <c r="F127" s="5"/>
      <c r="G127" s="5"/>
    </row>
    <row r="128" spans="3:7" ht="33">
      <c r="C128" s="7" t="s">
        <v>715</v>
      </c>
      <c r="D128" s="5"/>
      <c r="E128" s="5"/>
      <c r="F128" s="5"/>
      <c r="G128" s="5"/>
    </row>
    <row r="129" spans="2:7">
      <c r="C129" s="7"/>
      <c r="D129" s="5"/>
      <c r="E129" s="5"/>
      <c r="F129" s="5"/>
      <c r="G129" s="5"/>
    </row>
    <row r="130" spans="2:7">
      <c r="C130" s="8" t="s">
        <v>799</v>
      </c>
      <c r="D130" s="5"/>
      <c r="E130" s="5"/>
      <c r="F130" s="5"/>
      <c r="G130" s="5"/>
    </row>
    <row r="131" spans="2:7">
      <c r="C131" s="7"/>
      <c r="D131" s="5"/>
      <c r="E131" s="5"/>
      <c r="F131" s="5"/>
      <c r="G131" s="5"/>
    </row>
    <row r="132" spans="2:7" ht="49.5">
      <c r="B132" s="634">
        <v>1</v>
      </c>
      <c r="C132" s="7" t="s">
        <v>800</v>
      </c>
      <c r="E132" s="5"/>
      <c r="F132" s="5"/>
      <c r="G132" s="5"/>
    </row>
    <row r="133" spans="2:7">
      <c r="C133" s="7"/>
      <c r="D133" s="5"/>
      <c r="E133" s="5"/>
      <c r="F133" s="5"/>
      <c r="G133" s="5"/>
    </row>
    <row r="134" spans="2:7" ht="33">
      <c r="B134" s="634">
        <v>2</v>
      </c>
      <c r="C134" s="7" t="s">
        <v>801</v>
      </c>
      <c r="E134" s="5"/>
      <c r="F134" s="5"/>
      <c r="G134" s="5"/>
    </row>
    <row r="135" spans="2:7">
      <c r="C135" s="7"/>
      <c r="D135" s="5"/>
      <c r="E135" s="5"/>
      <c r="F135" s="5"/>
      <c r="G135" s="5"/>
    </row>
    <row r="136" spans="2:7" ht="48" customHeight="1">
      <c r="C136" s="642" t="s">
        <v>802</v>
      </c>
      <c r="D136" s="5"/>
      <c r="E136" s="5"/>
      <c r="F136" s="5"/>
      <c r="G136" s="5"/>
    </row>
    <row r="137" spans="2:7">
      <c r="C137" s="640"/>
      <c r="D137" s="5"/>
      <c r="E137" s="5"/>
      <c r="F137" s="5"/>
      <c r="G137" s="5"/>
    </row>
    <row r="138" spans="2:7" ht="33">
      <c r="B138" s="634">
        <v>4</v>
      </c>
      <c r="C138" s="7" t="s">
        <v>803</v>
      </c>
      <c r="E138" s="5"/>
      <c r="F138" s="5"/>
      <c r="G138" s="5"/>
    </row>
    <row r="139" spans="2:7">
      <c r="C139" s="7"/>
      <c r="D139" s="5"/>
      <c r="E139" s="5"/>
      <c r="F139" s="5"/>
      <c r="G139" s="5"/>
    </row>
    <row r="140" spans="2:7" ht="49.5">
      <c r="C140" s="642" t="s">
        <v>804</v>
      </c>
      <c r="E140" s="5"/>
      <c r="F140" s="5"/>
      <c r="G140" s="5"/>
    </row>
    <row r="141" spans="2:7">
      <c r="C141" s="7"/>
      <c r="D141" s="5"/>
      <c r="E141" s="5"/>
      <c r="F141" s="5"/>
      <c r="G141" s="5"/>
    </row>
    <row r="142" spans="2:7">
      <c r="C142" s="7"/>
      <c r="D142" s="5"/>
      <c r="E142" s="5"/>
      <c r="F142" s="5"/>
      <c r="G142" s="5"/>
    </row>
    <row r="143" spans="2:7">
      <c r="C143" s="7"/>
      <c r="D143" s="5"/>
      <c r="E143" s="5"/>
      <c r="F143" s="5"/>
      <c r="G143" s="5"/>
    </row>
    <row r="144" spans="2:7">
      <c r="C144" s="643" t="s">
        <v>805</v>
      </c>
      <c r="D144" s="5"/>
      <c r="E144" s="5"/>
      <c r="F144" s="5"/>
      <c r="G144" s="5"/>
    </row>
    <row r="145" spans="3:9">
      <c r="C145" s="7" t="s">
        <v>724</v>
      </c>
      <c r="D145" s="5"/>
      <c r="E145" s="5"/>
      <c r="F145" s="5"/>
      <c r="G145" s="5"/>
    </row>
    <row r="146" spans="3:9">
      <c r="C146" s="7"/>
      <c r="D146" s="5"/>
      <c r="E146" s="5"/>
      <c r="F146" s="5"/>
      <c r="G146" s="5"/>
    </row>
    <row r="147" spans="3:9">
      <c r="C147" s="7" t="s">
        <v>725</v>
      </c>
      <c r="D147" s="5"/>
      <c r="E147" s="5"/>
      <c r="F147" s="5"/>
      <c r="G147" s="7"/>
    </row>
    <row r="148" spans="3:9">
      <c r="C148" s="7"/>
      <c r="D148" s="5"/>
      <c r="E148" s="5"/>
      <c r="F148" s="5"/>
      <c r="G148" s="5"/>
    </row>
    <row r="149" spans="3:9">
      <c r="C149" s="7"/>
      <c r="D149" s="5"/>
      <c r="E149" s="5"/>
      <c r="F149" s="5"/>
      <c r="G149" s="5"/>
    </row>
    <row r="150" spans="3:9">
      <c r="C150" s="7" t="s">
        <v>806</v>
      </c>
      <c r="D150" s="5"/>
      <c r="E150" s="5"/>
      <c r="F150" s="7"/>
      <c r="G150" s="5"/>
      <c r="H150" s="5"/>
      <c r="I150" s="5"/>
    </row>
    <row r="151" spans="3:9" ht="33">
      <c r="C151" s="641" t="s">
        <v>728</v>
      </c>
      <c r="D151" s="5"/>
      <c r="E151" s="5"/>
      <c r="F151" s="5"/>
      <c r="G151" s="5"/>
      <c r="H151" s="5"/>
      <c r="I151" s="7"/>
    </row>
    <row r="152" spans="3:9" ht="21.75" customHeight="1">
      <c r="C152" s="7" t="s">
        <v>807</v>
      </c>
      <c r="D152" s="5"/>
      <c r="E152" s="5"/>
      <c r="F152" s="5"/>
      <c r="G152" s="5"/>
      <c r="H152" s="5"/>
      <c r="I152" s="7"/>
    </row>
    <row r="153" spans="3:9" ht="23.25" customHeight="1">
      <c r="C153" s="641" t="s">
        <v>727</v>
      </c>
      <c r="D153" s="5"/>
      <c r="E153" s="5"/>
      <c r="F153" s="5"/>
      <c r="G153" s="5"/>
      <c r="H153" s="5"/>
      <c r="I153" s="7"/>
    </row>
    <row r="154" spans="3:9">
      <c r="C154" s="5"/>
      <c r="D154" s="5"/>
      <c r="E154" s="5"/>
      <c r="F154" s="5"/>
      <c r="G154" s="5"/>
      <c r="H154" s="5"/>
      <c r="I154" s="7"/>
    </row>
    <row r="155" spans="3:9">
      <c r="C155" s="7"/>
      <c r="D155" s="5"/>
      <c r="E155" s="5"/>
      <c r="F155" s="5"/>
      <c r="G155" s="5"/>
      <c r="H155" s="5"/>
      <c r="I155" s="5"/>
    </row>
    <row r="156" spans="3:9">
      <c r="C156" s="7"/>
      <c r="D156" s="5"/>
      <c r="E156" s="5"/>
      <c r="F156" s="5"/>
      <c r="G156" s="5"/>
      <c r="H156" s="5"/>
      <c r="I156" s="5"/>
    </row>
    <row r="157" spans="3:9">
      <c r="C157" s="5"/>
      <c r="D157" s="5"/>
      <c r="E157" s="5"/>
      <c r="F157" s="5"/>
      <c r="G157" s="5"/>
      <c r="H157" s="5"/>
      <c r="I157" s="7"/>
    </row>
    <row r="158" spans="3:9">
      <c r="C158" s="5"/>
      <c r="D158" s="5"/>
      <c r="E158" s="5"/>
      <c r="F158" s="5"/>
      <c r="G158" s="5"/>
      <c r="H158" s="5"/>
      <c r="I158" s="7"/>
    </row>
    <row r="159" spans="3:9">
      <c r="C159" s="5"/>
      <c r="D159" s="5"/>
      <c r="E159" s="5"/>
      <c r="F159" s="5"/>
      <c r="G159" s="5"/>
      <c r="H159" s="5"/>
      <c r="I159" s="7"/>
    </row>
  </sheetData>
  <customSheetViews>
    <customSheetView guid="{B25B678B-BC05-466F-8B72-B9A2B78D775E}" scale="85" showPageBreaks="1" printArea="1" view="pageBreakPreview" topLeftCell="A4">
      <selection activeCell="B1" sqref="B1:D1"/>
      <rowBreaks count="1" manualBreakCount="1">
        <brk id="117" max="2" man="1"/>
      </rowBreaks>
      <pageMargins left="0.7" right="0.7" top="0.75" bottom="0.75" header="0.3" footer="0.3"/>
      <pageSetup scale="82" orientation="portrait" r:id="rId1"/>
    </customSheetView>
    <customSheetView guid="{57F6F03E-328F-41C2-A59F-EF89E62201CD}" scale="85" showPageBreaks="1" printArea="1" view="pageBreakPreview" topLeftCell="A25">
      <selection activeCell="B1" sqref="B1:D1"/>
      <rowBreaks count="5" manualBreakCount="5">
        <brk id="30" max="2" man="1"/>
        <brk id="65" max="2" man="1"/>
        <brk id="93" max="2" man="1"/>
        <brk id="115" max="2" man="1"/>
        <brk id="117" max="2" man="1"/>
      </rowBreaks>
      <pageMargins left="0.7" right="0.7" top="0.75" bottom="0.75" header="0.3" footer="0.3"/>
      <pageSetup scale="82" orientation="portrait" r:id="rId2"/>
    </customSheetView>
    <customSheetView guid="{79608B77-B487-4385-B348-43478B82E768}" scale="85" showPageBreaks="1" printArea="1" view="pageBreakPreview" topLeftCell="A25">
      <selection activeCell="B1" sqref="B1:D1"/>
      <rowBreaks count="5" manualBreakCount="5">
        <brk id="30" max="2" man="1"/>
        <brk id="65" max="2" man="1"/>
        <brk id="93" max="2" man="1"/>
        <brk id="115" max="2" man="1"/>
        <brk id="117" max="2" man="1"/>
      </rowBreaks>
      <pageMargins left="0.7" right="0.7" top="0.75" bottom="0.75" header="0.3" footer="0.3"/>
      <pageSetup scale="82" orientation="portrait" r:id="rId3"/>
    </customSheetView>
    <customSheetView guid="{A8479356-B4AD-4F5B-8D54-8D0AD34911D9}" scale="85" showPageBreaks="1" printArea="1" view="pageBreakPreview" topLeftCell="A25">
      <selection activeCell="C45" sqref="C45"/>
      <rowBreaks count="5" manualBreakCount="5">
        <brk id="30" max="2" man="1"/>
        <brk id="65" max="2" man="1"/>
        <brk id="93" max="2" man="1"/>
        <brk id="115" max="2" man="1"/>
        <brk id="117" max="2" man="1"/>
      </rowBreaks>
      <pageMargins left="0.7" right="0.7" top="0.75" bottom="0.75" header="0.3" footer="0.3"/>
      <pageSetup scale="82" orientation="portrait" r:id="rId4"/>
    </customSheetView>
    <customSheetView guid="{D1959BE0-8812-45F3-9DE2-A86473ADD9EF}" scale="85" showPageBreaks="1" printArea="1" view="pageBreakPreview" topLeftCell="A4">
      <selection activeCell="B1" sqref="B1:D1"/>
      <rowBreaks count="5" manualBreakCount="5">
        <brk id="30" max="2" man="1"/>
        <brk id="65" max="2" man="1"/>
        <brk id="93" max="2" man="1"/>
        <brk id="115" max="2" man="1"/>
        <brk id="117" max="2" man="1"/>
      </rowBreaks>
      <pageMargins left="0.7" right="0.7" top="0.75" bottom="0.75" header="0.3" footer="0.3"/>
      <pageSetup scale="82" orientation="portrait" r:id="rId5"/>
    </customSheetView>
  </customSheetViews>
  <mergeCells count="2">
    <mergeCell ref="A10:D10"/>
    <mergeCell ref="B49:C49"/>
  </mergeCells>
  <pageMargins left="0.7" right="0.7" top="0.75" bottom="0.75" header="0.3" footer="0.3"/>
  <pageSetup scale="82" orientation="portrait" r:id="rId6"/>
  <rowBreaks count="1" manualBreakCount="1">
    <brk id="117" max="2" man="1"/>
  </rowBreaks>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46"/>
  <sheetViews>
    <sheetView workbookViewId="0">
      <selection activeCell="E6" sqref="E6"/>
    </sheetView>
  </sheetViews>
  <sheetFormatPr defaultRowHeight="13.5"/>
  <cols>
    <col min="1" max="1" width="10" style="405" customWidth="1"/>
    <col min="2" max="2" width="24.42578125" style="405" customWidth="1"/>
    <col min="3" max="3" width="40.7109375" style="405" customWidth="1"/>
    <col min="4" max="4" width="17" style="405" customWidth="1"/>
    <col min="5" max="6" width="9.140625" style="405"/>
    <col min="7" max="7" width="18.85546875" style="405" customWidth="1"/>
    <col min="8" max="16384" width="9.140625" style="405"/>
  </cols>
  <sheetData>
    <row r="1" spans="1:9" ht="27.75" customHeight="1">
      <c r="A1" s="375" t="str">
        <f>'Attach 3(JV)'!A1</f>
        <v>Specification No. :SRTCC/ Tele-contracts /836-20/AFSS</v>
      </c>
      <c r="G1" s="598" t="s">
        <v>902</v>
      </c>
    </row>
    <row r="2" spans="1:9" ht="44.25" customHeight="1">
      <c r="A2" s="944" t="str">
        <f>'Attach 3(JV)'!A3</f>
        <v xml:space="preserve">Supply, installation &amp; commissioning of AFSS (Automatic Fire Suppression System) at 6 nos. Telecom locations under SRTCC.
</v>
      </c>
      <c r="B2" s="1021"/>
      <c r="C2" s="1021"/>
      <c r="D2" s="1021"/>
      <c r="E2" s="1021"/>
      <c r="F2" s="1021"/>
      <c r="G2" s="1021"/>
    </row>
    <row r="3" spans="1:9" s="634" customFormat="1" ht="27.75" customHeight="1">
      <c r="A3" s="1136" t="s">
        <v>809</v>
      </c>
      <c r="B3" s="1136"/>
      <c r="C3" s="1136"/>
      <c r="D3" s="1136"/>
      <c r="E3" s="1136"/>
      <c r="F3" s="1136"/>
      <c r="G3" s="1136"/>
    </row>
    <row r="4" spans="1:9" s="401" customFormat="1" ht="20.100000000000001" customHeight="1">
      <c r="A4" s="37"/>
      <c r="B4" s="34"/>
      <c r="C4" s="707"/>
      <c r="D4" s="34"/>
      <c r="E4" s="34"/>
      <c r="F4" s="34"/>
      <c r="G4" s="34"/>
      <c r="H4" s="35"/>
      <c r="I4" s="14"/>
    </row>
    <row r="5" spans="1:9" s="401" customFormat="1" ht="20.100000000000001" customHeight="1">
      <c r="A5" s="38" t="s">
        <v>808</v>
      </c>
      <c r="B5" s="34"/>
      <c r="C5" s="34"/>
      <c r="D5" s="34"/>
      <c r="E5" s="17" t="s">
        <v>414</v>
      </c>
      <c r="F5" s="34"/>
      <c r="G5" s="34"/>
      <c r="H5" s="35"/>
      <c r="I5" s="14"/>
    </row>
    <row r="6" spans="1:9" s="401" customFormat="1" ht="20.100000000000001" customHeight="1">
      <c r="A6" s="38"/>
      <c r="B6" s="34"/>
      <c r="C6" s="34"/>
      <c r="D6" s="34"/>
      <c r="E6" s="229" t="s">
        <v>955</v>
      </c>
      <c r="F6" s="34"/>
      <c r="G6" s="34"/>
      <c r="H6" s="35"/>
      <c r="I6" s="14"/>
    </row>
    <row r="7" spans="1:9" s="401" customFormat="1" ht="16.5">
      <c r="A7" s="15" t="s">
        <v>415</v>
      </c>
      <c r="B7" s="1129">
        <f>'Attach 3(JV)'!B9</f>
        <v>111</v>
      </c>
      <c r="C7" s="1129"/>
      <c r="D7" s="1129"/>
      <c r="E7" s="628" t="s">
        <v>418</v>
      </c>
      <c r="F7" s="34"/>
      <c r="G7" s="34"/>
      <c r="H7" s="35"/>
      <c r="I7" s="14"/>
    </row>
    <row r="8" spans="1:9" s="401" customFormat="1" ht="16.5">
      <c r="A8" s="15" t="s">
        <v>417</v>
      </c>
      <c r="B8" s="1129" t="str">
        <f>'Attach 3(JV)'!B10</f>
        <v/>
      </c>
      <c r="C8" s="1129"/>
      <c r="D8" s="1129"/>
      <c r="E8" s="628" t="s">
        <v>745</v>
      </c>
      <c r="F8" s="34"/>
      <c r="G8" s="34"/>
      <c r="H8" s="35"/>
      <c r="I8" s="14"/>
    </row>
    <row r="9" spans="1:9" s="401" customFormat="1" ht="16.5">
      <c r="A9" s="34"/>
      <c r="B9" s="1129" t="str">
        <f>'[2]Attach 7'!B11:D11</f>
        <v/>
      </c>
      <c r="C9" s="1129"/>
      <c r="D9" s="1129"/>
      <c r="E9" s="628" t="s">
        <v>746</v>
      </c>
      <c r="F9" s="34"/>
      <c r="G9" s="34"/>
      <c r="H9" s="34"/>
    </row>
    <row r="10" spans="1:9" s="401" customFormat="1" ht="16.5">
      <c r="A10" s="37"/>
      <c r="B10" s="1129" t="str">
        <f>'[2]Attach 7'!B12:D12</f>
        <v/>
      </c>
      <c r="C10" s="1129"/>
      <c r="D10" s="1129"/>
      <c r="E10" s="628" t="s">
        <v>747</v>
      </c>
      <c r="F10" s="34"/>
      <c r="G10" s="34"/>
      <c r="H10" s="34"/>
    </row>
    <row r="11" spans="1:9" s="401" customFormat="1" ht="20.100000000000001" customHeight="1">
      <c r="A11" s="37"/>
      <c r="B11" s="172"/>
      <c r="C11" s="172"/>
      <c r="D11" s="172"/>
      <c r="E11" s="17"/>
      <c r="F11" s="34"/>
      <c r="G11" s="34"/>
      <c r="H11" s="34"/>
    </row>
    <row r="12" spans="1:9" s="401" customFormat="1" ht="20.100000000000001" customHeight="1">
      <c r="A12" s="37"/>
      <c r="B12" s="172"/>
      <c r="C12" s="172"/>
      <c r="D12" s="172"/>
      <c r="E12" s="34"/>
      <c r="F12" s="34"/>
      <c r="G12" s="34"/>
      <c r="H12" s="34"/>
    </row>
    <row r="13" spans="1:9" s="401" customFormat="1" ht="29.25" customHeight="1">
      <c r="A13" s="34" t="s">
        <v>409</v>
      </c>
      <c r="B13" s="34"/>
      <c r="C13" s="34"/>
      <c r="D13" s="34"/>
      <c r="E13" s="34"/>
      <c r="F13" s="34"/>
      <c r="G13" s="34"/>
      <c r="H13" s="34"/>
    </row>
    <row r="14" spans="1:9" s="401" customFormat="1" ht="5.25" customHeight="1">
      <c r="A14" s="37"/>
      <c r="B14" s="34"/>
      <c r="C14" s="34"/>
      <c r="D14" s="34"/>
      <c r="E14" s="34"/>
      <c r="F14" s="34"/>
      <c r="G14" s="34"/>
      <c r="H14" s="34"/>
    </row>
    <row r="15" spans="1:9" s="430" customFormat="1" ht="48" customHeight="1">
      <c r="A15" s="59">
        <v>1</v>
      </c>
      <c r="B15" s="1061" t="s">
        <v>810</v>
      </c>
      <c r="C15" s="1061"/>
      <c r="D15" s="1061"/>
      <c r="E15" s="1061"/>
      <c r="F15" s="1061"/>
      <c r="G15" s="1061"/>
      <c r="H15" s="34"/>
    </row>
    <row r="16" spans="1:9" s="430" customFormat="1" ht="3" customHeight="1">
      <c r="A16" s="59"/>
      <c r="B16" s="1061"/>
      <c r="C16" s="1061"/>
      <c r="D16" s="1061"/>
      <c r="E16" s="1061"/>
      <c r="F16" s="1061"/>
      <c r="G16" s="1061"/>
      <c r="H16" s="34"/>
    </row>
    <row r="17" spans="1:8" s="430" customFormat="1" ht="60" customHeight="1">
      <c r="A17" s="59">
        <v>2</v>
      </c>
      <c r="B17" s="1061" t="s">
        <v>811</v>
      </c>
      <c r="C17" s="1061"/>
      <c r="D17" s="1061"/>
      <c r="E17" s="1061"/>
      <c r="F17" s="1061"/>
      <c r="G17" s="1061"/>
      <c r="H17" s="34"/>
    </row>
    <row r="18" spans="1:8" s="430" customFormat="1" ht="7.5" customHeight="1">
      <c r="A18" s="59"/>
      <c r="B18" s="43"/>
      <c r="C18" s="1067"/>
      <c r="D18" s="1067"/>
      <c r="E18" s="1067"/>
      <c r="F18" s="1067"/>
      <c r="G18" s="1067"/>
      <c r="H18" s="34"/>
    </row>
    <row r="19" spans="1:8" s="430" customFormat="1" ht="45" customHeight="1">
      <c r="A19" s="59">
        <v>3</v>
      </c>
      <c r="B19" s="1061" t="s">
        <v>812</v>
      </c>
      <c r="C19" s="1061"/>
      <c r="D19" s="1061"/>
      <c r="E19" s="1061"/>
      <c r="F19" s="1061"/>
      <c r="G19" s="1061"/>
      <c r="H19" s="34"/>
    </row>
    <row r="20" spans="1:8" s="430" customFormat="1" ht="7.5" customHeight="1">
      <c r="A20" s="59"/>
      <c r="B20" s="1061"/>
      <c r="C20" s="1061"/>
      <c r="D20" s="1061"/>
      <c r="E20" s="1061"/>
      <c r="F20" s="1061"/>
      <c r="G20" s="1061"/>
      <c r="H20" s="34"/>
    </row>
    <row r="21" spans="1:8" s="430" customFormat="1" ht="67.5" customHeight="1">
      <c r="A21" s="59">
        <v>4</v>
      </c>
      <c r="B21" s="1061" t="s">
        <v>813</v>
      </c>
      <c r="C21" s="1061"/>
      <c r="D21" s="1061"/>
      <c r="E21" s="1061"/>
      <c r="F21" s="1061"/>
      <c r="G21" s="1061"/>
      <c r="H21" s="34"/>
    </row>
    <row r="22" spans="1:8" s="430" customFormat="1" ht="8.25" customHeight="1">
      <c r="A22" s="59"/>
      <c r="B22" s="1061"/>
      <c r="C22" s="1061"/>
      <c r="D22" s="1061"/>
      <c r="E22" s="1061"/>
      <c r="F22" s="1061"/>
      <c r="G22" s="1061"/>
      <c r="H22" s="34"/>
    </row>
    <row r="23" spans="1:8" s="430" customFormat="1" ht="61.5" customHeight="1">
      <c r="A23" s="59">
        <v>5</v>
      </c>
      <c r="B23" s="1061" t="s">
        <v>814</v>
      </c>
      <c r="C23" s="1061"/>
      <c r="D23" s="1061"/>
      <c r="E23" s="1061"/>
      <c r="F23" s="1061"/>
      <c r="G23" s="1061"/>
      <c r="H23" s="34"/>
    </row>
    <row r="24" spans="1:8" s="430" customFormat="1" ht="60" customHeight="1">
      <c r="A24" s="59"/>
      <c r="B24" s="1132" t="s">
        <v>815</v>
      </c>
      <c r="C24" s="1132"/>
      <c r="D24" s="1132"/>
      <c r="E24" s="1132"/>
      <c r="F24" s="1132"/>
      <c r="G24" s="1132"/>
      <c r="H24" s="34"/>
    </row>
    <row r="25" spans="1:8" s="430" customFormat="1" ht="30" customHeight="1">
      <c r="A25" s="59"/>
      <c r="B25" s="544" t="s">
        <v>816</v>
      </c>
      <c r="C25" s="544" t="s">
        <v>567</v>
      </c>
      <c r="D25" s="946" t="s">
        <v>817</v>
      </c>
      <c r="E25" s="946"/>
      <c r="F25" s="946"/>
      <c r="G25" s="946"/>
      <c r="H25" s="34"/>
    </row>
    <row r="26" spans="1:8" s="430" customFormat="1" ht="30" customHeight="1">
      <c r="A26" s="59"/>
      <c r="B26" s="51">
        <v>1</v>
      </c>
      <c r="C26" s="646" t="s">
        <v>818</v>
      </c>
      <c r="D26" s="1133"/>
      <c r="E26" s="1133"/>
      <c r="F26" s="1133"/>
      <c r="G26" s="1133"/>
      <c r="H26" s="34"/>
    </row>
    <row r="27" spans="1:8" s="430" customFormat="1" ht="30" customHeight="1">
      <c r="A27" s="59"/>
      <c r="B27" s="51">
        <v>2</v>
      </c>
      <c r="C27" s="646" t="s">
        <v>819</v>
      </c>
      <c r="D27" s="1133"/>
      <c r="E27" s="1133"/>
      <c r="F27" s="1133"/>
      <c r="G27" s="1133"/>
      <c r="H27" s="34"/>
    </row>
    <row r="28" spans="1:8" s="430" customFormat="1" ht="30" customHeight="1">
      <c r="A28" s="59"/>
      <c r="B28" s="51">
        <v>3</v>
      </c>
      <c r="C28" s="646" t="s">
        <v>820</v>
      </c>
      <c r="D28" s="1133"/>
      <c r="E28" s="1133"/>
      <c r="F28" s="1133"/>
      <c r="G28" s="1133"/>
      <c r="H28" s="34"/>
    </row>
    <row r="29" spans="1:8" s="430" customFormat="1" ht="30" customHeight="1">
      <c r="A29" s="59"/>
      <c r="B29" s="51">
        <v>4</v>
      </c>
      <c r="C29" s="646" t="s">
        <v>821</v>
      </c>
      <c r="D29" s="1133"/>
      <c r="E29" s="1133"/>
      <c r="F29" s="1133"/>
      <c r="G29" s="1133"/>
      <c r="H29" s="34"/>
    </row>
    <row r="30" spans="1:8" s="430" customFormat="1" ht="30" customHeight="1">
      <c r="A30" s="59"/>
      <c r="B30" s="51">
        <v>5</v>
      </c>
      <c r="C30" s="646" t="s">
        <v>822</v>
      </c>
      <c r="D30" s="1133"/>
      <c r="E30" s="1133"/>
      <c r="F30" s="1133"/>
      <c r="G30" s="1133"/>
      <c r="H30" s="34"/>
    </row>
    <row r="31" spans="1:8" s="430" customFormat="1" ht="14.25" customHeight="1">
      <c r="A31" s="59"/>
      <c r="B31" s="1130"/>
      <c r="C31" s="1130"/>
      <c r="D31" s="1130"/>
      <c r="E31" s="1130"/>
      <c r="F31" s="1130"/>
      <c r="G31" s="1130"/>
      <c r="H31" s="34"/>
    </row>
    <row r="32" spans="1:8" s="430" customFormat="1" ht="39.75" customHeight="1">
      <c r="A32" s="59"/>
      <c r="B32" s="1061" t="s">
        <v>823</v>
      </c>
      <c r="C32" s="1061"/>
      <c r="D32" s="1061"/>
      <c r="E32" s="1061"/>
      <c r="F32" s="1061"/>
      <c r="G32" s="1061"/>
      <c r="H32" s="34"/>
    </row>
    <row r="33" spans="1:15" s="430" customFormat="1" ht="72.75" customHeight="1">
      <c r="A33" s="59"/>
      <c r="B33" s="647" t="s">
        <v>824</v>
      </c>
      <c r="C33" s="648" t="s">
        <v>825</v>
      </c>
      <c r="D33" s="1135" t="s">
        <v>826</v>
      </c>
      <c r="E33" s="1135"/>
      <c r="F33" s="946" t="s">
        <v>827</v>
      </c>
      <c r="G33" s="946"/>
      <c r="H33" s="34"/>
    </row>
    <row r="34" spans="1:15" s="430" customFormat="1" ht="30" customHeight="1">
      <c r="A34" s="59"/>
      <c r="B34" s="682"/>
      <c r="C34" s="682"/>
      <c r="D34" s="1133"/>
      <c r="E34" s="1133"/>
      <c r="F34" s="1133"/>
      <c r="G34" s="1133"/>
      <c r="H34" s="34"/>
    </row>
    <row r="35" spans="1:15" s="430" customFormat="1" ht="15.75" customHeight="1">
      <c r="A35" s="59"/>
      <c r="B35" s="1130"/>
      <c r="C35" s="1130"/>
      <c r="D35" s="1130"/>
      <c r="E35" s="1130"/>
      <c r="F35" s="1130"/>
      <c r="G35" s="1130"/>
      <c r="H35" s="34"/>
    </row>
    <row r="36" spans="1:15" s="430" customFormat="1" ht="95.25" customHeight="1">
      <c r="A36" s="59"/>
      <c r="B36" s="1134" t="s">
        <v>828</v>
      </c>
      <c r="C36" s="1134"/>
      <c r="D36" s="1134"/>
      <c r="E36" s="1134"/>
      <c r="F36" s="1134"/>
      <c r="G36" s="1134"/>
      <c r="H36" s="34"/>
    </row>
    <row r="37" spans="1:15" s="430" customFormat="1" ht="3.75" customHeight="1">
      <c r="A37" s="59"/>
      <c r="B37" s="1130"/>
      <c r="C37" s="1130"/>
      <c r="D37" s="1130"/>
      <c r="E37" s="1130"/>
      <c r="F37" s="1130"/>
      <c r="G37" s="1130"/>
      <c r="H37" s="34"/>
    </row>
    <row r="38" spans="1:15" s="430" customFormat="1" ht="143.25" customHeight="1">
      <c r="A38" s="59" t="s">
        <v>829</v>
      </c>
      <c r="B38" s="1061" t="s">
        <v>830</v>
      </c>
      <c r="C38" s="1061"/>
      <c r="D38" s="1061"/>
      <c r="E38" s="1061"/>
      <c r="F38" s="1061"/>
      <c r="G38" s="1061"/>
      <c r="H38" s="34"/>
    </row>
    <row r="39" spans="1:15" s="430" customFormat="1" ht="8.25" customHeight="1">
      <c r="A39" s="59"/>
      <c r="B39" s="645"/>
      <c r="C39" s="645"/>
      <c r="D39" s="645"/>
      <c r="E39" s="645"/>
      <c r="F39" s="645"/>
      <c r="G39" s="645"/>
      <c r="H39" s="34"/>
    </row>
    <row r="40" spans="1:15" s="430" customFormat="1" ht="138.75" customHeight="1">
      <c r="A40" s="59">
        <v>7</v>
      </c>
      <c r="B40" s="1061" t="s">
        <v>831</v>
      </c>
      <c r="C40" s="1061"/>
      <c r="D40" s="1061"/>
      <c r="E40" s="1061"/>
      <c r="F40" s="1061"/>
      <c r="G40" s="1061"/>
      <c r="H40" s="34"/>
    </row>
    <row r="41" spans="1:15" s="430" customFormat="1" ht="30" customHeight="1">
      <c r="A41" s="59"/>
      <c r="B41" s="645"/>
      <c r="C41" s="645"/>
      <c r="D41" s="645"/>
      <c r="E41" s="645"/>
      <c r="F41" s="645"/>
      <c r="G41" s="645"/>
      <c r="H41" s="34"/>
    </row>
    <row r="42" spans="1:15" s="430" customFormat="1" ht="283.5" customHeight="1">
      <c r="A42" s="59"/>
      <c r="B42" s="645"/>
      <c r="C42" s="1131" t="s">
        <v>832</v>
      </c>
      <c r="D42" s="1131"/>
      <c r="E42" s="1131"/>
      <c r="F42" s="1131"/>
      <c r="G42" s="1131"/>
      <c r="H42" s="34"/>
    </row>
    <row r="43" spans="1:15" s="430" customFormat="1" ht="30" customHeight="1">
      <c r="A43" s="59"/>
      <c r="B43" s="456"/>
      <c r="C43" s="456"/>
      <c r="D43" s="456"/>
      <c r="E43" s="456"/>
      <c r="F43" s="456"/>
      <c r="G43" s="456"/>
      <c r="H43" s="34"/>
    </row>
    <row r="44" spans="1:15" s="430" customFormat="1" ht="52.5" customHeight="1">
      <c r="A44" s="59"/>
      <c r="B44" s="991" t="s">
        <v>833</v>
      </c>
      <c r="C44" s="991"/>
      <c r="D44" s="991"/>
      <c r="E44" s="991"/>
      <c r="F44" s="991"/>
      <c r="G44" s="991"/>
      <c r="H44" s="34"/>
    </row>
    <row r="45" spans="1:15" s="34" customFormat="1" ht="33" customHeight="1" thickBot="1">
      <c r="A45" s="41" t="s">
        <v>57</v>
      </c>
      <c r="B45" s="76" t="str">
        <f>'Attach 3(JV)'!B24</f>
        <v/>
      </c>
      <c r="C45" s="45"/>
      <c r="D45" s="42" t="s">
        <v>55</v>
      </c>
      <c r="E45" s="44" t="str">
        <f>'Attach 3(JV)'!E24</f>
        <v/>
      </c>
      <c r="I45" s="401"/>
      <c r="M45" s="649"/>
      <c r="N45" s="650"/>
      <c r="O45" s="651"/>
    </row>
    <row r="46" spans="1:15" s="34" customFormat="1" ht="33" customHeight="1" thickBot="1">
      <c r="A46" s="41" t="s">
        <v>58</v>
      </c>
      <c r="B46" s="44" t="str">
        <f>'Attach 3(JV)'!B25</f>
        <v/>
      </c>
      <c r="C46" s="45"/>
      <c r="D46" s="42" t="s">
        <v>56</v>
      </c>
      <c r="E46" s="44" t="str">
        <f>'Attach 3(JV)'!E25</f>
        <v/>
      </c>
      <c r="I46" s="401"/>
      <c r="M46" s="649"/>
      <c r="N46" s="650"/>
      <c r="O46" s="651"/>
    </row>
  </sheetData>
  <customSheetViews>
    <customSheetView guid="{B25B678B-BC05-466F-8B72-B9A2B78D775E}">
      <selection activeCell="C4" sqref="C4"/>
      <pageMargins left="0.7" right="0.7" top="0.75" bottom="0.75" header="0.3" footer="0.3"/>
    </customSheetView>
    <customSheetView guid="{57F6F03E-328F-41C2-A59F-EF89E62201CD}">
      <selection activeCell="C4" sqref="C4"/>
      <pageMargins left="0.7" right="0.7" top="0.75" bottom="0.75" header="0.3" footer="0.3"/>
    </customSheetView>
    <customSheetView guid="{79608B77-B487-4385-B348-43478B82E768}">
      <selection activeCell="C4" sqref="C4"/>
      <pageMargins left="0.7" right="0.7" top="0.75" bottom="0.75" header="0.3" footer="0.3"/>
    </customSheetView>
    <customSheetView guid="{A8479356-B4AD-4F5B-8D54-8D0AD34911D9}">
      <selection activeCell="B34" sqref="B34"/>
      <pageMargins left="0.7" right="0.7" top="0.75" bottom="0.75" header="0.3" footer="0.3"/>
    </customSheetView>
    <customSheetView guid="{D1959BE0-8812-45F3-9DE2-A86473ADD9EF}">
      <selection activeCell="C4" sqref="C4"/>
      <pageMargins left="0.7" right="0.7" top="0.75" bottom="0.75" header="0.3" footer="0.3"/>
    </customSheetView>
  </customSheetViews>
  <mergeCells count="35">
    <mergeCell ref="A2:G2"/>
    <mergeCell ref="A3:G3"/>
    <mergeCell ref="B7:D7"/>
    <mergeCell ref="B8:D8"/>
    <mergeCell ref="B9:D9"/>
    <mergeCell ref="B10:D10"/>
    <mergeCell ref="B15:G15"/>
    <mergeCell ref="B16:G16"/>
    <mergeCell ref="B17:G17"/>
    <mergeCell ref="C18:G18"/>
    <mergeCell ref="B19:G19"/>
    <mergeCell ref="B20:G20"/>
    <mergeCell ref="B21:G21"/>
    <mergeCell ref="B22:G22"/>
    <mergeCell ref="B23:G23"/>
    <mergeCell ref="B24:G24"/>
    <mergeCell ref="D25:G25"/>
    <mergeCell ref="D26:G26"/>
    <mergeCell ref="B36:G36"/>
    <mergeCell ref="D27:G27"/>
    <mergeCell ref="D28:G28"/>
    <mergeCell ref="D29:G29"/>
    <mergeCell ref="D30:G30"/>
    <mergeCell ref="B31:G31"/>
    <mergeCell ref="B32:G32"/>
    <mergeCell ref="D33:E33"/>
    <mergeCell ref="F33:G33"/>
    <mergeCell ref="D34:E34"/>
    <mergeCell ref="F34:G34"/>
    <mergeCell ref="B35:G35"/>
    <mergeCell ref="B37:G37"/>
    <mergeCell ref="B38:G38"/>
    <mergeCell ref="B40:G40"/>
    <mergeCell ref="C42:G42"/>
    <mergeCell ref="B44:G4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workbookViewId="0">
      <selection activeCell="G8" sqref="G8"/>
    </sheetView>
  </sheetViews>
  <sheetFormatPr defaultRowHeight="13.5"/>
  <cols>
    <col min="1" max="1" width="19.85546875" customWidth="1"/>
    <col min="2" max="2" width="29.7109375" customWidth="1"/>
    <col min="3" max="3" width="20.7109375" customWidth="1"/>
    <col min="4" max="4" width="23.140625" customWidth="1"/>
    <col min="5" max="5" width="36.7109375" customWidth="1"/>
  </cols>
  <sheetData>
    <row r="1" spans="1:5" ht="16.5">
      <c r="A1" s="708" t="str">
        <f>Cover!B3</f>
        <v>Specification No.: SRTCC/ Tele-contracts /836-20/AFSS</v>
      </c>
      <c r="B1" s="709"/>
      <c r="C1" s="709"/>
      <c r="D1" s="709"/>
      <c r="E1" s="710" t="str">
        <f>"Attachment-20 "</f>
        <v xml:space="preserve">Attachment-20 </v>
      </c>
    </row>
    <row r="2" spans="1:5" ht="16.5">
      <c r="A2" s="711"/>
      <c r="B2" s="711"/>
      <c r="C2" s="711"/>
      <c r="D2" s="711"/>
      <c r="E2" s="711"/>
    </row>
    <row r="3" spans="1:5" ht="44.25" customHeight="1">
      <c r="A3" s="1144" t="str">
        <f>Cover!B2</f>
        <v xml:space="preserve">Supply, installation &amp; commissioning of AFSS (Automatic Fire Suppression System) at 6 nos. Telecom locations under SRTCC.
</v>
      </c>
      <c r="B3" s="1144"/>
      <c r="C3" s="1144"/>
      <c r="D3" s="1144"/>
      <c r="E3" s="1144"/>
    </row>
    <row r="4" spans="1:5" ht="32.25" customHeight="1">
      <c r="A4" s="1145" t="s">
        <v>908</v>
      </c>
      <c r="B4" s="1145"/>
      <c r="C4" s="1145"/>
      <c r="D4" s="1145"/>
      <c r="E4" s="1145"/>
    </row>
    <row r="5" spans="1:5" ht="16.5">
      <c r="A5" s="712"/>
      <c r="B5" s="711"/>
      <c r="C5" s="711"/>
      <c r="D5" s="711"/>
      <c r="E5" s="711"/>
    </row>
    <row r="6" spans="1:5" ht="15" customHeight="1">
      <c r="A6" s="1137" t="s">
        <v>909</v>
      </c>
      <c r="B6" s="1137"/>
      <c r="C6" s="1137"/>
      <c r="D6" s="1137"/>
      <c r="E6" s="1137"/>
    </row>
    <row r="7" spans="1:5" ht="16.5" customHeight="1">
      <c r="A7" s="1137"/>
      <c r="B7" s="1137"/>
      <c r="C7" s="1137"/>
      <c r="D7" s="1137"/>
      <c r="E7" s="1137"/>
    </row>
    <row r="8" spans="1:5" ht="88.5" customHeight="1">
      <c r="A8" s="1146" t="s">
        <v>910</v>
      </c>
      <c r="B8" s="1146"/>
      <c r="C8" s="1146"/>
      <c r="D8" s="1146"/>
      <c r="E8" s="1146"/>
    </row>
    <row r="9" spans="1:5" ht="16.5">
      <c r="A9" s="711"/>
      <c r="B9" s="711"/>
      <c r="C9" s="711"/>
      <c r="D9" s="711"/>
      <c r="E9" s="711"/>
    </row>
    <row r="10" spans="1:5" ht="66.75" customHeight="1">
      <c r="A10" s="1146" t="s">
        <v>911</v>
      </c>
      <c r="B10" s="1146"/>
      <c r="C10" s="1146"/>
      <c r="D10" s="1146"/>
      <c r="E10" s="1146"/>
    </row>
    <row r="11" spans="1:5" ht="16.5">
      <c r="A11" s="1143"/>
      <c r="B11" s="1143"/>
      <c r="C11" s="1143"/>
      <c r="D11" s="1143"/>
      <c r="E11" s="1143"/>
    </row>
    <row r="12" spans="1:5" ht="45" customHeight="1">
      <c r="A12" s="1143" t="s">
        <v>912</v>
      </c>
      <c r="B12" s="1143"/>
      <c r="C12" s="1143"/>
      <c r="D12" s="1143"/>
      <c r="E12" s="1143"/>
    </row>
    <row r="13" spans="1:5" ht="16.5">
      <c r="A13" s="1143"/>
      <c r="B13" s="1143"/>
      <c r="C13" s="1143"/>
      <c r="D13" s="1143"/>
      <c r="E13" s="1143"/>
    </row>
    <row r="14" spans="1:5" ht="57" customHeight="1">
      <c r="A14" s="1143" t="s">
        <v>913</v>
      </c>
      <c r="B14" s="1143"/>
      <c r="C14" s="1143"/>
      <c r="D14" s="1143"/>
      <c r="E14" s="1143"/>
    </row>
    <row r="15" spans="1:5" ht="16.5">
      <c r="A15" s="713"/>
      <c r="B15" s="711"/>
      <c r="C15" s="711"/>
      <c r="D15" s="711"/>
      <c r="E15" s="711"/>
    </row>
    <row r="16" spans="1:5" ht="48.75" customHeight="1">
      <c r="A16" s="1141" t="s">
        <v>914</v>
      </c>
      <c r="B16" s="1141"/>
      <c r="C16" s="1141"/>
      <c r="D16" s="1141"/>
      <c r="E16" s="1141"/>
    </row>
    <row r="17" spans="1:5" ht="16.5">
      <c r="A17" s="713"/>
      <c r="B17" s="711"/>
      <c r="C17" s="711"/>
      <c r="D17" s="711"/>
      <c r="E17" s="711"/>
    </row>
    <row r="18" spans="1:5" ht="38.25" customHeight="1">
      <c r="A18" s="1143" t="s">
        <v>915</v>
      </c>
      <c r="B18" s="1143"/>
      <c r="C18" s="1143"/>
      <c r="D18" s="1143"/>
      <c r="E18" s="1143"/>
    </row>
    <row r="19" spans="1:5" ht="16.5">
      <c r="A19" s="712"/>
      <c r="B19" s="712"/>
      <c r="C19" s="712"/>
      <c r="D19" s="712"/>
      <c r="E19" s="712"/>
    </row>
    <row r="20" spans="1:5" ht="81" customHeight="1">
      <c r="A20" s="1141" t="s">
        <v>916</v>
      </c>
      <c r="B20" s="1141"/>
      <c r="C20" s="1141"/>
      <c r="D20" s="1141"/>
      <c r="E20" s="1141"/>
    </row>
    <row r="21" spans="1:5" ht="16.5">
      <c r="A21" s="712"/>
      <c r="B21" s="712"/>
      <c r="C21" s="712"/>
      <c r="D21" s="712"/>
      <c r="E21" s="712"/>
    </row>
    <row r="22" spans="1:5" ht="33.75" customHeight="1">
      <c r="A22" s="1141" t="s">
        <v>917</v>
      </c>
      <c r="B22" s="1141"/>
      <c r="C22" s="1141"/>
      <c r="D22" s="1141"/>
      <c r="E22" s="1141"/>
    </row>
    <row r="23" spans="1:5" ht="16.5">
      <c r="A23" s="712"/>
      <c r="B23" s="1142"/>
      <c r="C23" s="1142"/>
      <c r="D23" s="1142"/>
      <c r="E23" s="712"/>
    </row>
    <row r="24" spans="1:5" ht="42" customHeight="1">
      <c r="A24" s="714" t="s">
        <v>918</v>
      </c>
      <c r="B24" s="1138" t="s">
        <v>919</v>
      </c>
      <c r="C24" s="1138"/>
      <c r="D24" s="1138"/>
      <c r="E24" s="715"/>
    </row>
    <row r="25" spans="1:5" ht="42" customHeight="1">
      <c r="A25" s="714" t="s">
        <v>920</v>
      </c>
      <c r="B25" s="1138" t="s">
        <v>921</v>
      </c>
      <c r="C25" s="1138"/>
      <c r="D25" s="1138"/>
      <c r="E25" s="715"/>
    </row>
    <row r="26" spans="1:5" ht="42" customHeight="1">
      <c r="A26" s="714" t="s">
        <v>922</v>
      </c>
      <c r="B26" s="1138" t="s">
        <v>923</v>
      </c>
      <c r="C26" s="1138"/>
      <c r="D26" s="1138"/>
      <c r="E26" s="715"/>
    </row>
    <row r="27" spans="1:5" ht="42" customHeight="1">
      <c r="A27" s="714" t="s">
        <v>924</v>
      </c>
      <c r="B27" s="1138" t="s">
        <v>925</v>
      </c>
      <c r="C27" s="1138"/>
      <c r="D27" s="1138"/>
      <c r="E27" s="715"/>
    </row>
    <row r="28" spans="1:5" ht="55.5" customHeight="1">
      <c r="A28" s="714" t="s">
        <v>926</v>
      </c>
      <c r="B28" s="1138" t="s">
        <v>927</v>
      </c>
      <c r="C28" s="1138"/>
      <c r="D28" s="1138"/>
      <c r="E28" s="715"/>
    </row>
    <row r="29" spans="1:5" ht="42" customHeight="1">
      <c r="A29" s="714" t="s">
        <v>928</v>
      </c>
      <c r="B29" s="1138" t="s">
        <v>929</v>
      </c>
      <c r="C29" s="1138"/>
      <c r="D29" s="1138"/>
      <c r="E29" s="715"/>
    </row>
    <row r="30" spans="1:5" ht="42" customHeight="1">
      <c r="A30" s="714" t="s">
        <v>930</v>
      </c>
      <c r="B30" s="1138" t="s">
        <v>931</v>
      </c>
      <c r="C30" s="1138"/>
      <c r="D30" s="1138"/>
      <c r="E30" s="715"/>
    </row>
    <row r="31" spans="1:5" ht="42" customHeight="1">
      <c r="A31" s="714" t="s">
        <v>932</v>
      </c>
      <c r="B31" s="1138" t="s">
        <v>933</v>
      </c>
      <c r="C31" s="1138"/>
      <c r="D31" s="1138"/>
      <c r="E31" s="715"/>
    </row>
    <row r="32" spans="1:5" ht="42" customHeight="1">
      <c r="A32" s="714" t="s">
        <v>934</v>
      </c>
      <c r="B32" s="1138" t="s">
        <v>935</v>
      </c>
      <c r="C32" s="1138"/>
      <c r="D32" s="1138"/>
      <c r="E32" s="715"/>
    </row>
    <row r="33" spans="1:5" ht="42" customHeight="1">
      <c r="A33" s="714" t="s">
        <v>936</v>
      </c>
      <c r="B33" s="1138" t="s">
        <v>937</v>
      </c>
      <c r="C33" s="1138"/>
      <c r="D33" s="1138"/>
      <c r="E33" s="715"/>
    </row>
    <row r="34" spans="1:5" ht="42" customHeight="1">
      <c r="A34" s="714" t="s">
        <v>938</v>
      </c>
      <c r="B34" s="1138" t="s">
        <v>939</v>
      </c>
      <c r="C34" s="1138"/>
      <c r="D34" s="1138"/>
      <c r="E34" s="715"/>
    </row>
    <row r="35" spans="1:5" ht="42" customHeight="1">
      <c r="A35" s="714" t="s">
        <v>940</v>
      </c>
      <c r="B35" s="1138" t="s">
        <v>941</v>
      </c>
      <c r="C35" s="1138"/>
      <c r="D35" s="1138"/>
      <c r="E35" s="715"/>
    </row>
    <row r="36" spans="1:5" ht="42" customHeight="1">
      <c r="A36" s="714" t="s">
        <v>942</v>
      </c>
      <c r="B36" s="1138" t="s">
        <v>943</v>
      </c>
      <c r="C36" s="1138"/>
      <c r="D36" s="1138"/>
      <c r="E36" s="715"/>
    </row>
    <row r="37" spans="1:5" ht="16.5">
      <c r="A37" s="716"/>
      <c r="B37" s="717"/>
      <c r="C37" s="717"/>
      <c r="D37" s="717"/>
      <c r="E37" s="718"/>
    </row>
    <row r="38" spans="1:5" ht="16.5">
      <c r="A38" s="712"/>
      <c r="B38" s="712"/>
      <c r="C38" s="712"/>
      <c r="D38" s="712"/>
      <c r="E38" s="712"/>
    </row>
    <row r="39" spans="1:5" ht="33" customHeight="1">
      <c r="A39" s="719" t="s">
        <v>57</v>
      </c>
      <c r="B39" s="720">
        <f>'[5]Names of Bidder'!D25</f>
        <v>0</v>
      </c>
      <c r="C39" s="720"/>
      <c r="D39" s="1139" t="s">
        <v>944</v>
      </c>
      <c r="E39" s="1140"/>
    </row>
    <row r="40" spans="1:5" ht="47.25" customHeight="1">
      <c r="A40" s="719" t="s">
        <v>58</v>
      </c>
      <c r="B40" s="720">
        <f>'[5]Names of Bidder'!D26</f>
        <v>0</v>
      </c>
      <c r="C40" s="720"/>
      <c r="D40" s="1140"/>
      <c r="E40" s="1140"/>
    </row>
  </sheetData>
  <mergeCells count="28">
    <mergeCell ref="A3:E3"/>
    <mergeCell ref="A4:E4"/>
    <mergeCell ref="A8:E8"/>
    <mergeCell ref="A10:E10"/>
    <mergeCell ref="A11:E11"/>
    <mergeCell ref="B27:D27"/>
    <mergeCell ref="A12:E12"/>
    <mergeCell ref="A13:E13"/>
    <mergeCell ref="A14:E14"/>
    <mergeCell ref="A16:E16"/>
    <mergeCell ref="A18:E18"/>
    <mergeCell ref="A20:E20"/>
    <mergeCell ref="A6:E7"/>
    <mergeCell ref="B34:D34"/>
    <mergeCell ref="B35:D35"/>
    <mergeCell ref="B36:D36"/>
    <mergeCell ref="D39:E40"/>
    <mergeCell ref="B28:D28"/>
    <mergeCell ref="B29:D29"/>
    <mergeCell ref="B30:D30"/>
    <mergeCell ref="B31:D31"/>
    <mergeCell ref="B32:D32"/>
    <mergeCell ref="B33:D33"/>
    <mergeCell ref="A22:E22"/>
    <mergeCell ref="B23:D23"/>
    <mergeCell ref="B24:D24"/>
    <mergeCell ref="B25:D25"/>
    <mergeCell ref="B26:D2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abSelected="1" workbookViewId="0">
      <selection activeCell="G2" sqref="G2"/>
    </sheetView>
  </sheetViews>
  <sheetFormatPr defaultRowHeight="13.5"/>
  <cols>
    <col min="1" max="1" width="10" customWidth="1"/>
    <col min="2" max="2" width="24.42578125" customWidth="1"/>
    <col min="3" max="3" width="40.7109375" customWidth="1"/>
    <col min="4" max="4" width="17" customWidth="1"/>
    <col min="7" max="7" width="21.140625" customWidth="1"/>
  </cols>
  <sheetData>
    <row r="1" spans="1:7" ht="16.5">
      <c r="A1" s="722" t="str">
        <f>'Attach 20'!A1</f>
        <v>Specification No.: SRTCC/ Tele-contracts /836-20/AFSS</v>
      </c>
      <c r="B1" s="723"/>
      <c r="C1" s="723"/>
      <c r="D1" s="723"/>
      <c r="E1" s="723"/>
      <c r="F1" s="723"/>
      <c r="G1" s="724" t="s">
        <v>901</v>
      </c>
    </row>
    <row r="2" spans="1:7" ht="16.5">
      <c r="A2" s="722"/>
      <c r="B2" s="723"/>
      <c r="C2" s="723"/>
      <c r="D2" s="723"/>
      <c r="E2" s="723"/>
      <c r="F2" s="723"/>
      <c r="G2" s="724"/>
    </row>
    <row r="3" spans="1:7" ht="16.5">
      <c r="A3" s="1149" t="str">
        <f>'Attach 20'!A3:E3</f>
        <v xml:space="preserve">Supply, installation &amp; commissioning of AFSS (Automatic Fire Suppression System) at 6 nos. Telecom locations under SRTCC.
</v>
      </c>
      <c r="B3" s="1150"/>
      <c r="C3" s="1150"/>
      <c r="D3" s="1150"/>
      <c r="E3" s="1150"/>
      <c r="F3" s="1150"/>
      <c r="G3" s="1150"/>
    </row>
    <row r="4" spans="1:7" ht="15">
      <c r="A4" s="725"/>
      <c r="B4" s="725"/>
      <c r="C4" s="725"/>
      <c r="D4" s="725"/>
      <c r="E4" s="725"/>
      <c r="F4" s="725"/>
      <c r="G4" s="725"/>
    </row>
    <row r="5" spans="1:7" ht="63.75" customHeight="1">
      <c r="A5" s="1151" t="s">
        <v>945</v>
      </c>
      <c r="B5" s="1151"/>
      <c r="C5" s="1151"/>
      <c r="D5" s="1151"/>
      <c r="E5" s="1151"/>
      <c r="F5" s="1151"/>
      <c r="G5" s="1151"/>
    </row>
    <row r="6" spans="1:7" ht="23.25">
      <c r="A6" s="712"/>
      <c r="B6" s="711"/>
      <c r="C6" s="1152"/>
      <c r="D6" s="1152"/>
      <c r="E6" s="711"/>
      <c r="F6" s="711"/>
      <c r="G6" s="711"/>
    </row>
    <row r="7" spans="1:7" ht="16.5">
      <c r="A7" s="711" t="s">
        <v>409</v>
      </c>
      <c r="B7" s="711"/>
      <c r="C7" s="711"/>
      <c r="D7" s="711"/>
      <c r="E7" s="711"/>
      <c r="F7" s="711"/>
      <c r="G7" s="711"/>
    </row>
    <row r="8" spans="1:7" ht="16.5">
      <c r="A8" s="712"/>
      <c r="B8" s="711"/>
      <c r="C8" s="711"/>
      <c r="D8" s="711"/>
      <c r="E8" s="711"/>
      <c r="F8" s="711"/>
      <c r="G8" s="711"/>
    </row>
    <row r="9" spans="1:7" ht="107.25" customHeight="1">
      <c r="A9" s="1141" t="s">
        <v>946</v>
      </c>
      <c r="B9" s="1141"/>
      <c r="C9" s="1141"/>
      <c r="D9" s="1141"/>
      <c r="E9" s="1141"/>
      <c r="F9" s="1141"/>
      <c r="G9" s="1141"/>
    </row>
    <row r="10" spans="1:7" ht="16.5">
      <c r="A10" s="721"/>
      <c r="B10" s="1141"/>
      <c r="C10" s="1141"/>
      <c r="D10" s="1141"/>
      <c r="E10" s="1141"/>
      <c r="F10" s="1141"/>
      <c r="G10" s="1141"/>
    </row>
    <row r="11" spans="1:7" ht="91.5" customHeight="1">
      <c r="A11" s="1141" t="s">
        <v>947</v>
      </c>
      <c r="B11" s="1141"/>
      <c r="C11" s="1141"/>
      <c r="D11" s="1141"/>
      <c r="E11" s="1141"/>
      <c r="F11" s="1141"/>
      <c r="G11" s="1141"/>
    </row>
    <row r="12" spans="1:7" ht="16.5">
      <c r="A12" s="721"/>
      <c r="B12" s="726"/>
      <c r="C12" s="1147"/>
      <c r="D12" s="1147"/>
      <c r="E12" s="1147"/>
      <c r="F12" s="1147"/>
      <c r="G12" s="1147"/>
    </row>
    <row r="13" spans="1:7" ht="86.25" customHeight="1">
      <c r="A13" s="1146" t="s">
        <v>948</v>
      </c>
      <c r="B13" s="1146"/>
      <c r="C13" s="1146"/>
      <c r="D13" s="1146"/>
      <c r="E13" s="1146"/>
      <c r="F13" s="1146"/>
      <c r="G13" s="1146"/>
    </row>
    <row r="14" spans="1:7" ht="16.5">
      <c r="A14" s="721"/>
      <c r="B14" s="1141"/>
      <c r="C14" s="1141"/>
      <c r="D14" s="1141"/>
      <c r="E14" s="1141"/>
      <c r="F14" s="1141"/>
      <c r="G14" s="1141"/>
    </row>
    <row r="15" spans="1:7" ht="87" customHeight="1">
      <c r="A15" s="1141" t="s">
        <v>949</v>
      </c>
      <c r="B15" s="1141"/>
      <c r="C15" s="1141"/>
      <c r="D15" s="1141"/>
      <c r="E15" s="1141"/>
      <c r="F15" s="1141"/>
      <c r="G15" s="1141"/>
    </row>
    <row r="16" spans="1:7" ht="27.75" customHeight="1">
      <c r="A16" s="721"/>
      <c r="B16" s="1141"/>
      <c r="C16" s="1141"/>
      <c r="D16" s="1141"/>
      <c r="E16" s="1141"/>
      <c r="F16" s="1141"/>
      <c r="G16" s="1141"/>
    </row>
    <row r="17" spans="1:7" ht="53.25" customHeight="1">
      <c r="A17" s="719" t="s">
        <v>57</v>
      </c>
      <c r="B17" s="727" t="str">
        <f>'[5]Attach 3(JV)'!B24</f>
        <v/>
      </c>
      <c r="C17" s="728"/>
      <c r="D17" s="1145" t="s">
        <v>944</v>
      </c>
      <c r="E17" s="1148"/>
      <c r="F17" s="1148"/>
      <c r="G17" s="1148"/>
    </row>
    <row r="18" spans="1:7" ht="45.75" customHeight="1">
      <c r="A18" s="719" t="s">
        <v>58</v>
      </c>
      <c r="B18" s="729" t="str">
        <f>'[5]Attach 3(JV)'!B25</f>
        <v/>
      </c>
      <c r="C18" s="728"/>
      <c r="D18" s="1148"/>
      <c r="E18" s="1148"/>
      <c r="F18" s="1148"/>
      <c r="G18" s="1148"/>
    </row>
  </sheetData>
  <mergeCells count="12">
    <mergeCell ref="D17:G18"/>
    <mergeCell ref="A3:G3"/>
    <mergeCell ref="A5:G5"/>
    <mergeCell ref="C6:D6"/>
    <mergeCell ref="A9:G9"/>
    <mergeCell ref="B10:G10"/>
    <mergeCell ref="A11:G11"/>
    <mergeCell ref="C12:G12"/>
    <mergeCell ref="A13:G13"/>
    <mergeCell ref="B14:G14"/>
    <mergeCell ref="A15:G15"/>
    <mergeCell ref="B16:G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C28"/>
  <sheetViews>
    <sheetView showGridLines="0" topLeftCell="B1" zoomScaleNormal="100" zoomScaleSheetLayoutView="100" workbookViewId="0">
      <selection activeCell="D6" sqref="D6"/>
    </sheetView>
  </sheetViews>
  <sheetFormatPr defaultRowHeight="16.5"/>
  <cols>
    <col min="1" max="1" width="9.140625" style="342" hidden="1" customWidth="1"/>
    <col min="2" max="2" width="25.85546875" style="341" customWidth="1"/>
    <col min="3" max="3" width="11.7109375" style="341" customWidth="1"/>
    <col min="4" max="4" width="54" style="341" customWidth="1"/>
    <col min="5" max="5" width="11.85546875" style="341" customWidth="1"/>
    <col min="6" max="25" width="11.85546875" style="351" customWidth="1"/>
    <col min="26" max="26" width="9.140625" style="342"/>
    <col min="27" max="27" width="24" style="343" customWidth="1"/>
    <col min="28" max="28" width="10.85546875" style="342" customWidth="1"/>
    <col min="29" max="16384" width="9.140625" style="342"/>
  </cols>
  <sheetData>
    <row r="1" spans="2:29" s="338" customFormat="1" ht="61.5" customHeight="1">
      <c r="B1" s="753" t="str">
        <f>Basic!B1</f>
        <v xml:space="preserve">Supply, installation &amp; commissioning of AFSS (Automatic Fire Suppression System) at 6 nos. Telecom locations under SRTCC.
</v>
      </c>
      <c r="C1" s="753"/>
      <c r="D1" s="753"/>
      <c r="E1" s="335"/>
      <c r="F1" s="336"/>
      <c r="G1" s="337"/>
      <c r="H1" s="337"/>
      <c r="I1" s="337"/>
      <c r="J1" s="337"/>
      <c r="K1" s="337"/>
      <c r="L1" s="337"/>
      <c r="M1" s="337"/>
      <c r="N1" s="337"/>
      <c r="O1" s="337"/>
      <c r="P1" s="337"/>
      <c r="Q1" s="337"/>
      <c r="R1" s="337"/>
      <c r="S1" s="337"/>
      <c r="T1" s="337"/>
      <c r="U1" s="337"/>
      <c r="V1" s="337"/>
      <c r="W1" s="337"/>
      <c r="X1" s="337"/>
      <c r="Y1" s="337"/>
      <c r="AA1" s="422"/>
      <c r="AB1" s="339"/>
      <c r="AC1" s="339"/>
    </row>
    <row r="2" spans="2:29" ht="20.100000000000001" customHeight="1">
      <c r="B2" s="754" t="str">
        <f>Basic!B3</f>
        <v>SRTCC/ Tele-contracts /836-20/AFSS</v>
      </c>
      <c r="C2" s="754"/>
      <c r="D2" s="754"/>
      <c r="E2" s="340"/>
      <c r="F2" s="341"/>
      <c r="G2" s="341"/>
      <c r="H2" s="341"/>
      <c r="I2" s="341"/>
      <c r="J2" s="341"/>
      <c r="K2" s="341"/>
      <c r="L2" s="341"/>
      <c r="M2" s="341"/>
      <c r="N2" s="341"/>
      <c r="O2" s="341"/>
      <c r="P2" s="341"/>
      <c r="Q2" s="341"/>
      <c r="R2" s="341"/>
      <c r="S2" s="341"/>
      <c r="T2" s="341"/>
      <c r="U2" s="341"/>
      <c r="V2" s="341"/>
      <c r="W2" s="341"/>
      <c r="X2" s="341"/>
      <c r="Y2" s="341"/>
      <c r="AA2" s="30" t="s">
        <v>737</v>
      </c>
      <c r="AB2" s="75">
        <v>1</v>
      </c>
      <c r="AC2" s="345"/>
    </row>
    <row r="3" spans="2:29" ht="12" customHeight="1">
      <c r="B3" s="346"/>
      <c r="C3" s="346"/>
      <c r="D3" s="346"/>
      <c r="E3" s="346"/>
      <c r="F3" s="341"/>
      <c r="G3" s="341"/>
      <c r="H3" s="341"/>
      <c r="I3" s="341"/>
      <c r="J3" s="341"/>
      <c r="K3" s="341"/>
      <c r="L3" s="341"/>
      <c r="M3" s="341"/>
      <c r="N3" s="341"/>
      <c r="O3" s="341"/>
      <c r="P3" s="341"/>
      <c r="Q3" s="341"/>
      <c r="R3" s="341"/>
      <c r="S3" s="341"/>
      <c r="T3" s="341"/>
      <c r="U3" s="341"/>
      <c r="V3" s="341"/>
      <c r="W3" s="341"/>
      <c r="X3" s="341"/>
      <c r="Y3" s="341"/>
      <c r="AA3" s="538" t="s">
        <v>740</v>
      </c>
      <c r="AB3" s="626" t="s">
        <v>738</v>
      </c>
      <c r="AC3" s="345"/>
    </row>
    <row r="4" spans="2:29" ht="20.100000000000001" customHeight="1">
      <c r="B4" s="755" t="s">
        <v>204</v>
      </c>
      <c r="C4" s="755"/>
      <c r="D4" s="755"/>
      <c r="E4" s="346"/>
      <c r="F4" s="341"/>
      <c r="G4" s="341"/>
      <c r="H4" s="341"/>
      <c r="I4" s="341"/>
      <c r="J4" s="341"/>
      <c r="K4" s="341"/>
      <c r="L4" s="341"/>
      <c r="M4" s="341"/>
      <c r="N4" s="341"/>
      <c r="O4" s="341"/>
      <c r="P4" s="341"/>
      <c r="Q4" s="341"/>
      <c r="R4" s="341"/>
      <c r="S4" s="341"/>
      <c r="T4" s="341"/>
      <c r="U4" s="341"/>
      <c r="V4" s="341"/>
      <c r="W4" s="341"/>
      <c r="X4" s="341"/>
      <c r="Y4" s="341"/>
      <c r="AA4" s="418"/>
      <c r="AB4" s="344"/>
      <c r="AC4" s="345"/>
    </row>
    <row r="5" spans="2:29" ht="12" customHeight="1">
      <c r="B5" s="347"/>
      <c r="C5" s="347"/>
      <c r="F5" s="341"/>
      <c r="G5" s="341"/>
      <c r="H5" s="341"/>
      <c r="I5" s="341"/>
      <c r="J5" s="341"/>
      <c r="K5" s="341"/>
      <c r="L5" s="341"/>
      <c r="M5" s="341"/>
      <c r="N5" s="341"/>
      <c r="O5" s="341"/>
      <c r="P5" s="341"/>
      <c r="Q5" s="341"/>
      <c r="R5" s="341"/>
      <c r="S5" s="341"/>
      <c r="T5" s="341"/>
      <c r="U5" s="341"/>
      <c r="V5" s="341"/>
      <c r="W5" s="341"/>
      <c r="X5" s="341"/>
      <c r="Y5" s="341"/>
      <c r="AA5" s="418"/>
      <c r="AB5" s="345"/>
      <c r="AC5" s="345"/>
    </row>
    <row r="6" spans="2:29" s="338" customFormat="1" ht="52.5" customHeight="1">
      <c r="B6" s="621" t="s">
        <v>736</v>
      </c>
      <c r="C6" s="623"/>
      <c r="D6" s="624" t="s">
        <v>737</v>
      </c>
      <c r="F6" s="348"/>
      <c r="I6" s="594" t="s">
        <v>664</v>
      </c>
      <c r="J6" s="348"/>
      <c r="K6" s="348"/>
      <c r="L6" s="348"/>
      <c r="M6" s="348"/>
      <c r="N6" s="348"/>
      <c r="O6" s="348"/>
      <c r="P6" s="348"/>
      <c r="Q6" s="348"/>
      <c r="R6" s="348"/>
      <c r="S6" s="348"/>
      <c r="U6" s="348"/>
      <c r="V6" s="348"/>
      <c r="W6" s="348"/>
      <c r="X6" s="348"/>
      <c r="Y6" s="348"/>
      <c r="AA6" s="59">
        <f>IF(D6= "Sole Bidder", 0, D7)</f>
        <v>0</v>
      </c>
      <c r="AB6" s="339"/>
      <c r="AC6" s="339"/>
    </row>
    <row r="7" spans="2:29" s="338" customFormat="1" ht="43.5" customHeight="1">
      <c r="B7" s="621" t="str">
        <f>IF(D6= "JV (Joint Venture)", "Total Nos. of  Partners in the JV [excluding the Lead Partner]", "")</f>
        <v/>
      </c>
      <c r="C7" s="622"/>
      <c r="D7" s="625" t="s">
        <v>738</v>
      </c>
      <c r="F7" s="348"/>
      <c r="I7" s="594" t="s">
        <v>664</v>
      </c>
      <c r="J7" s="348"/>
      <c r="K7" s="348"/>
      <c r="L7" s="348"/>
      <c r="M7" s="348"/>
      <c r="N7" s="348"/>
      <c r="O7" s="348"/>
      <c r="P7" s="348"/>
      <c r="Q7" s="348"/>
      <c r="R7" s="348"/>
      <c r="S7" s="348"/>
      <c r="U7" s="348"/>
      <c r="V7" s="348"/>
      <c r="W7" s="348"/>
      <c r="X7" s="348"/>
      <c r="Y7" s="348"/>
      <c r="AA7" s="349"/>
      <c r="AB7" s="339"/>
      <c r="AC7" s="339"/>
    </row>
    <row r="8" spans="2:29" ht="19.5" customHeight="1">
      <c r="B8" s="456"/>
      <c r="C8" s="456"/>
      <c r="D8" s="59"/>
    </row>
    <row r="9" spans="2:29">
      <c r="B9" s="352" t="s">
        <v>739</v>
      </c>
      <c r="C9" s="353"/>
      <c r="D9" s="400">
        <v>111</v>
      </c>
    </row>
    <row r="10" spans="2:29">
      <c r="B10" s="354" t="s">
        <v>27</v>
      </c>
      <c r="C10" s="355"/>
      <c r="D10" s="400"/>
    </row>
    <row r="11" spans="2:29">
      <c r="B11" s="356"/>
      <c r="C11" s="357"/>
      <c r="D11" s="400"/>
      <c r="H11" s="599"/>
      <c r="I11" s="599"/>
      <c r="J11" s="599"/>
    </row>
    <row r="12" spans="2:29">
      <c r="B12" s="358"/>
      <c r="C12" s="359"/>
      <c r="D12" s="421"/>
      <c r="H12" s="599"/>
      <c r="I12" s="599"/>
      <c r="J12" s="599"/>
    </row>
    <row r="13" spans="2:29" ht="20.100000000000001" customHeight="1">
      <c r="D13" s="350"/>
      <c r="H13" s="599"/>
      <c r="I13" s="599" t="s">
        <v>217</v>
      </c>
      <c r="J13" s="599"/>
    </row>
    <row r="14" spans="2:29">
      <c r="B14" s="352" t="s">
        <v>665</v>
      </c>
      <c r="C14" s="353"/>
      <c r="D14" s="597" t="s">
        <v>217</v>
      </c>
      <c r="H14" s="599"/>
      <c r="I14" s="599" t="s">
        <v>666</v>
      </c>
      <c r="J14" s="599"/>
    </row>
    <row r="15" spans="2:29" ht="34.5" customHeight="1">
      <c r="B15" s="756" t="s">
        <v>668</v>
      </c>
      <c r="C15" s="757"/>
      <c r="D15" s="421" t="str">
        <f>IF(D14="Yes", "Kindly provide the details of designated authority of GoI","Not Applicable")</f>
        <v>Kindly provide the details of designated authority of GoI</v>
      </c>
      <c r="H15" s="599"/>
      <c r="I15" s="599"/>
      <c r="J15" s="599"/>
    </row>
    <row r="16" spans="2:29" ht="33" customHeight="1">
      <c r="B16" s="758"/>
      <c r="C16" s="759"/>
      <c r="D16" s="421"/>
      <c r="H16" s="599"/>
      <c r="I16" s="599"/>
      <c r="J16" s="599"/>
    </row>
    <row r="17" spans="2:28">
      <c r="B17" s="595"/>
      <c r="C17" s="596"/>
      <c r="D17" s="596"/>
    </row>
    <row r="18" spans="2:28">
      <c r="B18" s="352" t="s">
        <v>482</v>
      </c>
      <c r="C18" s="353"/>
      <c r="D18" s="400" t="s">
        <v>893</v>
      </c>
    </row>
    <row r="19" spans="2:28">
      <c r="B19" s="354"/>
      <c r="C19" s="355"/>
      <c r="D19" s="400" t="s">
        <v>893</v>
      </c>
    </row>
    <row r="20" spans="2:28">
      <c r="B20" s="419"/>
      <c r="C20" s="420"/>
      <c r="D20" s="421" t="s">
        <v>893</v>
      </c>
    </row>
    <row r="21" spans="2:28">
      <c r="B21" s="358" t="s">
        <v>483</v>
      </c>
      <c r="C21" s="359"/>
      <c r="D21" s="421"/>
    </row>
    <row r="22" spans="2:28" ht="20.100000000000001" customHeight="1">
      <c r="D22" s="350"/>
      <c r="AB22" s="391">
        <v>41326</v>
      </c>
    </row>
    <row r="23" spans="2:28">
      <c r="B23" s="360" t="s">
        <v>205</v>
      </c>
      <c r="C23" s="361"/>
      <c r="D23" s="400"/>
      <c r="AB23" s="391">
        <v>42004</v>
      </c>
    </row>
    <row r="24" spans="2:28">
      <c r="B24" s="360" t="s">
        <v>206</v>
      </c>
      <c r="C24" s="361"/>
      <c r="D24" s="421"/>
    </row>
    <row r="25" spans="2:28" ht="21" customHeight="1">
      <c r="B25" s="362"/>
      <c r="C25" s="362"/>
      <c r="D25" s="363"/>
    </row>
    <row r="26" spans="2:28" ht="21" customHeight="1">
      <c r="B26" s="360" t="s">
        <v>447</v>
      </c>
      <c r="C26" s="361"/>
      <c r="D26" s="546"/>
      <c r="E26" s="351"/>
    </row>
    <row r="27" spans="2:28" ht="21" customHeight="1">
      <c r="B27" s="360" t="s">
        <v>448</v>
      </c>
      <c r="C27" s="361"/>
      <c r="D27" s="421"/>
      <c r="E27" s="351"/>
    </row>
    <row r="28" spans="2:28">
      <c r="E28" s="351"/>
    </row>
  </sheetData>
  <sheetProtection formatColumns="0" formatRows="0" selectLockedCells="1"/>
  <customSheetViews>
    <customSheetView guid="{B25B678B-BC05-466F-8B72-B9A2B78D775E}" showGridLines="0" hiddenColumns="1" topLeftCell="B1">
      <selection activeCell="D6" sqref="D6"/>
      <pageMargins left="0.75" right="0.75" top="0.69" bottom="0.7" header="0.4" footer="0.37"/>
      <pageSetup orientation="portrait" r:id="rId1"/>
      <headerFooter alignWithMargins="0"/>
    </customSheetView>
    <customSheetView guid="{57F6F03E-328F-41C2-A59F-EF89E62201CD}" showPageBreaks="1" showGridLines="0" printArea="1" hiddenColumns="1" topLeftCell="B1">
      <selection activeCell="D6" sqref="D6"/>
      <pageMargins left="0.75" right="0.75" top="0.69" bottom="0.7" header="0.4" footer="0.37"/>
      <pageSetup orientation="portrait" r:id="rId2"/>
      <headerFooter alignWithMargins="0"/>
    </customSheetView>
    <customSheetView guid="{79608B77-B487-4385-B348-43478B82E768}" showGridLines="0" topLeftCell="B1">
      <selection activeCell="AA3" sqref="AA3"/>
      <pageMargins left="0.75" right="0.75" top="0.69" bottom="0.7" header="0.4" footer="0.37"/>
      <pageSetup orientation="portrait" r:id="rId3"/>
      <headerFooter alignWithMargins="0"/>
    </customSheetView>
    <customSheetView guid="{827228A5-964E-465A-A946-EF2238A19E11}" showGridLines="0" printArea="1" hiddenColumns="1" showRuler="0" topLeftCell="B7">
      <selection activeCell="D21" sqref="D21"/>
      <pageMargins left="0.75" right="0.75" top="0.69" bottom="0.7" header="0.4" footer="0.37"/>
      <pageSetup orientation="portrait" r:id="rId4"/>
      <headerFooter alignWithMargins="0"/>
    </customSheetView>
    <customSheetView guid="{C75B92C6-DDA6-4B48-9868-112DE431C284}" showPageBreaks="1" showGridLines="0" printArea="1" hiddenColumns="1" topLeftCell="B4">
      <selection activeCell="D8" sqref="D8"/>
      <pageMargins left="0.75" right="0.75" top="0.69" bottom="0.7" header="0.4" footer="0.37"/>
      <pageSetup orientation="portrait" r:id="rId5"/>
      <headerFooter alignWithMargins="0"/>
    </customSheetView>
    <customSheetView guid="{6A6F11F6-4979-4331-B451-38654332CB39}" showPageBreaks="1" showGridLines="0" printArea="1" hiddenColumns="1" view="pageBreakPreview" topLeftCell="B1">
      <selection activeCell="G20" sqref="G20"/>
      <pageMargins left="0.75" right="0.75" top="0.69" bottom="0.7" header="0.4" footer="0.37"/>
      <pageSetup orientation="portrait" r:id="rId6"/>
      <headerFooter alignWithMargins="0"/>
    </customSheetView>
    <customSheetView guid="{237D8718-39ED-4FFE-B3B2-D1192F8D2E87}" showGridLines="0" hiddenColumns="1" topLeftCell="B1">
      <selection activeCell="D6" sqref="D6"/>
      <pageMargins left="0.75" right="0.75" top="0.69" bottom="0.7" header="0.4" footer="0.37"/>
      <pageSetup orientation="portrait" r:id="rId7"/>
      <headerFooter alignWithMargins="0"/>
    </customSheetView>
    <customSheetView guid="{CD4CA1A8-824A-452F-BDBA-32A47C1B3013}" showGridLines="0" hiddenColumns="1" topLeftCell="B1">
      <selection activeCell="D9" sqref="D9"/>
      <pageMargins left="0.75" right="0.75" top="0.69" bottom="0.7" header="0.4" footer="0.37"/>
      <pageSetup orientation="portrait" r:id="rId8"/>
      <headerFooter alignWithMargins="0"/>
    </customSheetView>
    <customSheetView guid="{2FDEDC7A-220A-4BDB-8FCD-0C556B60E1DF}" scale="60" showPageBreaks="1" showGridLines="0" printArea="1" hiddenColumns="1" view="pageBreakPreview" topLeftCell="B1">
      <selection activeCell="D6" sqref="D6"/>
      <pageMargins left="0.75" right="0.75" top="0.69" bottom="0.7" header="0.4" footer="0.37"/>
      <pageSetup orientation="portrait" r:id="rId9"/>
      <headerFooter alignWithMargins="0"/>
    </customSheetView>
    <customSheetView guid="{F68380CD-DF58-4BFA-A4C7-4B5C98AD7B16}" scale="60" showPageBreaks="1" showGridLines="0" printArea="1" hiddenColumns="1" view="pageBreakPreview" topLeftCell="B1">
      <selection activeCell="D6" sqref="D6"/>
      <pageMargins left="0.75" right="0.75" top="0.69" bottom="0.7" header="0.4" footer="0.37"/>
      <pageSetup orientation="portrait" r:id="rId10"/>
      <headerFooter alignWithMargins="0"/>
    </customSheetView>
    <customSheetView guid="{4D13F2D0-9E40-44C6-9D3A-A33B263F802B}" showGridLines="0" hiddenColumns="1" topLeftCell="B6">
      <selection activeCell="D6" sqref="D6"/>
      <pageMargins left="0.75" right="0.75" top="0.69" bottom="0.7" header="0.4" footer="0.37"/>
      <pageSetup orientation="portrait" r:id="rId11"/>
      <headerFooter alignWithMargins="0"/>
    </customSheetView>
    <customSheetView guid="{A8479356-B4AD-4F5B-8D54-8D0AD34911D9}" showGridLines="0" hiddenColumns="1" topLeftCell="B1">
      <selection activeCell="D21" sqref="D21"/>
      <pageMargins left="0.75" right="0.75" top="0.69" bottom="0.7" header="0.4" footer="0.37"/>
      <pageSetup orientation="portrait" r:id="rId12"/>
      <headerFooter alignWithMargins="0"/>
    </customSheetView>
    <customSheetView guid="{D1959BE0-8812-45F3-9DE2-A86473ADD9EF}" showGridLines="0" hiddenColumns="1" topLeftCell="B1">
      <selection activeCell="D6" sqref="D6"/>
      <pageMargins left="0.75" right="0.75" top="0.69" bottom="0.7" header="0.4" footer="0.37"/>
      <pageSetup orientation="portrait" r:id="rId13"/>
      <headerFooter alignWithMargins="0"/>
    </customSheetView>
  </customSheetViews>
  <mergeCells count="4">
    <mergeCell ref="B1:D1"/>
    <mergeCell ref="B2:D2"/>
    <mergeCell ref="B4:D4"/>
    <mergeCell ref="B15:C16"/>
  </mergeCells>
  <phoneticPr fontId="74" type="noConversion"/>
  <conditionalFormatting sqref="D8">
    <cfRule type="expression" dxfId="80" priority="6" stopIfTrue="1">
      <formula>$AA$6=0</formula>
    </cfRule>
  </conditionalFormatting>
  <conditionalFormatting sqref="B19:C21 C18 B15 B17:C17">
    <cfRule type="expression" dxfId="79" priority="5" stopIfTrue="1">
      <formula>$D$6= "Individual Firm"</formula>
    </cfRule>
  </conditionalFormatting>
  <conditionalFormatting sqref="C14">
    <cfRule type="expression" dxfId="78" priority="4" stopIfTrue="1">
      <formula>$D$6= "Individual Firm"</formula>
    </cfRule>
  </conditionalFormatting>
  <conditionalFormatting sqref="D17">
    <cfRule type="expression" dxfId="77" priority="3" stopIfTrue="1">
      <formula>$D$6= "Individual Firm"</formula>
    </cfRule>
  </conditionalFormatting>
  <conditionalFormatting sqref="D8">
    <cfRule type="expression" dxfId="76" priority="2" stopIfTrue="1">
      <formula>$AA$6=0</formula>
    </cfRule>
  </conditionalFormatting>
  <conditionalFormatting sqref="B7:D7">
    <cfRule type="expression" dxfId="75" priority="1" stopIfTrue="1">
      <formula>$D$6="Sole Bidder"</formula>
    </cfRule>
  </conditionalFormatting>
  <dataValidations count="3">
    <dataValidation allowBlank="1" showInputMessage="1" showErrorMessage="1" error="Enter date in dd-mmm-yy format. Example 01-oct-10" sqref="D26"/>
    <dataValidation type="list" allowBlank="1" showInputMessage="1" showErrorMessage="1" sqref="D7">
      <formula1>$AB$2:$AB$3</formula1>
    </dataValidation>
    <dataValidation type="list" allowBlank="1" showInputMessage="1" showErrorMessage="1" sqref="D6">
      <formula1>$AA$2:$AA$3</formula1>
    </dataValidation>
  </dataValidations>
  <pageMargins left="0.75" right="0.75" top="0.69" bottom="0.7" header="0.4" footer="0.37"/>
  <pageSetup orientation="portrait" r:id="rId14"/>
  <headerFooter alignWithMargins="0"/>
  <drawing r:id="rId1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40"/>
  <sheetViews>
    <sheetView workbookViewId="0">
      <selection activeCell="E8" sqref="E8"/>
    </sheetView>
  </sheetViews>
  <sheetFormatPr defaultRowHeight="16.5"/>
  <cols>
    <col min="1" max="1" width="19.85546875" style="34" customWidth="1"/>
    <col min="2" max="2" width="29.7109375" style="34" customWidth="1"/>
    <col min="3" max="3" width="20.7109375" style="34" customWidth="1"/>
    <col min="4" max="4" width="23.140625" style="34" customWidth="1"/>
    <col min="5" max="5" width="36.7109375" style="34" customWidth="1"/>
    <col min="6" max="8" width="9.140625" style="34"/>
    <col min="9" max="16384" width="9.140625" style="401"/>
  </cols>
  <sheetData>
    <row r="1" spans="1:9">
      <c r="A1" s="26" t="str">
        <f>'Attach 3(JV)'!A1</f>
        <v>Specification No. :SRTCC/ Tele-contracts /836-20/AFSS</v>
      </c>
      <c r="B1" s="27"/>
      <c r="C1" s="27"/>
      <c r="D1" s="27"/>
      <c r="E1" s="28" t="str">
        <f>"Attachment-22 "</f>
        <v xml:space="preserve">Attachment-22 </v>
      </c>
    </row>
    <row r="3" spans="1:9" ht="48" customHeight="1">
      <c r="A3" s="762" t="str">
        <f>'Attach 3(JV)'!A3</f>
        <v xml:space="preserve">Supply, installation &amp; commissioning of AFSS (Automatic Fire Suppression System) at 6 nos. Telecom locations under SRTCC.
</v>
      </c>
      <c r="B3" s="762"/>
      <c r="C3" s="762"/>
      <c r="D3" s="762"/>
      <c r="E3" s="762"/>
      <c r="F3" s="402"/>
      <c r="G3" s="402"/>
      <c r="H3" s="402"/>
    </row>
    <row r="4" spans="1:9" ht="20.100000000000001" customHeight="1">
      <c r="A4" s="33"/>
      <c r="H4" s="35"/>
      <c r="I4" s="12"/>
    </row>
    <row r="5" spans="1:9" ht="20.100000000000001" customHeight="1">
      <c r="A5" s="763" t="s">
        <v>54</v>
      </c>
      <c r="B5" s="763"/>
      <c r="C5" s="763"/>
      <c r="D5" s="763"/>
      <c r="E5" s="763"/>
      <c r="F5" s="38"/>
      <c r="H5" s="35"/>
      <c r="I5" s="14"/>
    </row>
    <row r="6" spans="1:9" ht="20.100000000000001" customHeight="1">
      <c r="A6" s="37"/>
      <c r="H6" s="35"/>
      <c r="I6" s="14"/>
    </row>
    <row r="7" spans="1:9" ht="20.100000000000001" customHeight="1">
      <c r="A7" s="38" t="str">
        <f>'[6]Attach 3(JV)'!A7</f>
        <v>Bidder’s Name and Address (Bidder ) :</v>
      </c>
      <c r="E7" s="17" t="str">
        <f>'[6]Attach 3(JV)'!E7</f>
        <v>To:</v>
      </c>
      <c r="H7" s="35"/>
      <c r="I7" s="14"/>
    </row>
    <row r="8" spans="1:9" ht="20.100000000000001" customHeight="1">
      <c r="A8" s="38" t="str">
        <f>'[6]Attach 3(JV)'!A8</f>
        <v/>
      </c>
      <c r="E8" s="229" t="s">
        <v>951</v>
      </c>
      <c r="H8" s="35"/>
      <c r="I8" s="14"/>
    </row>
    <row r="9" spans="1:9">
      <c r="A9" s="15" t="s">
        <v>415</v>
      </c>
      <c r="B9" s="1129">
        <f>'Attach 3(JV)'!B9</f>
        <v>111</v>
      </c>
      <c r="C9" s="1129"/>
      <c r="D9" s="1129"/>
      <c r="E9" s="628" t="s">
        <v>418</v>
      </c>
      <c r="H9" s="35"/>
      <c r="I9" s="14"/>
    </row>
    <row r="10" spans="1:9">
      <c r="A10" s="15" t="s">
        <v>417</v>
      </c>
      <c r="B10" s="1129" t="str">
        <f>'Attach 3(JV)'!B10</f>
        <v/>
      </c>
      <c r="C10" s="1129"/>
      <c r="D10" s="1129"/>
      <c r="E10" s="628" t="s">
        <v>745</v>
      </c>
      <c r="H10" s="35"/>
      <c r="I10" s="14"/>
    </row>
    <row r="11" spans="1:9">
      <c r="B11" s="1129" t="str">
        <f>'[6]Attach 3(JV)'!B11</f>
        <v/>
      </c>
      <c r="C11" s="1129"/>
      <c r="D11" s="1129"/>
      <c r="E11" s="628" t="s">
        <v>746</v>
      </c>
    </row>
    <row r="12" spans="1:9">
      <c r="A12" s="37"/>
      <c r="B12" s="1129" t="str">
        <f>'[6]Attach 3(JV)'!B12</f>
        <v/>
      </c>
      <c r="C12" s="1129"/>
      <c r="D12" s="1129"/>
      <c r="E12" s="628" t="s">
        <v>747</v>
      </c>
    </row>
    <row r="13" spans="1:9" ht="20.100000000000001" customHeight="1">
      <c r="A13" s="37"/>
      <c r="B13" s="172"/>
      <c r="C13" s="172"/>
      <c r="D13" s="172"/>
      <c r="E13" s="17"/>
    </row>
    <row r="14" spans="1:9" ht="20.100000000000001" customHeight="1">
      <c r="A14" s="37"/>
      <c r="B14" s="172"/>
      <c r="C14" s="172"/>
      <c r="D14" s="172"/>
    </row>
    <row r="15" spans="1:9" ht="29.25" customHeight="1">
      <c r="A15" s="34" t="s">
        <v>409</v>
      </c>
    </row>
    <row r="16" spans="1:9" hidden="1">
      <c r="A16" s="37"/>
    </row>
    <row r="17" spans="1:9" ht="45" customHeight="1">
      <c r="A17" s="764" t="s">
        <v>883</v>
      </c>
      <c r="B17" s="764"/>
      <c r="C17" s="764"/>
      <c r="D17" s="764"/>
      <c r="E17" s="764"/>
    </row>
    <row r="18" spans="1:9" ht="57.75" customHeight="1">
      <c r="A18" s="764" t="s">
        <v>40</v>
      </c>
      <c r="B18" s="764"/>
      <c r="C18" s="764"/>
      <c r="D18" s="764"/>
      <c r="E18" s="764"/>
    </row>
    <row r="19" spans="1:9" ht="39.75" customHeight="1">
      <c r="A19" s="764" t="s">
        <v>31</v>
      </c>
      <c r="B19" s="764"/>
      <c r="C19" s="764"/>
      <c r="D19" s="764"/>
      <c r="E19" s="764"/>
    </row>
    <row r="20" spans="1:9" ht="39.75" customHeight="1">
      <c r="A20" s="764" t="s">
        <v>32</v>
      </c>
      <c r="B20" s="764"/>
      <c r="C20" s="764"/>
      <c r="D20" s="764"/>
      <c r="E20" s="764"/>
    </row>
    <row r="21" spans="1:9" ht="39.75" customHeight="1">
      <c r="A21" s="40"/>
    </row>
    <row r="22" spans="1:9" ht="60.75" customHeight="1">
      <c r="A22" s="764" t="s">
        <v>33</v>
      </c>
      <c r="B22" s="764"/>
      <c r="C22" s="764"/>
      <c r="D22" s="764"/>
      <c r="E22" s="764"/>
    </row>
    <row r="23" spans="1:9" s="34" customFormat="1" ht="33" customHeight="1">
      <c r="A23" s="644"/>
      <c r="B23" s="644"/>
      <c r="C23" s="644"/>
      <c r="D23" s="644"/>
      <c r="E23" s="644"/>
      <c r="I23" s="401"/>
    </row>
    <row r="24" spans="1:9" s="34" customFormat="1" ht="33" customHeight="1">
      <c r="A24" s="644"/>
      <c r="B24" s="644"/>
      <c r="C24" s="644"/>
      <c r="D24" s="644"/>
      <c r="E24" s="644"/>
      <c r="I24" s="401"/>
    </row>
    <row r="25" spans="1:9" s="34" customFormat="1" ht="33" customHeight="1">
      <c r="A25" s="41" t="s">
        <v>57</v>
      </c>
      <c r="B25" s="76" t="str">
        <f>'Attach 3(JV)'!B24</f>
        <v/>
      </c>
      <c r="C25" s="45"/>
      <c r="D25" s="42" t="s">
        <v>55</v>
      </c>
      <c r="E25" s="44" t="str">
        <f>'Attach 3(JV)'!E24</f>
        <v/>
      </c>
      <c r="I25" s="401"/>
    </row>
    <row r="26" spans="1:9" s="34" customFormat="1" ht="33" customHeight="1">
      <c r="A26" s="41" t="s">
        <v>58</v>
      </c>
      <c r="B26" s="44" t="str">
        <f>'Attach 3(JV)'!B25</f>
        <v/>
      </c>
      <c r="C26" s="45"/>
      <c r="D26" s="42" t="s">
        <v>56</v>
      </c>
      <c r="E26" s="44" t="str">
        <f>'Attach 3(JV)'!E25</f>
        <v/>
      </c>
      <c r="I26" s="401"/>
    </row>
    <row r="27" spans="1:9" s="34" customFormat="1" ht="33" customHeight="1">
      <c r="B27" s="45"/>
      <c r="C27" s="45"/>
      <c r="D27" s="42"/>
      <c r="E27" s="45"/>
      <c r="I27" s="401"/>
    </row>
    <row r="28" spans="1:9" s="34" customFormat="1" ht="20.100000000000001" customHeight="1">
      <c r="I28" s="401"/>
    </row>
    <row r="29" spans="1:9" s="34" customFormat="1" ht="20.100000000000001" customHeight="1">
      <c r="A29" s="43"/>
      <c r="I29" s="401"/>
    </row>
    <row r="30" spans="1:9" s="34" customFormat="1" ht="20.100000000000001" customHeight="1">
      <c r="I30" s="401"/>
    </row>
    <row r="31" spans="1:9" s="34" customFormat="1" ht="20.100000000000001" customHeight="1">
      <c r="I31" s="401"/>
    </row>
    <row r="32" spans="1:9" s="34" customFormat="1" ht="20.100000000000001" customHeight="1">
      <c r="A32" s="43"/>
      <c r="I32" s="401"/>
    </row>
    <row r="33" spans="1:9" s="34" customFormat="1" ht="20.100000000000001" customHeight="1">
      <c r="I33" s="401"/>
    </row>
    <row r="34" spans="1:9" s="34" customFormat="1" ht="20.100000000000001" customHeight="1">
      <c r="A34" s="43"/>
      <c r="I34" s="401"/>
    </row>
    <row r="35" spans="1:9" s="34" customFormat="1" ht="20.100000000000001" customHeight="1">
      <c r="I35" s="401"/>
    </row>
    <row r="36" spans="1:9" s="34" customFormat="1" ht="20.100000000000001" customHeight="1">
      <c r="A36" s="43"/>
      <c r="I36" s="401"/>
    </row>
    <row r="37" spans="1:9" s="34" customFormat="1" ht="20.100000000000001" customHeight="1">
      <c r="I37" s="401"/>
    </row>
    <row r="38" spans="1:9" s="34" customFormat="1" ht="20.100000000000001" customHeight="1">
      <c r="I38" s="401"/>
    </row>
    <row r="39" spans="1:9" s="34" customFormat="1" ht="20.100000000000001" customHeight="1">
      <c r="I39" s="401"/>
    </row>
    <row r="40" spans="1:9" s="34" customFormat="1" ht="20.100000000000001" customHeight="1">
      <c r="I40" s="401"/>
    </row>
  </sheetData>
  <customSheetViews>
    <customSheetView guid="{B25B678B-BC05-466F-8B72-B9A2B78D775E}" hiddenRows="1" topLeftCell="A21">
      <selection activeCell="G24" sqref="G24"/>
      <pageMargins left="0.7" right="0.7" top="0.75" bottom="0.75" header="0.3" footer="0.3"/>
      <pageSetup orientation="portrait" r:id="rId1"/>
    </customSheetView>
    <customSheetView guid="{57F6F03E-328F-41C2-A59F-EF89E62201CD}" hiddenRows="1">
      <selection activeCell="E8" sqref="E8"/>
      <pageMargins left="0.7" right="0.7" top="0.75" bottom="0.75" header="0.3" footer="0.3"/>
      <pageSetup orientation="portrait" r:id="rId2"/>
    </customSheetView>
    <customSheetView guid="{79608B77-B487-4385-B348-43478B82E768}">
      <selection activeCell="E8" sqref="E8"/>
      <pageMargins left="0.7" right="0.7" top="0.75" bottom="0.75" header="0.3" footer="0.3"/>
      <pageSetup orientation="portrait" r:id="rId3"/>
    </customSheetView>
    <customSheetView guid="{A8479356-B4AD-4F5B-8D54-8D0AD34911D9}" hiddenRows="1">
      <selection activeCell="H18" sqref="H18"/>
      <pageMargins left="0.7" right="0.7" top="0.75" bottom="0.75" header="0.3" footer="0.3"/>
      <pageSetup orientation="portrait" r:id="rId4"/>
    </customSheetView>
    <customSheetView guid="{D1959BE0-8812-45F3-9DE2-A86473ADD9EF}" hiddenRows="1">
      <selection activeCell="E8" sqref="E8"/>
      <pageMargins left="0.7" right="0.7" top="0.75" bottom="0.75" header="0.3" footer="0.3"/>
      <pageSetup orientation="portrait" r:id="rId5"/>
    </customSheetView>
  </customSheetViews>
  <mergeCells count="11">
    <mergeCell ref="A22:E22"/>
    <mergeCell ref="A3:E3"/>
    <mergeCell ref="A5:E5"/>
    <mergeCell ref="B9:D9"/>
    <mergeCell ref="B10:D10"/>
    <mergeCell ref="B11:D11"/>
    <mergeCell ref="B12:D12"/>
    <mergeCell ref="A17:E17"/>
    <mergeCell ref="A18:E18"/>
    <mergeCell ref="A19:E19"/>
    <mergeCell ref="A20:E20"/>
  </mergeCells>
  <pageMargins left="0.7" right="0.7" top="0.75" bottom="0.75" header="0.3" footer="0.3"/>
  <pageSetup orientation="portrait" r:id="rId6"/>
  <drawing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T102"/>
  <sheetViews>
    <sheetView workbookViewId="0">
      <selection activeCell="A9" sqref="A9"/>
    </sheetView>
  </sheetViews>
  <sheetFormatPr defaultRowHeight="16.5"/>
  <cols>
    <col min="1" max="2" width="10.7109375" style="34" customWidth="1"/>
    <col min="3" max="3" width="22.5703125" style="34" customWidth="1"/>
    <col min="4" max="4" width="20.7109375" style="34" customWidth="1"/>
    <col min="5" max="5" width="12.7109375" style="34" customWidth="1"/>
    <col min="6" max="6" width="30" style="34" customWidth="1"/>
    <col min="7" max="7" width="12.5703125" style="47" customWidth="1"/>
    <col min="8" max="8" width="11.28515625" style="47" customWidth="1"/>
    <col min="9" max="9" width="11.85546875" style="67" customWidth="1"/>
    <col min="10" max="10" width="12" style="29" customWidth="1"/>
    <col min="11" max="12" width="9.140625" style="54"/>
    <col min="13" max="13" width="15.5703125" style="684" customWidth="1"/>
    <col min="14" max="25" width="9.140625" style="684"/>
    <col min="26" max="26" width="10" style="684" bestFit="1" customWidth="1"/>
    <col min="27" max="27" width="9.140625" style="685"/>
    <col min="28" max="28" width="17.85546875" style="686" customWidth="1"/>
    <col min="29" max="29" width="22.42578125" style="687" customWidth="1"/>
    <col min="30" max="31" width="9.140625" style="688"/>
    <col min="32" max="32" width="9.140625" style="615"/>
    <col min="33" max="33" width="10" style="615" bestFit="1" customWidth="1"/>
    <col min="34" max="34" width="14.85546875" style="615" customWidth="1"/>
    <col min="35" max="72" width="9.140625" style="615"/>
    <col min="73" max="16384" width="9.140625" style="30"/>
  </cols>
  <sheetData>
    <row r="1" spans="1:38" ht="22.5" customHeight="1">
      <c r="A1" s="26" t="str">
        <f>'Attach 3(JV)'!A1</f>
        <v>Specification No. :SRTCC/ Tele-contracts /836-20/AFSS</v>
      </c>
      <c r="B1" s="26"/>
      <c r="C1" s="27"/>
      <c r="D1" s="27"/>
      <c r="E1" s="27"/>
      <c r="F1" s="46" t="str">
        <f>"Bid Form 1st Envelope "</f>
        <v xml:space="preserve">Bid Form 1st Envelope </v>
      </c>
      <c r="G1" s="89"/>
      <c r="H1" s="89"/>
      <c r="AE1" s="689">
        <v>1</v>
      </c>
      <c r="AF1" s="615" t="s">
        <v>380</v>
      </c>
      <c r="AG1" s="690">
        <v>1</v>
      </c>
      <c r="AH1" s="690" t="s">
        <v>153</v>
      </c>
      <c r="AI1" s="691"/>
      <c r="AJ1" s="691"/>
      <c r="AK1" s="690">
        <v>1</v>
      </c>
      <c r="AL1" s="691" t="s">
        <v>154</v>
      </c>
    </row>
    <row r="2" spans="1:38">
      <c r="AE2" s="689">
        <v>2</v>
      </c>
      <c r="AF2" s="615" t="s">
        <v>381</v>
      </c>
      <c r="AG2" s="690">
        <v>2</v>
      </c>
      <c r="AH2" s="690" t="s">
        <v>358</v>
      </c>
      <c r="AI2" s="691"/>
      <c r="AJ2" s="691"/>
      <c r="AK2" s="690">
        <v>2</v>
      </c>
      <c r="AL2" s="691" t="s">
        <v>359</v>
      </c>
    </row>
    <row r="3" spans="1:38" ht="20.100000000000001" customHeight="1">
      <c r="A3" s="763" t="s">
        <v>101</v>
      </c>
      <c r="B3" s="763"/>
      <c r="C3" s="763"/>
      <c r="D3" s="763"/>
      <c r="E3" s="763"/>
      <c r="F3" s="763"/>
      <c r="G3" s="80"/>
      <c r="H3" s="80"/>
      <c r="I3" s="57"/>
      <c r="AB3" s="692"/>
      <c r="AC3" s="693"/>
      <c r="AE3" s="689">
        <v>3</v>
      </c>
      <c r="AF3" s="615" t="s">
        <v>382</v>
      </c>
      <c r="AG3" s="690">
        <v>3</v>
      </c>
      <c r="AH3" s="690" t="s">
        <v>360</v>
      </c>
      <c r="AI3" s="691"/>
      <c r="AJ3" s="691"/>
      <c r="AK3" s="690">
        <v>3</v>
      </c>
      <c r="AL3" s="691" t="s">
        <v>361</v>
      </c>
    </row>
    <row r="4" spans="1:38" ht="12" customHeight="1">
      <c r="A4" s="33"/>
      <c r="B4" s="33"/>
      <c r="C4" s="33"/>
      <c r="D4" s="33"/>
      <c r="E4" s="33"/>
      <c r="F4" s="33"/>
      <c r="G4" s="80"/>
      <c r="H4" s="80"/>
      <c r="I4" s="57"/>
      <c r="AB4" s="692"/>
      <c r="AC4" s="693"/>
      <c r="AE4" s="689">
        <v>4</v>
      </c>
      <c r="AF4" s="615" t="s">
        <v>383</v>
      </c>
      <c r="AG4" s="690">
        <v>4</v>
      </c>
      <c r="AH4" s="690" t="s">
        <v>362</v>
      </c>
      <c r="AI4" s="691"/>
      <c r="AJ4" s="691"/>
      <c r="AK4" s="690">
        <v>4</v>
      </c>
      <c r="AL4" s="691" t="s">
        <v>363</v>
      </c>
    </row>
    <row r="5" spans="1:38" ht="20.100000000000001" customHeight="1">
      <c r="A5" s="43" t="s">
        <v>379</v>
      </c>
      <c r="B5" s="43"/>
      <c r="C5" s="1165"/>
      <c r="D5" s="1165"/>
      <c r="E5" s="1165"/>
      <c r="F5" s="1165"/>
      <c r="G5" s="90"/>
      <c r="H5" s="90"/>
      <c r="AB5" s="692"/>
      <c r="AC5" s="693"/>
      <c r="AE5" s="689">
        <v>5</v>
      </c>
      <c r="AF5" s="615" t="s">
        <v>384</v>
      </c>
      <c r="AG5" s="690">
        <v>5</v>
      </c>
      <c r="AH5" s="690" t="s">
        <v>362</v>
      </c>
      <c r="AI5" s="691"/>
      <c r="AJ5" s="691"/>
      <c r="AK5" s="690">
        <v>5</v>
      </c>
      <c r="AL5" s="691" t="s">
        <v>364</v>
      </c>
    </row>
    <row r="6" spans="1:38" ht="20.100000000000001" customHeight="1">
      <c r="A6" s="43" t="s">
        <v>57</v>
      </c>
      <c r="B6" s="1166" t="str">
        <f>'[2]Attach 3(JV)'!B24</f>
        <v/>
      </c>
      <c r="C6" s="1166"/>
      <c r="AB6" s="692"/>
      <c r="AC6" s="693"/>
      <c r="AE6" s="689">
        <v>6</v>
      </c>
      <c r="AF6" s="615" t="s">
        <v>385</v>
      </c>
      <c r="AG6" s="690">
        <v>6</v>
      </c>
      <c r="AH6" s="690" t="s">
        <v>362</v>
      </c>
      <c r="AI6" s="694" t="e">
        <f>DAY(B6)</f>
        <v>#VALUE!</v>
      </c>
      <c r="AJ6" s="691"/>
      <c r="AK6" s="690">
        <v>6</v>
      </c>
      <c r="AL6" s="691" t="s">
        <v>365</v>
      </c>
    </row>
    <row r="7" spans="1:38" ht="20.100000000000001" customHeight="1">
      <c r="A7" s="43"/>
      <c r="B7" s="85"/>
      <c r="C7" s="85"/>
      <c r="AB7" s="692"/>
      <c r="AC7" s="693"/>
      <c r="AE7" s="689">
        <v>7</v>
      </c>
      <c r="AF7" s="615" t="s">
        <v>386</v>
      </c>
      <c r="AG7" s="690">
        <v>7</v>
      </c>
      <c r="AH7" s="690" t="s">
        <v>362</v>
      </c>
      <c r="AI7" s="694" t="e">
        <f>MONTH(B6)</f>
        <v>#VALUE!</v>
      </c>
      <c r="AJ7" s="691"/>
      <c r="AK7" s="690">
        <v>7</v>
      </c>
      <c r="AL7" s="691" t="s">
        <v>366</v>
      </c>
    </row>
    <row r="8" spans="1:38" ht="20.100000000000001" customHeight="1">
      <c r="A8" s="69" t="str">
        <f>'[2]Attach 3(JV)'!E7</f>
        <v>To:</v>
      </c>
      <c r="B8" s="18"/>
      <c r="F8" s="37"/>
      <c r="G8" s="82"/>
      <c r="H8" s="82"/>
      <c r="AB8" s="692"/>
      <c r="AC8" s="693"/>
      <c r="AE8" s="689">
        <v>8</v>
      </c>
      <c r="AF8" s="615" t="s">
        <v>387</v>
      </c>
      <c r="AG8" s="690">
        <v>8</v>
      </c>
      <c r="AH8" s="690" t="s">
        <v>362</v>
      </c>
      <c r="AI8" s="694" t="e">
        <f>LOOKUP(AI7,AK1:AK12,AL1:AL12)</f>
        <v>#VALUE!</v>
      </c>
      <c r="AJ8" s="691"/>
      <c r="AK8" s="690">
        <v>8</v>
      </c>
      <c r="AL8" s="691" t="s">
        <v>367</v>
      </c>
    </row>
    <row r="9" spans="1:38" ht="20.100000000000001" customHeight="1">
      <c r="A9" s="628" t="s">
        <v>950</v>
      </c>
      <c r="B9" s="19"/>
      <c r="F9" s="37"/>
      <c r="G9" s="82"/>
      <c r="H9" s="82"/>
      <c r="AB9" s="692"/>
      <c r="AC9" s="693"/>
      <c r="AE9" s="689">
        <v>9</v>
      </c>
      <c r="AF9" s="615" t="s">
        <v>388</v>
      </c>
      <c r="AG9" s="690">
        <v>9</v>
      </c>
      <c r="AH9" s="690" t="s">
        <v>362</v>
      </c>
      <c r="AI9" s="694" t="e">
        <f>YEAR(B6)</f>
        <v>#VALUE!</v>
      </c>
      <c r="AJ9" s="691"/>
      <c r="AK9" s="690">
        <v>9</v>
      </c>
      <c r="AL9" s="691" t="s">
        <v>368</v>
      </c>
    </row>
    <row r="10" spans="1:38" ht="20.100000000000001" customHeight="1">
      <c r="A10" s="628" t="s">
        <v>418</v>
      </c>
      <c r="B10" s="19"/>
      <c r="F10" s="37"/>
      <c r="G10" s="82"/>
      <c r="H10" s="82"/>
      <c r="AB10" s="692"/>
      <c r="AC10" s="693"/>
      <c r="AE10" s="689">
        <v>10</v>
      </c>
      <c r="AF10" s="615" t="s">
        <v>389</v>
      </c>
      <c r="AG10" s="690">
        <v>10</v>
      </c>
      <c r="AH10" s="690" t="s">
        <v>362</v>
      </c>
      <c r="AI10" s="691"/>
      <c r="AJ10" s="691"/>
      <c r="AK10" s="690">
        <v>10</v>
      </c>
      <c r="AL10" s="691" t="s">
        <v>369</v>
      </c>
    </row>
    <row r="11" spans="1:38" ht="20.100000000000001" customHeight="1">
      <c r="A11" s="628" t="s">
        <v>745</v>
      </c>
      <c r="B11" s="19"/>
      <c r="F11" s="37"/>
      <c r="G11" s="82"/>
      <c r="H11" s="82"/>
      <c r="AB11" s="692"/>
      <c r="AC11" s="693"/>
      <c r="AE11" s="689">
        <v>11</v>
      </c>
      <c r="AF11" s="615" t="s">
        <v>390</v>
      </c>
      <c r="AG11" s="690">
        <v>11</v>
      </c>
      <c r="AH11" s="690" t="s">
        <v>362</v>
      </c>
      <c r="AI11" s="691"/>
      <c r="AJ11" s="691"/>
      <c r="AK11" s="690">
        <v>11</v>
      </c>
      <c r="AL11" s="691" t="s">
        <v>370</v>
      </c>
    </row>
    <row r="12" spans="1:38" ht="20.100000000000001" customHeight="1">
      <c r="A12" s="628" t="s">
        <v>746</v>
      </c>
      <c r="B12" s="19"/>
      <c r="F12" s="37"/>
      <c r="G12" s="82"/>
      <c r="H12" s="82"/>
      <c r="AB12" s="692"/>
      <c r="AC12" s="693"/>
      <c r="AE12" s="689">
        <v>12</v>
      </c>
      <c r="AF12" s="615" t="s">
        <v>391</v>
      </c>
      <c r="AG12" s="690">
        <v>12</v>
      </c>
      <c r="AH12" s="690" t="s">
        <v>362</v>
      </c>
      <c r="AI12" s="691"/>
      <c r="AJ12" s="691"/>
      <c r="AK12" s="690">
        <v>12</v>
      </c>
      <c r="AL12" s="691" t="s">
        <v>371</v>
      </c>
    </row>
    <row r="13" spans="1:38" ht="20.100000000000001" customHeight="1">
      <c r="A13" s="628" t="s">
        <v>747</v>
      </c>
      <c r="B13" s="19"/>
      <c r="F13" s="37"/>
      <c r="G13" s="82"/>
      <c r="H13" s="82"/>
      <c r="AB13" s="692"/>
      <c r="AC13" s="693"/>
      <c r="AE13" s="689">
        <v>13</v>
      </c>
      <c r="AF13" s="615" t="s">
        <v>392</v>
      </c>
      <c r="AG13" s="690">
        <v>13</v>
      </c>
      <c r="AH13" s="690" t="s">
        <v>362</v>
      </c>
      <c r="AI13" s="691"/>
      <c r="AJ13" s="691"/>
      <c r="AK13" s="691"/>
      <c r="AL13" s="691"/>
    </row>
    <row r="14" spans="1:38" ht="12" customHeight="1">
      <c r="A14" s="43"/>
      <c r="B14" s="43"/>
      <c r="F14" s="37"/>
      <c r="G14" s="82"/>
      <c r="H14" s="82"/>
      <c r="AB14" s="692"/>
      <c r="AC14" s="693"/>
      <c r="AE14" s="689">
        <v>14</v>
      </c>
      <c r="AF14" s="615" t="s">
        <v>393</v>
      </c>
      <c r="AG14" s="690">
        <v>14</v>
      </c>
      <c r="AH14" s="690" t="s">
        <v>362</v>
      </c>
      <c r="AI14" s="691"/>
      <c r="AJ14" s="691"/>
      <c r="AK14" s="691"/>
      <c r="AL14" s="691"/>
    </row>
    <row r="15" spans="1:38" ht="60.75" customHeight="1">
      <c r="A15" s="440" t="s">
        <v>401</v>
      </c>
      <c r="B15" s="440"/>
      <c r="C15" s="1162" t="str">
        <f>'Attach 3(JV)'!A3</f>
        <v xml:space="preserve">Supply, installation &amp; commissioning of AFSS (Automatic Fire Suppression System) at 6 nos. Telecom locations under SRTCC.
</v>
      </c>
      <c r="D15" s="1162"/>
      <c r="E15" s="1162"/>
      <c r="F15" s="1162"/>
      <c r="G15" s="82"/>
      <c r="H15" s="82"/>
      <c r="AB15" s="692"/>
      <c r="AC15" s="693"/>
      <c r="AE15" s="689">
        <v>15</v>
      </c>
      <c r="AF15" s="615" t="s">
        <v>394</v>
      </c>
      <c r="AG15" s="690">
        <v>15</v>
      </c>
      <c r="AH15" s="690" t="s">
        <v>362</v>
      </c>
      <c r="AI15" s="691"/>
      <c r="AJ15" s="691"/>
      <c r="AK15" s="691"/>
      <c r="AL15" s="691"/>
    </row>
    <row r="16" spans="1:38" ht="21" customHeight="1">
      <c r="A16" s="34" t="s">
        <v>102</v>
      </c>
      <c r="C16" s="37"/>
      <c r="D16" s="37"/>
      <c r="E16" s="37"/>
      <c r="F16" s="37"/>
      <c r="G16" s="1167" t="s">
        <v>203</v>
      </c>
      <c r="H16" s="1167"/>
      <c r="AB16" s="692"/>
      <c r="AC16" s="693"/>
      <c r="AE16" s="689">
        <v>16</v>
      </c>
      <c r="AF16" s="615" t="s">
        <v>395</v>
      </c>
      <c r="AG16" s="690">
        <v>16</v>
      </c>
      <c r="AH16" s="690" t="s">
        <v>362</v>
      </c>
      <c r="AI16" s="691"/>
      <c r="AJ16" s="691"/>
      <c r="AK16" s="691"/>
      <c r="AL16" s="691"/>
    </row>
    <row r="17" spans="1:72" s="29" customFormat="1" ht="166.5" customHeight="1">
      <c r="A17" s="92">
        <v>1</v>
      </c>
      <c r="B17" s="1154" t="str">
        <f>"Having examined the Bidding Documents, including Amendment Nos. " &amp; G17 &amp; " dated "&amp; TEXT(H17, "dd/mm/yyyy") &amp; AB17</f>
        <v xml:space="preserve">Having examined the Bidding Documents, including Amendment Nos. .. [Enter Amendment No.].. .. dated ...[Enter Amendment Date]… the receipt of which is hereby acknowledged, we the undersigned, offer to supply goods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on SRM portal(to be opened subsequently). </v>
      </c>
      <c r="C17" s="1154"/>
      <c r="D17" s="1154"/>
      <c r="E17" s="1154"/>
      <c r="F17" s="1154"/>
      <c r="G17" s="232" t="s">
        <v>20</v>
      </c>
      <c r="H17" s="293" t="s">
        <v>21</v>
      </c>
      <c r="I17" s="652"/>
      <c r="K17" s="54"/>
      <c r="L17" s="54"/>
      <c r="M17" s="684"/>
      <c r="N17" s="684"/>
      <c r="O17" s="684"/>
      <c r="P17" s="684"/>
      <c r="Q17" s="684"/>
      <c r="R17" s="684"/>
      <c r="S17" s="684"/>
      <c r="T17" s="684"/>
      <c r="U17" s="684"/>
      <c r="V17" s="684"/>
      <c r="W17" s="684"/>
      <c r="X17" s="684"/>
      <c r="Y17" s="684"/>
      <c r="Z17" s="695"/>
      <c r="AA17" s="695"/>
      <c r="AB17" s="696" t="s">
        <v>886</v>
      </c>
      <c r="AC17" s="686"/>
      <c r="AD17" s="697"/>
      <c r="AE17" s="689">
        <v>17</v>
      </c>
      <c r="AF17" s="685" t="s">
        <v>396</v>
      </c>
      <c r="AG17" s="690">
        <v>17</v>
      </c>
      <c r="AH17" s="690" t="s">
        <v>362</v>
      </c>
      <c r="AI17" s="691"/>
      <c r="AJ17" s="691"/>
      <c r="AK17" s="691"/>
      <c r="AL17" s="691"/>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685"/>
      <c r="BR17" s="685"/>
      <c r="BS17" s="685"/>
      <c r="BT17" s="685"/>
    </row>
    <row r="18" spans="1:72" s="29" customFormat="1" ht="36" customHeight="1">
      <c r="A18" s="92">
        <v>1.1000000000000001</v>
      </c>
      <c r="B18" s="1154" t="s">
        <v>889</v>
      </c>
      <c r="C18" s="1154"/>
      <c r="D18" s="1154"/>
      <c r="E18" s="1154"/>
      <c r="F18" s="1154"/>
      <c r="G18" s="1154"/>
      <c r="H18" s="1154"/>
      <c r="I18" s="652"/>
      <c r="K18" s="54"/>
      <c r="L18" s="54"/>
      <c r="M18" s="684"/>
      <c r="N18" s="684"/>
      <c r="O18" s="684"/>
      <c r="P18" s="684"/>
      <c r="Q18" s="684"/>
      <c r="R18" s="684"/>
      <c r="S18" s="684"/>
      <c r="T18" s="684"/>
      <c r="U18" s="684"/>
      <c r="V18" s="684"/>
      <c r="W18" s="684"/>
      <c r="X18" s="684"/>
      <c r="Y18" s="684"/>
      <c r="Z18" s="695"/>
      <c r="AA18" s="695"/>
      <c r="AB18" s="696"/>
      <c r="AC18" s="686"/>
      <c r="AD18" s="697"/>
      <c r="AE18" s="689"/>
      <c r="AF18" s="685"/>
      <c r="AG18" s="690"/>
      <c r="AH18" s="690"/>
      <c r="AI18" s="691"/>
      <c r="AJ18" s="691"/>
      <c r="AK18" s="691"/>
      <c r="AL18" s="691"/>
      <c r="AM18" s="685"/>
      <c r="AN18" s="685"/>
      <c r="AO18" s="685"/>
      <c r="AP18" s="685"/>
      <c r="AQ18" s="685"/>
      <c r="AR18" s="685"/>
      <c r="AS18" s="685"/>
      <c r="AT18" s="685"/>
      <c r="AU18" s="685"/>
      <c r="AV18" s="685"/>
      <c r="AW18" s="685"/>
      <c r="AX18" s="685"/>
      <c r="AY18" s="685"/>
      <c r="AZ18" s="685"/>
      <c r="BA18" s="685"/>
      <c r="BB18" s="685"/>
      <c r="BC18" s="685"/>
      <c r="BD18" s="685"/>
      <c r="BE18" s="685"/>
      <c r="BF18" s="685"/>
      <c r="BG18" s="685"/>
      <c r="BH18" s="685"/>
      <c r="BI18" s="685"/>
      <c r="BJ18" s="685"/>
      <c r="BK18" s="685"/>
      <c r="BL18" s="685"/>
      <c r="BM18" s="685"/>
      <c r="BN18" s="685"/>
      <c r="BO18" s="685"/>
      <c r="BP18" s="685"/>
      <c r="BQ18" s="685"/>
      <c r="BR18" s="685"/>
      <c r="BS18" s="685"/>
      <c r="BT18" s="685"/>
    </row>
    <row r="19" spans="1:72" ht="21" customHeight="1">
      <c r="A19" s="92">
        <v>2</v>
      </c>
      <c r="B19" s="93" t="s">
        <v>103</v>
      </c>
      <c r="C19" s="37"/>
      <c r="D19" s="37"/>
      <c r="E19" s="37"/>
      <c r="F19" s="37"/>
      <c r="G19" s="82"/>
      <c r="H19" s="82"/>
      <c r="AB19" s="692"/>
      <c r="AC19" s="693" t="s">
        <v>402</v>
      </c>
      <c r="AE19" s="689">
        <v>18</v>
      </c>
      <c r="AF19" s="615" t="s">
        <v>397</v>
      </c>
      <c r="AG19" s="690">
        <v>18</v>
      </c>
      <c r="AH19" s="690" t="s">
        <v>362</v>
      </c>
      <c r="AI19" s="691"/>
      <c r="AJ19" s="691"/>
      <c r="AK19" s="691"/>
      <c r="AL19" s="691"/>
    </row>
    <row r="20" spans="1:72" s="29" customFormat="1" ht="37.5" customHeight="1">
      <c r="A20" s="34"/>
      <c r="B20" s="764" t="s">
        <v>104</v>
      </c>
      <c r="C20" s="764"/>
      <c r="D20" s="764"/>
      <c r="E20" s="764"/>
      <c r="F20" s="764"/>
      <c r="G20" s="1163" t="s">
        <v>203</v>
      </c>
      <c r="H20" s="1163"/>
      <c r="I20" s="1163"/>
      <c r="J20" s="1163"/>
      <c r="K20" s="54"/>
      <c r="L20" s="54"/>
      <c r="M20" s="684"/>
      <c r="N20" s="684"/>
      <c r="O20" s="684"/>
      <c r="P20" s="684"/>
      <c r="Q20" s="684"/>
      <c r="R20" s="684"/>
      <c r="S20" s="684"/>
      <c r="T20" s="684"/>
      <c r="U20" s="684"/>
      <c r="V20" s="684"/>
      <c r="W20" s="684"/>
      <c r="X20" s="684"/>
      <c r="Y20" s="684"/>
      <c r="Z20" s="684"/>
      <c r="AA20" s="685"/>
      <c r="AB20" s="692"/>
      <c r="AC20" s="693" t="s">
        <v>403</v>
      </c>
      <c r="AD20" s="689"/>
      <c r="AE20" s="689">
        <v>19</v>
      </c>
      <c r="AF20" s="685" t="s">
        <v>398</v>
      </c>
      <c r="AG20" s="690">
        <v>19</v>
      </c>
      <c r="AH20" s="690" t="s">
        <v>362</v>
      </c>
      <c r="AI20" s="698"/>
      <c r="AJ20" s="698"/>
      <c r="AK20" s="698"/>
      <c r="AL20" s="698"/>
      <c r="AM20" s="685"/>
      <c r="AN20" s="685"/>
      <c r="AO20" s="685"/>
      <c r="AP20" s="685"/>
      <c r="AQ20" s="685"/>
      <c r="AR20" s="685"/>
      <c r="AS20" s="685"/>
      <c r="AT20" s="685"/>
      <c r="AU20" s="685"/>
      <c r="AV20" s="685"/>
      <c r="AW20" s="685"/>
      <c r="AX20" s="685"/>
      <c r="AY20" s="685"/>
      <c r="AZ20" s="685"/>
      <c r="BA20" s="685"/>
      <c r="BB20" s="685"/>
      <c r="BC20" s="685"/>
      <c r="BD20" s="685"/>
      <c r="BE20" s="685"/>
      <c r="BF20" s="685"/>
      <c r="BG20" s="685"/>
      <c r="BH20" s="685"/>
      <c r="BI20" s="685"/>
      <c r="BJ20" s="685"/>
      <c r="BK20" s="685"/>
      <c r="BL20" s="685"/>
      <c r="BM20" s="685"/>
      <c r="BN20" s="685"/>
      <c r="BO20" s="685"/>
      <c r="BP20" s="685"/>
      <c r="BQ20" s="685"/>
      <c r="BR20" s="685"/>
      <c r="BS20" s="685"/>
      <c r="BT20" s="685"/>
    </row>
    <row r="21" spans="1:72" s="29" customFormat="1" ht="104.25" customHeight="1">
      <c r="A21" s="34"/>
      <c r="B21" s="71" t="str">
        <f>"(a) Attachment 1(" &amp; Basic!$B$2 &amp; ") :"</f>
        <v>(a) Attachment 1(AFSS SRTCC) :</v>
      </c>
      <c r="C21" s="37"/>
      <c r="D21" s="780" t="e">
        <f ca="1">"Bid Security, in a separate envelope, in the form of " &amp; G21 &amp; " for a sum of " &amp;H21 &amp; " " &amp; I21 &amp; " (Rs " &amp; EnglishNumber(I21)&amp;" Only ) "&amp;  " initially valid for a period of " &amp; DATEDIF(0,J21,"y")&amp;" years " &amp;DATEDIF(0,J21,"ym")&amp;" months "&amp;DATEDIF(0,J21,"md")&amp;" days" &amp; " from the date set for opening of bids Or documentary evidence in support of exemption of Bid security, in separate envelope in accordance with clause 13.1 of ITB, Section-II."</f>
        <v>#NAME?</v>
      </c>
      <c r="E21" s="780"/>
      <c r="F21" s="780"/>
      <c r="G21" s="117" t="s">
        <v>405</v>
      </c>
      <c r="H21" s="232" t="s">
        <v>474</v>
      </c>
      <c r="I21" s="118"/>
      <c r="J21" s="118"/>
      <c r="K21" s="102"/>
      <c r="L21" s="102"/>
      <c r="M21" s="699" t="e">
        <f ca="1">EnglishNumber(I21)</f>
        <v>#NAME?</v>
      </c>
      <c r="N21" s="699"/>
      <c r="O21" s="699"/>
      <c r="P21" s="699"/>
      <c r="Q21" s="699"/>
      <c r="R21" s="699"/>
      <c r="S21" s="699"/>
      <c r="T21" s="699"/>
      <c r="U21" s="699"/>
      <c r="V21" s="699"/>
      <c r="W21" s="699"/>
      <c r="X21" s="699"/>
      <c r="Y21" s="699"/>
      <c r="Z21" s="684"/>
      <c r="AA21" s="685"/>
      <c r="AB21" s="692"/>
      <c r="AC21" s="693" t="s">
        <v>404</v>
      </c>
      <c r="AD21" s="700" t="str">
        <f>IF(ISERROR(LOOKUP(J21,AE1:AE21,AF1:AF21)), "Zero", LOOKUP(J21,AE1:AE21,AF1:AF21))</f>
        <v>Zero</v>
      </c>
      <c r="AE21" s="689">
        <v>20</v>
      </c>
      <c r="AF21" s="685" t="s">
        <v>399</v>
      </c>
      <c r="AG21" s="690">
        <v>20</v>
      </c>
      <c r="AH21" s="690" t="s">
        <v>362</v>
      </c>
      <c r="AI21" s="691"/>
      <c r="AJ21" s="691"/>
      <c r="AK21" s="691"/>
      <c r="AL21" s="691"/>
      <c r="AM21" s="685"/>
      <c r="AN21" s="685"/>
      <c r="AO21" s="685"/>
      <c r="AP21" s="685"/>
      <c r="AQ21" s="685"/>
      <c r="AR21" s="685"/>
      <c r="AS21" s="685"/>
      <c r="AT21" s="685"/>
      <c r="AU21" s="685"/>
      <c r="AV21" s="685"/>
      <c r="AW21" s="685"/>
      <c r="AX21" s="685"/>
      <c r="AY21" s="685"/>
      <c r="AZ21" s="685"/>
      <c r="BA21" s="685"/>
      <c r="BB21" s="685"/>
      <c r="BC21" s="685"/>
      <c r="BD21" s="685"/>
      <c r="BE21" s="685"/>
      <c r="BF21" s="685"/>
      <c r="BG21" s="685"/>
      <c r="BH21" s="685"/>
      <c r="BI21" s="685"/>
      <c r="BJ21" s="685"/>
      <c r="BK21" s="685"/>
      <c r="BL21" s="685"/>
      <c r="BM21" s="685"/>
      <c r="BN21" s="685"/>
      <c r="BO21" s="685"/>
      <c r="BP21" s="685"/>
      <c r="BQ21" s="685"/>
      <c r="BR21" s="685"/>
      <c r="BS21" s="685"/>
      <c r="BT21" s="685"/>
    </row>
    <row r="22" spans="1:72" s="29" customFormat="1" ht="77.25" customHeight="1">
      <c r="A22" s="34"/>
      <c r="B22" s="71" t="str">
        <f>"(b) Attachment 2(" &amp; Basic!$B$2 &amp; ") :"</f>
        <v>(b) Attachment 2(AFSS SRTCC) :</v>
      </c>
      <c r="C22" s="37"/>
      <c r="D22" s="1050" t="s">
        <v>105</v>
      </c>
      <c r="E22" s="1050"/>
      <c r="F22" s="1050"/>
      <c r="G22" s="1164" t="str">
        <f>IF(J21 &lt; 250, "Please note that if BG validity is less than 250 days, your bid may be rejected", "")</f>
        <v>Please note that if BG validity is less than 250 days, your bid may be rejected</v>
      </c>
      <c r="H22" s="1164"/>
      <c r="I22" s="1164"/>
      <c r="J22" s="1164"/>
      <c r="K22" s="54"/>
      <c r="L22" s="54"/>
      <c r="M22" s="684"/>
      <c r="N22" s="684"/>
      <c r="O22" s="684"/>
      <c r="P22" s="684"/>
      <c r="Q22" s="684"/>
      <c r="R22" s="684"/>
      <c r="S22" s="684"/>
      <c r="T22" s="684"/>
      <c r="U22" s="684"/>
      <c r="V22" s="684"/>
      <c r="W22" s="684"/>
      <c r="X22" s="684"/>
      <c r="Y22" s="684"/>
      <c r="Z22" s="684"/>
      <c r="AA22" s="685"/>
      <c r="AB22" s="692"/>
      <c r="AC22" s="693" t="s">
        <v>405</v>
      </c>
      <c r="AD22" s="700" t="str">
        <f>IF(J21 &gt; 9, "("&amp;J21&amp;")", "(0"&amp;J21&amp;")")</f>
        <v>(0)</v>
      </c>
      <c r="AE22" s="689"/>
      <c r="AF22" s="685"/>
      <c r="AG22" s="690">
        <v>21</v>
      </c>
      <c r="AH22" s="690" t="s">
        <v>153</v>
      </c>
      <c r="AI22" s="691"/>
      <c r="AJ22" s="691"/>
      <c r="AK22" s="691"/>
      <c r="AL22" s="691"/>
      <c r="AM22" s="685"/>
      <c r="AN22" s="685"/>
      <c r="AO22" s="685"/>
      <c r="AP22" s="685"/>
      <c r="AQ22" s="685"/>
      <c r="AR22" s="685"/>
      <c r="AS22" s="685"/>
      <c r="AT22" s="685"/>
      <c r="AU22" s="685"/>
      <c r="AV22" s="685"/>
      <c r="AW22" s="685"/>
      <c r="AX22" s="685"/>
      <c r="AY22" s="685"/>
      <c r="AZ22" s="685"/>
      <c r="BA22" s="685"/>
      <c r="BB22" s="685"/>
      <c r="BC22" s="685"/>
      <c r="BD22" s="685"/>
      <c r="BE22" s="685"/>
      <c r="BF22" s="685"/>
      <c r="BG22" s="685"/>
      <c r="BH22" s="685"/>
      <c r="BI22" s="685"/>
      <c r="BJ22" s="685"/>
      <c r="BK22" s="685"/>
      <c r="BL22" s="685"/>
      <c r="BM22" s="685"/>
      <c r="BN22" s="685"/>
      <c r="BO22" s="685"/>
      <c r="BP22" s="685"/>
      <c r="BQ22" s="685"/>
      <c r="BR22" s="685"/>
      <c r="BS22" s="685"/>
      <c r="BT22" s="685"/>
    </row>
    <row r="23" spans="1:72" s="29" customFormat="1" ht="86.25" customHeight="1">
      <c r="A23" s="34"/>
      <c r="B23" s="71" t="str">
        <f>"(c) Attachment 3(" &amp; Basic!$B$2 &amp; ") :"</f>
        <v>(c) Attachment 3(AFSS SRTCC) :</v>
      </c>
      <c r="C23" s="37"/>
      <c r="D23" s="777" t="s">
        <v>667</v>
      </c>
      <c r="E23" s="1050"/>
      <c r="F23" s="1050"/>
      <c r="G23" s="94"/>
      <c r="H23" s="94"/>
      <c r="I23" s="67"/>
      <c r="K23" s="54"/>
      <c r="L23" s="54"/>
      <c r="M23" s="684"/>
      <c r="N23" s="684"/>
      <c r="O23" s="684"/>
      <c r="P23" s="684"/>
      <c r="Q23" s="684"/>
      <c r="R23" s="684"/>
      <c r="S23" s="684"/>
      <c r="T23" s="684"/>
      <c r="U23" s="684"/>
      <c r="V23" s="684"/>
      <c r="W23" s="684"/>
      <c r="X23" s="684"/>
      <c r="Y23" s="684"/>
      <c r="Z23" s="684"/>
      <c r="AA23" s="614"/>
      <c r="AB23" s="692"/>
      <c r="AC23" s="693" t="s">
        <v>834</v>
      </c>
      <c r="AD23" s="689"/>
      <c r="AE23" s="689"/>
      <c r="AF23" s="685"/>
      <c r="AG23" s="690">
        <v>22</v>
      </c>
      <c r="AH23" s="690" t="s">
        <v>362</v>
      </c>
      <c r="AI23" s="691"/>
      <c r="AJ23" s="691"/>
      <c r="AK23" s="691"/>
      <c r="AL23" s="691"/>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685"/>
      <c r="BT23" s="685"/>
    </row>
    <row r="24" spans="1:72" s="29" customFormat="1" ht="12.75" hidden="1" customHeight="1">
      <c r="A24" s="34"/>
      <c r="B24" s="34"/>
      <c r="C24" s="34"/>
      <c r="D24" s="1050"/>
      <c r="E24" s="1050"/>
      <c r="F24" s="1050"/>
      <c r="G24" s="309"/>
      <c r="H24" s="310" t="e">
        <f>#REF!</f>
        <v>#REF!</v>
      </c>
      <c r="J24" s="73"/>
      <c r="K24" s="103"/>
      <c r="L24" s="103"/>
      <c r="M24" s="701"/>
      <c r="N24" s="701"/>
      <c r="O24" s="701"/>
      <c r="P24" s="701"/>
      <c r="Q24" s="701"/>
      <c r="R24" s="701"/>
      <c r="S24" s="701"/>
      <c r="T24" s="701"/>
      <c r="U24" s="701"/>
      <c r="V24" s="701"/>
      <c r="W24" s="701"/>
      <c r="X24" s="701"/>
      <c r="Y24" s="701"/>
      <c r="Z24" s="684"/>
      <c r="AA24" s="685"/>
      <c r="AB24" s="692"/>
      <c r="AC24" s="693" t="s">
        <v>406</v>
      </c>
      <c r="AD24" s="689"/>
      <c r="AE24" s="689"/>
      <c r="AF24" s="685"/>
      <c r="AG24" s="690">
        <v>23</v>
      </c>
      <c r="AH24" s="690" t="s">
        <v>362</v>
      </c>
      <c r="AI24" s="691"/>
      <c r="AJ24" s="691"/>
      <c r="AK24" s="691"/>
      <c r="AL24" s="691"/>
      <c r="AM24" s="685"/>
      <c r="AN24" s="685"/>
      <c r="AO24" s="685"/>
      <c r="AP24" s="685"/>
      <c r="AQ24" s="685"/>
      <c r="AR24" s="685"/>
      <c r="AS24" s="685"/>
      <c r="AT24" s="685"/>
      <c r="AU24" s="685"/>
      <c r="AV24" s="685"/>
      <c r="AW24" s="685"/>
      <c r="AX24" s="685"/>
      <c r="AY24" s="685"/>
      <c r="AZ24" s="685"/>
      <c r="BA24" s="685"/>
      <c r="BB24" s="685"/>
      <c r="BC24" s="685"/>
      <c r="BD24" s="685"/>
      <c r="BE24" s="685"/>
      <c r="BF24" s="685"/>
      <c r="BG24" s="685"/>
      <c r="BH24" s="685"/>
      <c r="BI24" s="685"/>
      <c r="BJ24" s="685"/>
      <c r="BK24" s="685"/>
      <c r="BL24" s="685"/>
      <c r="BM24" s="685"/>
      <c r="BN24" s="685"/>
      <c r="BO24" s="685"/>
      <c r="BP24" s="685"/>
      <c r="BQ24" s="685"/>
      <c r="BR24" s="685"/>
      <c r="BS24" s="685"/>
      <c r="BT24" s="685"/>
    </row>
    <row r="25" spans="1:72" s="29" customFormat="1" ht="5.25" customHeight="1">
      <c r="A25" s="34"/>
      <c r="B25" s="34"/>
      <c r="C25" s="34"/>
      <c r="D25" s="1050"/>
      <c r="E25" s="1050"/>
      <c r="F25" s="1050"/>
      <c r="G25" s="311" t="e">
        <f>#REF!</f>
        <v>#REF!</v>
      </c>
      <c r="H25" s="312"/>
      <c r="J25" s="653"/>
      <c r="K25" s="654"/>
      <c r="L25" s="654"/>
      <c r="M25" s="702"/>
      <c r="N25" s="702"/>
      <c r="O25" s="702"/>
      <c r="P25" s="702"/>
      <c r="Q25" s="702"/>
      <c r="R25" s="702"/>
      <c r="S25" s="702"/>
      <c r="T25" s="702"/>
      <c r="U25" s="702"/>
      <c r="V25" s="702"/>
      <c r="W25" s="702"/>
      <c r="X25" s="702"/>
      <c r="Y25" s="702"/>
      <c r="Z25" s="702"/>
      <c r="AA25" s="703"/>
      <c r="AB25" s="692"/>
      <c r="AC25" s="693" t="s">
        <v>407</v>
      </c>
      <c r="AD25" s="689"/>
      <c r="AE25" s="689"/>
      <c r="AF25" s="685"/>
      <c r="AG25" s="690">
        <v>24</v>
      </c>
      <c r="AH25" s="690" t="s">
        <v>362</v>
      </c>
      <c r="AI25" s="691"/>
      <c r="AJ25" s="691"/>
      <c r="AK25" s="691"/>
      <c r="AL25" s="691"/>
      <c r="AM25" s="685"/>
      <c r="AN25" s="685"/>
      <c r="AO25" s="685"/>
      <c r="AP25" s="685"/>
      <c r="AQ25" s="685"/>
      <c r="AR25" s="685"/>
      <c r="AS25" s="685"/>
      <c r="AT25" s="685"/>
      <c r="AU25" s="685"/>
      <c r="AV25" s="685"/>
      <c r="AW25" s="685"/>
      <c r="AX25" s="685"/>
      <c r="AY25" s="685"/>
      <c r="AZ25" s="685"/>
      <c r="BA25" s="685"/>
      <c r="BB25" s="685"/>
      <c r="BC25" s="685"/>
      <c r="BD25" s="685"/>
      <c r="BE25" s="685"/>
      <c r="BF25" s="685"/>
      <c r="BG25" s="685"/>
      <c r="BH25" s="685"/>
      <c r="BI25" s="685"/>
      <c r="BJ25" s="685"/>
      <c r="BK25" s="685"/>
      <c r="BL25" s="685"/>
      <c r="BM25" s="685"/>
      <c r="BN25" s="685"/>
      <c r="BO25" s="685"/>
      <c r="BP25" s="685"/>
      <c r="BQ25" s="685"/>
      <c r="BR25" s="685"/>
      <c r="BS25" s="685"/>
      <c r="BT25" s="685"/>
    </row>
    <row r="26" spans="1:72" ht="75" customHeight="1">
      <c r="B26" s="71" t="str">
        <f>"(d) Attachment 4(" &amp; Basic!$B$2 &amp; ") :"</f>
        <v>(d) Attachment 4(AFSS SRTCC) :</v>
      </c>
      <c r="C26" s="72"/>
      <c r="D26" s="1050" t="s">
        <v>51</v>
      </c>
      <c r="E26" s="1050"/>
      <c r="F26" s="1050"/>
      <c r="G26" s="237"/>
      <c r="H26" s="94"/>
      <c r="AB26" s="692"/>
      <c r="AC26" s="693"/>
      <c r="AG26" s="690">
        <v>25</v>
      </c>
      <c r="AH26" s="690" t="s">
        <v>362</v>
      </c>
      <c r="AI26" s="691"/>
      <c r="AJ26" s="691"/>
      <c r="AK26" s="691"/>
      <c r="AL26" s="691"/>
    </row>
    <row r="27" spans="1:72" ht="69" customHeight="1">
      <c r="B27" s="71" t="str">
        <f>"(e) Attachment 5(" &amp; Basic!$B$2 &amp; ") :"</f>
        <v>(e) Attachment 5(AFSS SRTCC) :</v>
      </c>
      <c r="C27" s="72"/>
      <c r="D27" s="1050" t="s">
        <v>106</v>
      </c>
      <c r="E27" s="1050"/>
      <c r="F27" s="1050"/>
      <c r="G27" s="94"/>
      <c r="H27" s="94"/>
      <c r="AB27" s="692"/>
      <c r="AC27" s="693"/>
      <c r="AG27" s="690">
        <v>26</v>
      </c>
      <c r="AH27" s="690" t="s">
        <v>362</v>
      </c>
      <c r="AI27" s="691"/>
      <c r="AJ27" s="691"/>
      <c r="AK27" s="691"/>
      <c r="AL27" s="691"/>
    </row>
    <row r="28" spans="1:72" ht="78.75" customHeight="1">
      <c r="B28" s="71" t="str">
        <f>"(f) Attachment 5A(" &amp; Basic!$B$2 &amp; ") :"</f>
        <v>(f) Attachment 5A(AFSS SRTCC) :</v>
      </c>
      <c r="C28" s="72"/>
      <c r="D28" s="1162" t="s">
        <v>835</v>
      </c>
      <c r="E28" s="1162"/>
      <c r="F28" s="1162"/>
      <c r="G28" s="94"/>
      <c r="H28" s="94"/>
      <c r="AB28" s="692"/>
      <c r="AC28" s="693"/>
      <c r="AG28" s="690"/>
      <c r="AH28" s="690"/>
      <c r="AI28" s="691"/>
      <c r="AJ28" s="691"/>
      <c r="AK28" s="691"/>
      <c r="AL28" s="691"/>
    </row>
    <row r="29" spans="1:72" s="29" customFormat="1" ht="105.75" customHeight="1">
      <c r="A29" s="34"/>
      <c r="B29" s="71" t="str">
        <f>"(g) Attachment 6(" &amp; Basic!$B$2 &amp; ") :"</f>
        <v>(g) Attachment 6(AFSS SRTCC) :</v>
      </c>
      <c r="C29" s="72"/>
      <c r="D29" s="1050" t="s">
        <v>107</v>
      </c>
      <c r="E29" s="1050"/>
      <c r="F29" s="1050"/>
      <c r="G29" s="94"/>
      <c r="H29" s="94"/>
      <c r="I29" s="67"/>
      <c r="K29" s="54"/>
      <c r="L29" s="54"/>
      <c r="M29" s="684"/>
      <c r="N29" s="684"/>
      <c r="O29" s="684"/>
      <c r="P29" s="684"/>
      <c r="Q29" s="684"/>
      <c r="R29" s="684"/>
      <c r="S29" s="684"/>
      <c r="T29" s="684"/>
      <c r="U29" s="684"/>
      <c r="V29" s="684"/>
      <c r="W29" s="684"/>
      <c r="X29" s="684"/>
      <c r="Y29" s="684"/>
      <c r="Z29" s="684"/>
      <c r="AA29" s="685"/>
      <c r="AB29" s="692"/>
      <c r="AC29" s="693"/>
      <c r="AD29" s="689"/>
      <c r="AE29" s="689"/>
      <c r="AF29" s="685"/>
      <c r="AG29" s="690">
        <v>27</v>
      </c>
      <c r="AH29" s="690" t="s">
        <v>362</v>
      </c>
      <c r="AI29" s="691"/>
      <c r="AJ29" s="691"/>
      <c r="AK29" s="691"/>
      <c r="AL29" s="691"/>
      <c r="AM29" s="685"/>
      <c r="AN29" s="685"/>
      <c r="AO29" s="685"/>
      <c r="AP29" s="685"/>
      <c r="AQ29" s="685"/>
      <c r="AR29" s="685"/>
      <c r="AS29" s="685"/>
      <c r="AT29" s="685"/>
      <c r="AU29" s="685"/>
      <c r="AV29" s="685"/>
      <c r="AW29" s="685"/>
      <c r="AX29" s="685"/>
      <c r="AY29" s="685"/>
      <c r="AZ29" s="685"/>
      <c r="BA29" s="685"/>
      <c r="BB29" s="685"/>
      <c r="BC29" s="685"/>
      <c r="BD29" s="685"/>
      <c r="BE29" s="685"/>
      <c r="BF29" s="685"/>
      <c r="BG29" s="685"/>
      <c r="BH29" s="685"/>
      <c r="BI29" s="685"/>
      <c r="BJ29" s="685"/>
      <c r="BK29" s="685"/>
      <c r="BL29" s="685"/>
      <c r="BM29" s="685"/>
      <c r="BN29" s="685"/>
      <c r="BO29" s="685"/>
      <c r="BP29" s="685"/>
      <c r="BQ29" s="685"/>
      <c r="BR29" s="685"/>
      <c r="BS29" s="685"/>
      <c r="BT29" s="685"/>
    </row>
    <row r="30" spans="1:72" s="29" customFormat="1" ht="57" customHeight="1">
      <c r="A30" s="34"/>
      <c r="B30" s="71" t="str">
        <f>"(h) Attachment 7(" &amp; Basic!$B$2 &amp; ") :"</f>
        <v>(h) Attachment 7(AFSS SRTCC) :</v>
      </c>
      <c r="C30" s="72"/>
      <c r="D30" s="1050" t="s">
        <v>28</v>
      </c>
      <c r="E30" s="1050"/>
      <c r="F30" s="1050"/>
      <c r="G30" s="95"/>
      <c r="H30" s="95"/>
      <c r="I30" s="67"/>
      <c r="K30" s="54"/>
      <c r="L30" s="54"/>
      <c r="M30" s="684"/>
      <c r="N30" s="684"/>
      <c r="O30" s="684"/>
      <c r="P30" s="684"/>
      <c r="Q30" s="684"/>
      <c r="R30" s="684"/>
      <c r="S30" s="684"/>
      <c r="T30" s="684"/>
      <c r="U30" s="684"/>
      <c r="V30" s="684"/>
      <c r="W30" s="684"/>
      <c r="X30" s="684"/>
      <c r="Y30" s="684"/>
      <c r="Z30" s="684"/>
      <c r="AA30" s="685"/>
      <c r="AB30" s="692"/>
      <c r="AC30" s="693"/>
      <c r="AD30" s="689"/>
      <c r="AE30" s="689"/>
      <c r="AF30" s="685"/>
      <c r="AG30" s="690">
        <v>28</v>
      </c>
      <c r="AH30" s="690" t="s">
        <v>362</v>
      </c>
      <c r="AI30" s="691"/>
      <c r="AJ30" s="691"/>
      <c r="AK30" s="691"/>
      <c r="AL30" s="691"/>
      <c r="AM30" s="685"/>
      <c r="AN30" s="685"/>
      <c r="AO30" s="685"/>
      <c r="AP30" s="685"/>
      <c r="AQ30" s="685"/>
      <c r="AR30" s="685"/>
      <c r="AS30" s="685"/>
      <c r="AT30" s="685"/>
      <c r="AU30" s="685"/>
      <c r="AV30" s="685"/>
      <c r="AW30" s="685"/>
      <c r="AX30" s="685"/>
      <c r="AY30" s="685"/>
      <c r="AZ30" s="685"/>
      <c r="BA30" s="685"/>
      <c r="BB30" s="685"/>
      <c r="BC30" s="685"/>
      <c r="BD30" s="685"/>
      <c r="BE30" s="685"/>
      <c r="BF30" s="685"/>
      <c r="BG30" s="685"/>
      <c r="BH30" s="685"/>
      <c r="BI30" s="685"/>
      <c r="BJ30" s="685"/>
      <c r="BK30" s="685"/>
      <c r="BL30" s="685"/>
      <c r="BM30" s="685"/>
      <c r="BN30" s="685"/>
      <c r="BO30" s="685"/>
      <c r="BP30" s="685"/>
      <c r="BQ30" s="685"/>
      <c r="BR30" s="685"/>
      <c r="BS30" s="685"/>
      <c r="BT30" s="685"/>
    </row>
    <row r="31" spans="1:72" s="29" customFormat="1" ht="33" customHeight="1">
      <c r="A31" s="34"/>
      <c r="B31" s="71" t="str">
        <f>"(i) Attachment 8(" &amp; Basic!$B$2 &amp; ") :"</f>
        <v>(i) Attachment 8(AFSS SRTCC) :</v>
      </c>
      <c r="C31" s="72"/>
      <c r="D31" s="1050" t="s">
        <v>836</v>
      </c>
      <c r="E31" s="1050"/>
      <c r="F31" s="1050"/>
      <c r="G31" s="94"/>
      <c r="H31" s="94"/>
      <c r="I31" s="67"/>
      <c r="K31" s="54"/>
      <c r="L31" s="54"/>
      <c r="M31" s="684"/>
      <c r="N31" s="684"/>
      <c r="O31" s="684"/>
      <c r="P31" s="684"/>
      <c r="Q31" s="684"/>
      <c r="R31" s="684"/>
      <c r="S31" s="684"/>
      <c r="T31" s="684"/>
      <c r="U31" s="684"/>
      <c r="V31" s="684"/>
      <c r="W31" s="684"/>
      <c r="X31" s="684"/>
      <c r="Y31" s="684"/>
      <c r="Z31" s="684"/>
      <c r="AA31" s="685"/>
      <c r="AB31" s="692"/>
      <c r="AC31" s="693"/>
      <c r="AD31" s="689"/>
      <c r="AE31" s="689"/>
      <c r="AF31" s="685"/>
      <c r="AG31" s="690">
        <v>29</v>
      </c>
      <c r="AH31" s="690" t="s">
        <v>362</v>
      </c>
      <c r="AI31" s="691"/>
      <c r="AJ31" s="691"/>
      <c r="AK31" s="691"/>
      <c r="AL31" s="691"/>
      <c r="AM31" s="685"/>
      <c r="AN31" s="685"/>
      <c r="AO31" s="685"/>
      <c r="AP31" s="685"/>
      <c r="AQ31" s="685"/>
      <c r="AR31" s="685"/>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c r="BP31" s="685"/>
      <c r="BQ31" s="685"/>
      <c r="BR31" s="685"/>
      <c r="BS31" s="685"/>
      <c r="BT31" s="685"/>
    </row>
    <row r="32" spans="1:72" s="29" customFormat="1" ht="33" customHeight="1">
      <c r="A32" s="34"/>
      <c r="B32" s="71" t="str">
        <f>"(j) Attachment 9(" &amp; Basic!$B$2 &amp; ")  :"</f>
        <v>(j) Attachment 9(AFSS SRTCC)  :</v>
      </c>
      <c r="C32" s="72"/>
      <c r="D32" s="1050" t="s">
        <v>108</v>
      </c>
      <c r="E32" s="1050"/>
      <c r="F32" s="1050"/>
      <c r="G32" s="94"/>
      <c r="H32" s="94"/>
      <c r="I32" s="67"/>
      <c r="K32" s="54"/>
      <c r="L32" s="54"/>
      <c r="M32" s="684"/>
      <c r="N32" s="684"/>
      <c r="O32" s="684"/>
      <c r="P32" s="684"/>
      <c r="Q32" s="684"/>
      <c r="R32" s="684"/>
      <c r="S32" s="684"/>
      <c r="T32" s="684"/>
      <c r="U32" s="684"/>
      <c r="V32" s="684"/>
      <c r="W32" s="684"/>
      <c r="X32" s="684"/>
      <c r="Y32" s="684"/>
      <c r="Z32" s="684"/>
      <c r="AA32" s="685"/>
      <c r="AB32" s="692"/>
      <c r="AC32" s="693"/>
      <c r="AD32" s="689"/>
      <c r="AE32" s="689"/>
      <c r="AF32" s="685"/>
      <c r="AG32" s="690">
        <v>30</v>
      </c>
      <c r="AH32" s="690" t="s">
        <v>362</v>
      </c>
      <c r="AI32" s="691"/>
      <c r="AJ32" s="691"/>
      <c r="AK32" s="691"/>
      <c r="AL32" s="691"/>
      <c r="AM32" s="685"/>
      <c r="AN32" s="685"/>
      <c r="AO32" s="685"/>
      <c r="AP32" s="685"/>
      <c r="AQ32" s="685"/>
      <c r="AR32" s="685"/>
      <c r="AS32" s="685"/>
      <c r="AT32" s="685"/>
      <c r="AU32" s="685"/>
      <c r="AV32" s="685"/>
      <c r="AW32" s="685"/>
      <c r="AX32" s="685"/>
      <c r="AY32" s="685"/>
      <c r="AZ32" s="685"/>
      <c r="BA32" s="685"/>
      <c r="BB32" s="685"/>
      <c r="BC32" s="685"/>
      <c r="BD32" s="685"/>
      <c r="BE32" s="685"/>
      <c r="BF32" s="685"/>
      <c r="BG32" s="685"/>
      <c r="BH32" s="685"/>
      <c r="BI32" s="685"/>
      <c r="BJ32" s="685"/>
      <c r="BK32" s="685"/>
      <c r="BL32" s="685"/>
      <c r="BM32" s="685"/>
      <c r="BN32" s="685"/>
      <c r="BO32" s="685"/>
      <c r="BP32" s="685"/>
      <c r="BQ32" s="685"/>
      <c r="BR32" s="685"/>
      <c r="BS32" s="685"/>
      <c r="BT32" s="685"/>
    </row>
    <row r="33" spans="1:72" s="29" customFormat="1" ht="33" customHeight="1">
      <c r="A33" s="34"/>
      <c r="B33" s="71" t="str">
        <f>"(k) Attachment 10(" &amp; Basic!$B$2 &amp; "):"</f>
        <v>(k) Attachment 10(AFSS SRTCC):</v>
      </c>
      <c r="C33" s="72"/>
      <c r="D33" s="1050" t="s">
        <v>109</v>
      </c>
      <c r="E33" s="1050"/>
      <c r="F33" s="1050"/>
      <c r="G33" s="94"/>
      <c r="H33" s="94"/>
      <c r="I33" s="67"/>
      <c r="K33" s="54"/>
      <c r="L33" s="54"/>
      <c r="M33" s="684"/>
      <c r="N33" s="684"/>
      <c r="O33" s="684"/>
      <c r="P33" s="684"/>
      <c r="Q33" s="684"/>
      <c r="R33" s="684"/>
      <c r="S33" s="684"/>
      <c r="T33" s="684"/>
      <c r="U33" s="684"/>
      <c r="V33" s="684"/>
      <c r="W33" s="684"/>
      <c r="X33" s="684"/>
      <c r="Y33" s="684"/>
      <c r="Z33" s="684"/>
      <c r="AA33" s="685"/>
      <c r="AB33" s="692"/>
      <c r="AC33" s="693"/>
      <c r="AD33" s="689"/>
      <c r="AE33" s="689"/>
      <c r="AF33" s="685"/>
      <c r="AG33" s="690">
        <v>31</v>
      </c>
      <c r="AH33" s="690" t="s">
        <v>153</v>
      </c>
      <c r="AI33" s="691"/>
      <c r="AJ33" s="691"/>
      <c r="AK33" s="691"/>
      <c r="AL33" s="691"/>
      <c r="AM33" s="685"/>
      <c r="AN33" s="685"/>
      <c r="AO33" s="685"/>
      <c r="AP33" s="685"/>
      <c r="AQ33" s="685"/>
      <c r="AR33" s="685"/>
      <c r="AS33" s="685"/>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c r="BP33" s="685"/>
      <c r="BQ33" s="685"/>
      <c r="BR33" s="685"/>
      <c r="BS33" s="685"/>
      <c r="BT33" s="685"/>
    </row>
    <row r="34" spans="1:72" s="29" customFormat="1" ht="33" customHeight="1">
      <c r="A34" s="34"/>
      <c r="B34" s="71" t="str">
        <f>"(l) Attachment 11(" &amp; Basic!$B$2 &amp; "):"</f>
        <v>(l) Attachment 11(AFSS SRTCC):</v>
      </c>
      <c r="C34" s="72"/>
      <c r="D34" s="1050" t="s">
        <v>837</v>
      </c>
      <c r="E34" s="1050"/>
      <c r="F34" s="1050"/>
      <c r="G34" s="94"/>
      <c r="H34" s="94"/>
      <c r="I34" s="67"/>
      <c r="K34" s="54"/>
      <c r="L34" s="54"/>
      <c r="M34" s="684"/>
      <c r="N34" s="684"/>
      <c r="O34" s="684"/>
      <c r="P34" s="684"/>
      <c r="Q34" s="684"/>
      <c r="R34" s="684"/>
      <c r="S34" s="684"/>
      <c r="T34" s="684"/>
      <c r="U34" s="684"/>
      <c r="V34" s="684"/>
      <c r="W34" s="684"/>
      <c r="X34" s="684"/>
      <c r="Y34" s="684"/>
      <c r="Z34" s="684"/>
      <c r="AA34" s="685"/>
      <c r="AB34" s="692"/>
      <c r="AC34" s="693"/>
      <c r="AD34" s="689"/>
      <c r="AE34" s="689"/>
      <c r="AF34" s="685"/>
      <c r="AG34" s="685"/>
      <c r="AH34" s="685"/>
      <c r="AI34" s="685"/>
      <c r="AJ34" s="685"/>
      <c r="AK34" s="685"/>
      <c r="AL34" s="685"/>
      <c r="AM34" s="685"/>
      <c r="AN34" s="685"/>
      <c r="AO34" s="685"/>
      <c r="AP34" s="685"/>
      <c r="AQ34" s="685"/>
      <c r="AR34" s="685"/>
      <c r="AS34" s="685"/>
      <c r="AT34" s="685"/>
      <c r="AU34" s="685"/>
      <c r="AV34" s="685"/>
      <c r="AW34" s="685"/>
      <c r="AX34" s="685"/>
      <c r="AY34" s="685"/>
      <c r="AZ34" s="685"/>
      <c r="BA34" s="685"/>
      <c r="BB34" s="685"/>
      <c r="BC34" s="685"/>
      <c r="BD34" s="685"/>
      <c r="BE34" s="685"/>
      <c r="BF34" s="685"/>
      <c r="BG34" s="685"/>
      <c r="BH34" s="685"/>
      <c r="BI34" s="685"/>
      <c r="BJ34" s="685"/>
      <c r="BK34" s="685"/>
      <c r="BL34" s="685"/>
      <c r="BM34" s="685"/>
      <c r="BN34" s="685"/>
      <c r="BO34" s="685"/>
      <c r="BP34" s="685"/>
      <c r="BQ34" s="685"/>
      <c r="BR34" s="685"/>
      <c r="BS34" s="685"/>
      <c r="BT34" s="685"/>
    </row>
    <row r="35" spans="1:72" s="29" customFormat="1" ht="40.5" customHeight="1">
      <c r="A35" s="34"/>
      <c r="B35" s="71" t="str">
        <f>"(m) Attachment 12(" &amp; Basic!$B$2 &amp; "):"</f>
        <v>(m) Attachment 12(AFSS SRTCC):</v>
      </c>
      <c r="C35" s="72"/>
      <c r="D35" s="1050" t="s">
        <v>45</v>
      </c>
      <c r="E35" s="1050"/>
      <c r="F35" s="1050"/>
      <c r="G35" s="94"/>
      <c r="H35" s="94"/>
      <c r="I35" s="67"/>
      <c r="K35" s="54"/>
      <c r="L35" s="54"/>
      <c r="M35" s="684"/>
      <c r="N35" s="684"/>
      <c r="O35" s="684"/>
      <c r="P35" s="684"/>
      <c r="Q35" s="684"/>
      <c r="R35" s="684"/>
      <c r="S35" s="684"/>
      <c r="T35" s="684"/>
      <c r="U35" s="684"/>
      <c r="V35" s="684"/>
      <c r="W35" s="684"/>
      <c r="X35" s="684"/>
      <c r="Y35" s="684"/>
      <c r="Z35" s="684"/>
      <c r="AA35" s="685"/>
      <c r="AB35" s="692"/>
      <c r="AC35" s="693"/>
      <c r="AD35" s="689"/>
      <c r="AE35" s="689"/>
      <c r="AF35" s="685"/>
      <c r="AG35" s="685"/>
      <c r="AH35" s="685"/>
      <c r="AI35" s="685"/>
      <c r="AJ35" s="685"/>
      <c r="AK35" s="685"/>
      <c r="AL35" s="685"/>
      <c r="AM35" s="685"/>
      <c r="AN35" s="685"/>
      <c r="AO35" s="685"/>
      <c r="AP35" s="685"/>
      <c r="AQ35" s="685"/>
      <c r="AR35" s="685"/>
      <c r="AS35" s="685"/>
      <c r="AT35" s="685"/>
      <c r="AU35" s="685"/>
      <c r="AV35" s="685"/>
      <c r="AW35" s="685"/>
      <c r="AX35" s="685"/>
      <c r="AY35" s="685"/>
      <c r="AZ35" s="685"/>
      <c r="BA35" s="685"/>
      <c r="BB35" s="685"/>
      <c r="BC35" s="685"/>
      <c r="BD35" s="685"/>
      <c r="BE35" s="685"/>
      <c r="BF35" s="685"/>
      <c r="BG35" s="685"/>
      <c r="BH35" s="685"/>
      <c r="BI35" s="685"/>
      <c r="BJ35" s="685"/>
      <c r="BK35" s="685"/>
      <c r="BL35" s="685"/>
      <c r="BM35" s="685"/>
      <c r="BN35" s="685"/>
      <c r="BO35" s="685"/>
      <c r="BP35" s="685"/>
      <c r="BQ35" s="685"/>
      <c r="BR35" s="685"/>
      <c r="BS35" s="685"/>
      <c r="BT35" s="685"/>
    </row>
    <row r="36" spans="1:72" s="29" customFormat="1" ht="33" customHeight="1">
      <c r="A36" s="34"/>
      <c r="B36" s="71" t="str">
        <f>"(n) Attachment 13(" &amp; Basic!$B$2 &amp; "):"</f>
        <v>(n) Attachment 13(AFSS SRTCC):</v>
      </c>
      <c r="C36" s="72"/>
      <c r="D36" s="1050" t="s">
        <v>324</v>
      </c>
      <c r="E36" s="1050"/>
      <c r="F36" s="1050"/>
      <c r="G36" s="94"/>
      <c r="H36" s="94"/>
      <c r="I36" s="67"/>
      <c r="K36" s="54"/>
      <c r="L36" s="54"/>
      <c r="M36" s="684"/>
      <c r="N36" s="684"/>
      <c r="O36" s="684"/>
      <c r="P36" s="684"/>
      <c r="Q36" s="684"/>
      <c r="R36" s="684"/>
      <c r="S36" s="684"/>
      <c r="T36" s="684"/>
      <c r="U36" s="684"/>
      <c r="V36" s="684"/>
      <c r="W36" s="684"/>
      <c r="X36" s="684"/>
      <c r="Y36" s="684"/>
      <c r="Z36" s="684"/>
      <c r="AA36" s="685"/>
      <c r="AB36" s="692"/>
      <c r="AC36" s="693"/>
      <c r="AD36" s="689"/>
      <c r="AE36" s="689"/>
      <c r="AF36" s="685"/>
      <c r="AG36" s="685"/>
      <c r="AH36" s="685"/>
      <c r="AI36" s="685"/>
      <c r="AJ36" s="685"/>
      <c r="AK36" s="685"/>
      <c r="AL36" s="685"/>
      <c r="AM36" s="685"/>
      <c r="AN36" s="685"/>
      <c r="AO36" s="685"/>
      <c r="AP36" s="685"/>
      <c r="AQ36" s="685"/>
      <c r="AR36" s="685"/>
      <c r="AS36" s="685"/>
      <c r="AT36" s="685"/>
      <c r="AU36" s="685"/>
      <c r="AV36" s="685"/>
      <c r="AW36" s="685"/>
      <c r="AX36" s="685"/>
      <c r="AY36" s="685"/>
      <c r="AZ36" s="685"/>
      <c r="BA36" s="685"/>
      <c r="BB36" s="685"/>
      <c r="BC36" s="685"/>
      <c r="BD36" s="685"/>
      <c r="BE36" s="685"/>
      <c r="BF36" s="685"/>
      <c r="BG36" s="685"/>
      <c r="BH36" s="685"/>
      <c r="BI36" s="685"/>
      <c r="BJ36" s="685"/>
      <c r="BK36" s="685"/>
      <c r="BL36" s="685"/>
      <c r="BM36" s="685"/>
      <c r="BN36" s="685"/>
      <c r="BO36" s="685"/>
      <c r="BP36" s="685"/>
      <c r="BQ36" s="685"/>
      <c r="BR36" s="685"/>
      <c r="BS36" s="685"/>
      <c r="BT36" s="685"/>
    </row>
    <row r="37" spans="1:72" s="29" customFormat="1" ht="46.5" customHeight="1">
      <c r="A37" s="34"/>
      <c r="B37" s="71" t="str">
        <f>"(o) Attachment 14-IP(" &amp; Basic!$B$2 &amp; "):"</f>
        <v>(o) Attachment 14-IP(AFSS SRTCC):</v>
      </c>
      <c r="C37" s="72"/>
      <c r="D37" s="1050" t="s">
        <v>656</v>
      </c>
      <c r="E37" s="1050"/>
      <c r="F37" s="1050"/>
      <c r="G37" s="94"/>
      <c r="H37" s="94"/>
      <c r="I37" s="67"/>
      <c r="K37" s="54"/>
      <c r="L37" s="54"/>
      <c r="M37" s="684"/>
      <c r="N37" s="684"/>
      <c r="O37" s="684"/>
      <c r="P37" s="684"/>
      <c r="Q37" s="684"/>
      <c r="R37" s="684"/>
      <c r="S37" s="684"/>
      <c r="T37" s="684"/>
      <c r="U37" s="684"/>
      <c r="V37" s="684"/>
      <c r="W37" s="684"/>
      <c r="X37" s="684"/>
      <c r="Y37" s="684"/>
      <c r="Z37" s="684"/>
      <c r="AA37" s="685"/>
      <c r="AB37" s="692"/>
      <c r="AC37" s="693"/>
      <c r="AD37" s="689"/>
      <c r="AE37" s="689"/>
      <c r="AF37" s="685"/>
      <c r="AG37" s="685"/>
      <c r="AH37" s="685"/>
      <c r="AI37" s="685"/>
      <c r="AJ37" s="685"/>
      <c r="AK37" s="685"/>
      <c r="AL37" s="685"/>
      <c r="AM37" s="685"/>
      <c r="AN37" s="685"/>
      <c r="AO37" s="685"/>
      <c r="AP37" s="685"/>
      <c r="AQ37" s="685"/>
      <c r="AR37" s="685"/>
      <c r="AS37" s="685"/>
      <c r="AT37" s="685"/>
      <c r="AU37" s="685"/>
      <c r="AV37" s="685"/>
      <c r="AW37" s="685"/>
      <c r="AX37" s="685"/>
      <c r="AY37" s="685"/>
      <c r="AZ37" s="685"/>
      <c r="BA37" s="685"/>
      <c r="BB37" s="685"/>
      <c r="BC37" s="685"/>
      <c r="BD37" s="685"/>
      <c r="BE37" s="685"/>
      <c r="BF37" s="685"/>
      <c r="BG37" s="685"/>
      <c r="BH37" s="685"/>
      <c r="BI37" s="685"/>
      <c r="BJ37" s="685"/>
      <c r="BK37" s="685"/>
      <c r="BL37" s="685"/>
      <c r="BM37" s="685"/>
      <c r="BN37" s="685"/>
      <c r="BO37" s="685"/>
      <c r="BP37" s="685"/>
      <c r="BQ37" s="685"/>
      <c r="BR37" s="685"/>
      <c r="BS37" s="685"/>
      <c r="BT37" s="685"/>
    </row>
    <row r="38" spans="1:72" s="29" customFormat="1" ht="52.5" customHeight="1">
      <c r="A38" s="34"/>
      <c r="B38" s="71" t="str">
        <f>"(p) Attachment 15(" &amp; Basic!$B$2 &amp; "):"</f>
        <v>(p) Attachment 15(AFSS SRTCC):</v>
      </c>
      <c r="C38" s="72"/>
      <c r="D38" s="1050" t="s">
        <v>50</v>
      </c>
      <c r="E38" s="1050"/>
      <c r="F38" s="1050"/>
      <c r="G38" s="94"/>
      <c r="H38" s="94"/>
      <c r="I38" s="67"/>
      <c r="K38" s="54"/>
      <c r="L38" s="54"/>
      <c r="M38" s="684"/>
      <c r="N38" s="684"/>
      <c r="O38" s="684"/>
      <c r="P38" s="684"/>
      <c r="Q38" s="684"/>
      <c r="R38" s="684"/>
      <c r="S38" s="684"/>
      <c r="T38" s="684"/>
      <c r="U38" s="684"/>
      <c r="V38" s="684"/>
      <c r="W38" s="684"/>
      <c r="X38" s="684"/>
      <c r="Y38" s="684"/>
      <c r="Z38" s="684"/>
      <c r="AA38" s="685"/>
      <c r="AB38" s="692"/>
      <c r="AC38" s="693"/>
      <c r="AD38" s="689"/>
      <c r="AE38" s="689"/>
      <c r="AF38" s="685"/>
      <c r="AG38" s="685"/>
      <c r="AH38" s="685"/>
      <c r="AI38" s="685"/>
      <c r="AJ38" s="685"/>
      <c r="AK38" s="685"/>
      <c r="AL38" s="685"/>
      <c r="AM38" s="685"/>
      <c r="AN38" s="685"/>
      <c r="AO38" s="685"/>
      <c r="AP38" s="685"/>
      <c r="AQ38" s="685"/>
      <c r="AR38" s="685"/>
      <c r="AS38" s="685"/>
      <c r="AT38" s="685"/>
      <c r="AU38" s="685"/>
      <c r="AV38" s="685"/>
      <c r="AW38" s="685"/>
      <c r="AX38" s="685"/>
      <c r="AY38" s="685"/>
      <c r="AZ38" s="685"/>
      <c r="BA38" s="685"/>
      <c r="BB38" s="685"/>
      <c r="BC38" s="685"/>
      <c r="BD38" s="685"/>
      <c r="BE38" s="685"/>
      <c r="BF38" s="685"/>
      <c r="BG38" s="685"/>
      <c r="BH38" s="685"/>
      <c r="BI38" s="685"/>
      <c r="BJ38" s="685"/>
      <c r="BK38" s="685"/>
      <c r="BL38" s="685"/>
      <c r="BM38" s="685"/>
      <c r="BN38" s="685"/>
      <c r="BO38" s="685"/>
      <c r="BP38" s="685"/>
      <c r="BQ38" s="685"/>
      <c r="BR38" s="685"/>
      <c r="BS38" s="685"/>
      <c r="BT38" s="685"/>
    </row>
    <row r="39" spans="1:72" s="29" customFormat="1" ht="33" customHeight="1">
      <c r="A39" s="34"/>
      <c r="B39" s="71" t="str">
        <f>"(q) Attachment 16(" &amp; Basic!$B$2 &amp; "):"</f>
        <v>(q) Attachment 16(AFSS SRTCC):</v>
      </c>
      <c r="C39" s="72"/>
      <c r="D39" s="1050" t="s">
        <v>325</v>
      </c>
      <c r="E39" s="1050"/>
      <c r="F39" s="1050"/>
      <c r="G39" s="94"/>
      <c r="H39" s="94"/>
      <c r="I39" s="67"/>
      <c r="K39" s="54"/>
      <c r="L39" s="54"/>
      <c r="M39" s="684"/>
      <c r="N39" s="684"/>
      <c r="O39" s="684"/>
      <c r="P39" s="684"/>
      <c r="Q39" s="684"/>
      <c r="R39" s="684"/>
      <c r="S39" s="684"/>
      <c r="T39" s="684"/>
      <c r="U39" s="684"/>
      <c r="V39" s="684"/>
      <c r="W39" s="684"/>
      <c r="X39" s="684"/>
      <c r="Y39" s="684"/>
      <c r="Z39" s="684"/>
      <c r="AA39" s="685"/>
      <c r="AB39" s="692"/>
      <c r="AC39" s="693"/>
      <c r="AD39" s="689"/>
      <c r="AE39" s="689"/>
      <c r="AF39" s="685"/>
      <c r="AG39" s="685"/>
      <c r="AH39" s="685"/>
      <c r="AI39" s="685"/>
      <c r="AJ39" s="685"/>
      <c r="AK39" s="685"/>
      <c r="AL39" s="685"/>
      <c r="AM39" s="685"/>
      <c r="AN39" s="685"/>
      <c r="AO39" s="685"/>
      <c r="AP39" s="685"/>
      <c r="AQ39" s="685"/>
      <c r="AR39" s="685"/>
      <c r="AS39" s="685"/>
      <c r="AT39" s="685"/>
      <c r="AU39" s="685"/>
      <c r="AV39" s="685"/>
      <c r="AW39" s="685"/>
      <c r="AX39" s="685"/>
      <c r="AY39" s="685"/>
      <c r="AZ39" s="685"/>
      <c r="BA39" s="685"/>
      <c r="BB39" s="685"/>
      <c r="BC39" s="685"/>
      <c r="BD39" s="685"/>
      <c r="BE39" s="685"/>
      <c r="BF39" s="685"/>
      <c r="BG39" s="685"/>
      <c r="BH39" s="685"/>
      <c r="BI39" s="685"/>
      <c r="BJ39" s="685"/>
      <c r="BK39" s="685"/>
      <c r="BL39" s="685"/>
      <c r="BM39" s="685"/>
      <c r="BN39" s="685"/>
      <c r="BO39" s="685"/>
      <c r="BP39" s="685"/>
      <c r="BQ39" s="685"/>
      <c r="BR39" s="685"/>
      <c r="BS39" s="685"/>
      <c r="BT39" s="685"/>
    </row>
    <row r="40" spans="1:72" ht="33" customHeight="1">
      <c r="B40" s="71" t="str">
        <f>"(r) Attachment 17(" &amp; Basic!$B$2 &amp; "):"</f>
        <v>(r) Attachment 17(AFSS SRTCC):</v>
      </c>
      <c r="C40" s="72"/>
      <c r="D40" s="1050" t="s">
        <v>838</v>
      </c>
      <c r="E40" s="1050"/>
      <c r="F40" s="1050"/>
      <c r="G40" s="94"/>
      <c r="H40" s="94"/>
      <c r="AB40" s="692"/>
      <c r="AC40" s="693"/>
    </row>
    <row r="41" spans="1:72" ht="33" customHeight="1">
      <c r="B41" s="71" t="str">
        <f>"(s) Attachment 18(" &amp; Basic!$B$2 &amp; "):"</f>
        <v>(s) Attachment 18(AFSS SRTCC):</v>
      </c>
      <c r="C41" s="72"/>
      <c r="D41" s="1050" t="s">
        <v>839</v>
      </c>
      <c r="E41" s="1050"/>
      <c r="F41" s="1050"/>
      <c r="G41" s="94"/>
      <c r="H41" s="94"/>
      <c r="AB41" s="692"/>
      <c r="AC41" s="693"/>
    </row>
    <row r="42" spans="1:72" ht="33" customHeight="1">
      <c r="B42" s="71" t="str">
        <f>"(t) Attachment 19(" &amp; Basic!$B$2 &amp; "):"</f>
        <v>(t) Attachment 19(AFSS SRTCC):</v>
      </c>
      <c r="C42" s="72"/>
      <c r="D42" s="1050" t="s">
        <v>840</v>
      </c>
      <c r="E42" s="1050"/>
      <c r="F42" s="1050"/>
      <c r="G42" s="94"/>
      <c r="H42" s="94"/>
      <c r="AB42" s="692"/>
      <c r="AC42" s="693"/>
    </row>
    <row r="43" spans="1:72" ht="33" customHeight="1">
      <c r="B43" s="71" t="str">
        <f>"(u) Attachment 20(" &amp; Basic!$B$2 &amp; "):"</f>
        <v>(u) Attachment 20(AFSS SRTCC):</v>
      </c>
      <c r="C43" s="72"/>
      <c r="D43" s="1050" t="s">
        <v>841</v>
      </c>
      <c r="E43" s="1050"/>
      <c r="F43" s="1050"/>
      <c r="G43" s="94"/>
      <c r="H43" s="94"/>
      <c r="AB43" s="692"/>
      <c r="AC43" s="693"/>
    </row>
    <row r="44" spans="1:72" ht="33" customHeight="1">
      <c r="A44" s="92">
        <v>3</v>
      </c>
      <c r="B44" s="1161" t="str">
        <f>IF('Names of Bidder'!D14="Yes", "We are  MSE Registered","We are not MSE Registered")</f>
        <v>We are  MSE Registered</v>
      </c>
      <c r="C44" s="1161"/>
      <c r="D44" s="1161"/>
      <c r="E44" s="1161"/>
      <c r="F44" s="1161"/>
      <c r="G44" s="94"/>
      <c r="H44" s="94"/>
      <c r="AB44" s="692"/>
      <c r="AC44" s="693"/>
    </row>
    <row r="45" spans="1:72" ht="84" customHeight="1">
      <c r="A45" s="92">
        <v>4</v>
      </c>
      <c r="B45" s="1154" t="s">
        <v>110</v>
      </c>
      <c r="C45" s="1154"/>
      <c r="D45" s="1154"/>
      <c r="E45" s="1154"/>
      <c r="F45" s="1154"/>
      <c r="G45" s="96"/>
      <c r="H45" s="96"/>
      <c r="AB45" s="692"/>
      <c r="AC45" s="693"/>
    </row>
    <row r="46" spans="1:72" ht="83.25" customHeight="1">
      <c r="A46" s="92">
        <v>4.0999999999999996</v>
      </c>
      <c r="B46" s="1154" t="s">
        <v>11</v>
      </c>
      <c r="C46" s="1154"/>
      <c r="D46" s="1154"/>
      <c r="E46" s="1154"/>
      <c r="F46" s="1154"/>
      <c r="G46" s="96"/>
      <c r="H46" s="96"/>
      <c r="AB46" s="692"/>
      <c r="AC46" s="693"/>
    </row>
    <row r="47" spans="1:72" ht="80.25" customHeight="1">
      <c r="A47" s="92">
        <v>4.2</v>
      </c>
      <c r="B47" s="1154" t="s">
        <v>475</v>
      </c>
      <c r="C47" s="1154"/>
      <c r="D47" s="1154"/>
      <c r="E47" s="1154"/>
      <c r="F47" s="1154"/>
      <c r="G47" s="96"/>
      <c r="H47" s="96"/>
      <c r="AB47" s="692"/>
      <c r="AC47" s="693"/>
    </row>
    <row r="48" spans="1:72" s="29" customFormat="1" ht="82.5" customHeight="1">
      <c r="A48" s="92">
        <v>5</v>
      </c>
      <c r="B48" s="1154" t="s">
        <v>12</v>
      </c>
      <c r="C48" s="1154"/>
      <c r="D48" s="1154"/>
      <c r="E48" s="1154"/>
      <c r="F48" s="1154"/>
      <c r="G48" s="96"/>
      <c r="H48" s="96"/>
      <c r="I48" s="67"/>
      <c r="K48" s="54"/>
      <c r="L48" s="54"/>
      <c r="M48" s="684"/>
      <c r="N48" s="684"/>
      <c r="O48" s="684"/>
      <c r="P48" s="684"/>
      <c r="Q48" s="684"/>
      <c r="R48" s="684"/>
      <c r="S48" s="684"/>
      <c r="T48" s="684"/>
      <c r="U48" s="684"/>
      <c r="V48" s="684"/>
      <c r="W48" s="684"/>
      <c r="X48" s="684"/>
      <c r="Y48" s="684"/>
      <c r="Z48" s="684"/>
      <c r="AA48" s="685"/>
      <c r="AB48" s="692"/>
      <c r="AC48" s="693"/>
      <c r="AD48" s="689"/>
      <c r="AE48" s="689"/>
      <c r="AF48" s="685"/>
      <c r="AG48" s="685"/>
      <c r="AH48" s="685"/>
      <c r="AI48" s="685"/>
      <c r="AJ48" s="685"/>
      <c r="AK48" s="685"/>
      <c r="AL48" s="685"/>
      <c r="AM48" s="685"/>
      <c r="AN48" s="685"/>
      <c r="AO48" s="685"/>
      <c r="AP48" s="685"/>
      <c r="AQ48" s="685"/>
      <c r="AR48" s="685"/>
      <c r="AS48" s="685"/>
      <c r="AT48" s="685"/>
      <c r="AU48" s="685"/>
      <c r="AV48" s="685"/>
      <c r="AW48" s="685"/>
      <c r="AX48" s="685"/>
      <c r="AY48" s="685"/>
      <c r="AZ48" s="685"/>
      <c r="BA48" s="685"/>
      <c r="BB48" s="685"/>
      <c r="BC48" s="685"/>
      <c r="BD48" s="685"/>
      <c r="BE48" s="685"/>
      <c r="BF48" s="685"/>
      <c r="BG48" s="685"/>
      <c r="BH48" s="685"/>
      <c r="BI48" s="685"/>
      <c r="BJ48" s="685"/>
      <c r="BK48" s="685"/>
      <c r="BL48" s="685"/>
      <c r="BM48" s="685"/>
      <c r="BN48" s="685"/>
      <c r="BO48" s="685"/>
      <c r="BP48" s="685"/>
      <c r="BQ48" s="685"/>
      <c r="BR48" s="685"/>
      <c r="BS48" s="685"/>
      <c r="BT48" s="685"/>
    </row>
    <row r="49" spans="1:72" ht="77.25" customHeight="1">
      <c r="A49" s="92">
        <v>5.0999999999999996</v>
      </c>
      <c r="B49" s="1154" t="s">
        <v>875</v>
      </c>
      <c r="C49" s="1154"/>
      <c r="D49" s="1154"/>
      <c r="E49" s="1154"/>
      <c r="F49" s="1154"/>
      <c r="G49" s="96"/>
      <c r="H49" s="96"/>
      <c r="AB49" s="692"/>
      <c r="AC49" s="693"/>
    </row>
    <row r="50" spans="1:72" ht="102" customHeight="1">
      <c r="A50" s="92">
        <v>5.2</v>
      </c>
      <c r="B50" s="1154" t="s">
        <v>876</v>
      </c>
      <c r="C50" s="1154"/>
      <c r="D50" s="1154"/>
      <c r="E50" s="1154"/>
      <c r="F50" s="1154"/>
      <c r="G50" s="96"/>
      <c r="H50" s="96"/>
      <c r="AB50" s="692"/>
      <c r="AC50" s="693"/>
    </row>
    <row r="51" spans="1:72" ht="64.5" customHeight="1">
      <c r="A51" s="92">
        <v>5.3</v>
      </c>
      <c r="B51" s="1154" t="s">
        <v>877</v>
      </c>
      <c r="C51" s="1154"/>
      <c r="D51" s="1154"/>
      <c r="E51" s="1154"/>
      <c r="F51" s="1154"/>
      <c r="G51" s="96"/>
      <c r="H51" s="96"/>
      <c r="AB51" s="692"/>
      <c r="AC51" s="693"/>
    </row>
    <row r="52" spans="1:72" ht="41.25" customHeight="1">
      <c r="A52" s="68">
        <v>6</v>
      </c>
      <c r="B52" s="1107" t="s">
        <v>111</v>
      </c>
      <c r="C52" s="1107"/>
      <c r="D52" s="1107"/>
      <c r="E52" s="1107"/>
      <c r="F52" s="1107"/>
      <c r="G52" s="96"/>
      <c r="H52" s="96"/>
      <c r="AB52" s="692"/>
      <c r="AC52" s="693"/>
    </row>
    <row r="53" spans="1:72" ht="59.25" customHeight="1">
      <c r="A53" s="92">
        <v>6.1</v>
      </c>
      <c r="B53" s="1154" t="s">
        <v>13</v>
      </c>
      <c r="C53" s="1154"/>
      <c r="D53" s="1154"/>
      <c r="E53" s="1154"/>
      <c r="F53" s="1154"/>
      <c r="G53" s="91"/>
      <c r="H53" s="91"/>
      <c r="AB53" s="692"/>
      <c r="AC53" s="693"/>
    </row>
    <row r="54" spans="1:72" s="29" customFormat="1" ht="60.75" customHeight="1">
      <c r="A54" s="92">
        <v>7</v>
      </c>
      <c r="B54" s="1154" t="s">
        <v>112</v>
      </c>
      <c r="C54" s="1154"/>
      <c r="D54" s="1154"/>
      <c r="E54" s="1154"/>
      <c r="F54" s="1154"/>
      <c r="G54" s="96"/>
      <c r="H54" s="96"/>
      <c r="I54" s="67"/>
      <c r="K54" s="54"/>
      <c r="L54" s="54"/>
      <c r="M54" s="684"/>
      <c r="N54" s="684"/>
      <c r="O54" s="684"/>
      <c r="P54" s="684"/>
      <c r="Q54" s="684"/>
      <c r="R54" s="684"/>
      <c r="S54" s="684"/>
      <c r="T54" s="684"/>
      <c r="U54" s="684"/>
      <c r="V54" s="684"/>
      <c r="W54" s="684"/>
      <c r="X54" s="684"/>
      <c r="Y54" s="684"/>
      <c r="Z54" s="684"/>
      <c r="AA54" s="685"/>
      <c r="AB54" s="692"/>
      <c r="AC54" s="693"/>
      <c r="AD54" s="689"/>
      <c r="AE54" s="689"/>
      <c r="AF54" s="685"/>
      <c r="AG54" s="685"/>
      <c r="AH54" s="685"/>
      <c r="AI54" s="685"/>
      <c r="AJ54" s="685"/>
      <c r="AK54" s="685"/>
      <c r="AL54" s="685"/>
      <c r="AM54" s="685"/>
      <c r="AN54" s="685"/>
      <c r="AO54" s="685"/>
      <c r="AP54" s="685"/>
      <c r="AQ54" s="685"/>
      <c r="AR54" s="685"/>
      <c r="AS54" s="685"/>
      <c r="AT54" s="685"/>
      <c r="AU54" s="685"/>
      <c r="AV54" s="685"/>
      <c r="AW54" s="685"/>
      <c r="AX54" s="685"/>
      <c r="AY54" s="685"/>
      <c r="AZ54" s="685"/>
      <c r="BA54" s="685"/>
      <c r="BB54" s="685"/>
      <c r="BC54" s="685"/>
      <c r="BD54" s="685"/>
      <c r="BE54" s="685"/>
      <c r="BF54" s="685"/>
      <c r="BG54" s="685"/>
      <c r="BH54" s="685"/>
      <c r="BI54" s="685"/>
      <c r="BJ54" s="685"/>
      <c r="BK54" s="685"/>
      <c r="BL54" s="685"/>
      <c r="BM54" s="685"/>
      <c r="BN54" s="685"/>
      <c r="BO54" s="685"/>
      <c r="BP54" s="685"/>
      <c r="BQ54" s="685"/>
      <c r="BR54" s="685"/>
      <c r="BS54" s="685"/>
      <c r="BT54" s="685"/>
    </row>
    <row r="55" spans="1:72" s="29" customFormat="1" ht="33" customHeight="1">
      <c r="A55" s="68"/>
      <c r="B55" s="59" t="s">
        <v>425</v>
      </c>
      <c r="C55" s="43" t="s">
        <v>400</v>
      </c>
      <c r="D55" s="34"/>
      <c r="E55" s="87" t="s">
        <v>113</v>
      </c>
      <c r="G55" s="96"/>
      <c r="H55" s="96"/>
      <c r="I55" s="67"/>
      <c r="K55" s="54"/>
      <c r="L55" s="54"/>
      <c r="M55" s="684"/>
      <c r="N55" s="684"/>
      <c r="O55" s="684"/>
      <c r="P55" s="684"/>
      <c r="Q55" s="684"/>
      <c r="R55" s="684"/>
      <c r="S55" s="684"/>
      <c r="T55" s="684"/>
      <c r="U55" s="684"/>
      <c r="V55" s="684"/>
      <c r="W55" s="684"/>
      <c r="X55" s="684"/>
      <c r="Y55" s="684"/>
      <c r="Z55" s="684"/>
      <c r="AA55" s="685"/>
      <c r="AB55" s="692"/>
      <c r="AC55" s="693"/>
      <c r="AD55" s="689"/>
      <c r="AE55" s="689"/>
      <c r="AF55" s="685"/>
      <c r="AG55" s="685"/>
      <c r="AH55" s="685"/>
      <c r="AI55" s="685"/>
      <c r="AJ55" s="685"/>
      <c r="AK55" s="685"/>
      <c r="AL55" s="685"/>
      <c r="AM55" s="685"/>
      <c r="AN55" s="685"/>
      <c r="AO55" s="685"/>
      <c r="AP55" s="685"/>
      <c r="AQ55" s="685"/>
      <c r="AR55" s="685"/>
      <c r="AS55" s="685"/>
      <c r="AT55" s="685"/>
      <c r="AU55" s="685"/>
      <c r="AV55" s="685"/>
      <c r="AW55" s="685"/>
      <c r="AX55" s="685"/>
      <c r="AY55" s="685"/>
      <c r="AZ55" s="685"/>
      <c r="BA55" s="685"/>
      <c r="BB55" s="685"/>
      <c r="BC55" s="685"/>
      <c r="BD55" s="685"/>
      <c r="BE55" s="685"/>
      <c r="BF55" s="685"/>
      <c r="BG55" s="685"/>
      <c r="BH55" s="685"/>
      <c r="BI55" s="685"/>
      <c r="BJ55" s="685"/>
      <c r="BK55" s="685"/>
      <c r="BL55" s="685"/>
      <c r="BM55" s="685"/>
      <c r="BN55" s="685"/>
      <c r="BO55" s="685"/>
      <c r="BP55" s="685"/>
      <c r="BQ55" s="685"/>
      <c r="BR55" s="685"/>
      <c r="BS55" s="685"/>
      <c r="BT55" s="685"/>
    </row>
    <row r="56" spans="1:72" s="29" customFormat="1" ht="26.1" customHeight="1">
      <c r="A56" s="68"/>
      <c r="B56" s="59" t="s">
        <v>426</v>
      </c>
      <c r="C56" s="37" t="s">
        <v>114</v>
      </c>
      <c r="D56" s="34"/>
      <c r="E56" s="87" t="s">
        <v>115</v>
      </c>
      <c r="G56" s="54"/>
      <c r="H56" s="54"/>
      <c r="I56" s="67"/>
      <c r="J56" s="30"/>
      <c r="K56" s="55"/>
      <c r="L56" s="55"/>
      <c r="M56" s="704"/>
      <c r="N56" s="704"/>
      <c r="O56" s="704"/>
      <c r="P56" s="704"/>
      <c r="Q56" s="704"/>
      <c r="R56" s="704"/>
      <c r="S56" s="704"/>
      <c r="T56" s="704"/>
      <c r="U56" s="704"/>
      <c r="V56" s="704"/>
      <c r="W56" s="704"/>
      <c r="X56" s="704"/>
      <c r="Y56" s="704"/>
      <c r="Z56" s="704"/>
      <c r="AA56" s="615"/>
      <c r="AB56" s="687"/>
      <c r="AC56" s="693"/>
      <c r="AD56" s="689"/>
      <c r="AE56" s="689"/>
      <c r="AF56" s="685"/>
      <c r="AG56" s="685"/>
      <c r="AH56" s="685"/>
      <c r="AI56" s="685"/>
      <c r="AJ56" s="685"/>
      <c r="AK56" s="685"/>
      <c r="AL56" s="685"/>
      <c r="AM56" s="685"/>
      <c r="AN56" s="685"/>
      <c r="AO56" s="685"/>
      <c r="AP56" s="685"/>
      <c r="AQ56" s="685"/>
      <c r="AR56" s="685"/>
      <c r="AS56" s="685"/>
      <c r="AT56" s="685"/>
      <c r="AU56" s="685"/>
      <c r="AV56" s="685"/>
      <c r="AW56" s="685"/>
      <c r="AX56" s="685"/>
      <c r="AY56" s="685"/>
      <c r="AZ56" s="685"/>
      <c r="BA56" s="685"/>
      <c r="BB56" s="685"/>
      <c r="BC56" s="685"/>
      <c r="BD56" s="685"/>
      <c r="BE56" s="685"/>
      <c r="BF56" s="685"/>
      <c r="BG56" s="685"/>
      <c r="BH56" s="685"/>
      <c r="BI56" s="685"/>
      <c r="BJ56" s="685"/>
      <c r="BK56" s="685"/>
      <c r="BL56" s="685"/>
      <c r="BM56" s="685"/>
      <c r="BN56" s="685"/>
      <c r="BO56" s="685"/>
      <c r="BP56" s="685"/>
      <c r="BQ56" s="685"/>
      <c r="BR56" s="685"/>
      <c r="BS56" s="685"/>
      <c r="BT56" s="685"/>
    </row>
    <row r="57" spans="1:72" s="29" customFormat="1" ht="38.1" customHeight="1">
      <c r="A57" s="68"/>
      <c r="B57" s="59" t="s">
        <v>427</v>
      </c>
      <c r="C57" s="37" t="s">
        <v>116</v>
      </c>
      <c r="D57" s="34"/>
      <c r="E57" s="87" t="s">
        <v>117</v>
      </c>
      <c r="G57" s="54"/>
      <c r="H57" s="54"/>
      <c r="I57" s="67"/>
      <c r="J57" s="30"/>
      <c r="K57" s="55"/>
      <c r="L57" s="55"/>
      <c r="M57" s="704"/>
      <c r="N57" s="704"/>
      <c r="O57" s="704"/>
      <c r="P57" s="704"/>
      <c r="Q57" s="704"/>
      <c r="R57" s="704"/>
      <c r="S57" s="704"/>
      <c r="T57" s="704"/>
      <c r="U57" s="704"/>
      <c r="V57" s="704"/>
      <c r="W57" s="704"/>
      <c r="X57" s="704"/>
      <c r="Y57" s="704"/>
      <c r="Z57" s="704"/>
      <c r="AA57" s="615"/>
      <c r="AB57" s="687"/>
      <c r="AC57" s="693"/>
      <c r="AD57" s="689"/>
      <c r="AE57" s="689"/>
      <c r="AF57" s="685"/>
      <c r="AG57" s="685"/>
      <c r="AH57" s="685"/>
      <c r="AI57" s="685"/>
      <c r="AJ57" s="685"/>
      <c r="AK57" s="685"/>
      <c r="AL57" s="685"/>
      <c r="AM57" s="685"/>
      <c r="AN57" s="685"/>
      <c r="AO57" s="685"/>
      <c r="AP57" s="685"/>
      <c r="AQ57" s="685"/>
      <c r="AR57" s="685"/>
      <c r="AS57" s="685"/>
      <c r="AT57" s="685"/>
      <c r="AU57" s="685"/>
      <c r="AV57" s="685"/>
      <c r="AW57" s="685"/>
      <c r="AX57" s="685"/>
      <c r="AY57" s="685"/>
      <c r="AZ57" s="685"/>
      <c r="BA57" s="685"/>
      <c r="BB57" s="685"/>
      <c r="BC57" s="685"/>
      <c r="BD57" s="685"/>
      <c r="BE57" s="685"/>
      <c r="BF57" s="685"/>
      <c r="BG57" s="685"/>
      <c r="BH57" s="685"/>
      <c r="BI57" s="685"/>
      <c r="BJ57" s="685"/>
      <c r="BK57" s="685"/>
      <c r="BL57" s="685"/>
      <c r="BM57" s="685"/>
      <c r="BN57" s="685"/>
      <c r="BO57" s="685"/>
      <c r="BP57" s="685"/>
      <c r="BQ57" s="685"/>
      <c r="BR57" s="685"/>
      <c r="BS57" s="685"/>
      <c r="BT57" s="685"/>
    </row>
    <row r="58" spans="1:72" s="29" customFormat="1" ht="38.1" customHeight="1">
      <c r="A58" s="68"/>
      <c r="B58" s="59" t="s">
        <v>118</v>
      </c>
      <c r="C58" s="37" t="s">
        <v>119</v>
      </c>
      <c r="D58" s="34"/>
      <c r="E58" s="87" t="s">
        <v>120</v>
      </c>
      <c r="G58" s="54"/>
      <c r="H58" s="54"/>
      <c r="I58" s="67"/>
      <c r="K58" s="54"/>
      <c r="L58" s="54"/>
      <c r="M58" s="684"/>
      <c r="N58" s="684"/>
      <c r="O58" s="684"/>
      <c r="P58" s="684"/>
      <c r="Q58" s="684"/>
      <c r="R58" s="684"/>
      <c r="S58" s="684"/>
      <c r="T58" s="684"/>
      <c r="U58" s="684"/>
      <c r="V58" s="684"/>
      <c r="W58" s="684"/>
      <c r="X58" s="684"/>
      <c r="Y58" s="684"/>
      <c r="Z58" s="684"/>
      <c r="AA58" s="685"/>
      <c r="AB58" s="686"/>
      <c r="AC58" s="693"/>
      <c r="AD58" s="689"/>
      <c r="AE58" s="689"/>
      <c r="AF58" s="685"/>
      <c r="AG58" s="685"/>
      <c r="AH58" s="685"/>
      <c r="AI58" s="685"/>
      <c r="AJ58" s="685"/>
      <c r="AK58" s="685"/>
      <c r="AL58" s="685"/>
      <c r="AM58" s="685"/>
      <c r="AN58" s="685"/>
      <c r="AO58" s="685"/>
      <c r="AP58" s="685"/>
      <c r="AQ58" s="685"/>
      <c r="AR58" s="685"/>
      <c r="AS58" s="685"/>
      <c r="AT58" s="685"/>
      <c r="AU58" s="685"/>
      <c r="AV58" s="685"/>
      <c r="AW58" s="685"/>
      <c r="AX58" s="685"/>
      <c r="AY58" s="685"/>
      <c r="AZ58" s="685"/>
      <c r="BA58" s="685"/>
      <c r="BB58" s="685"/>
      <c r="BC58" s="685"/>
      <c r="BD58" s="685"/>
      <c r="BE58" s="685"/>
      <c r="BF58" s="685"/>
      <c r="BG58" s="685"/>
      <c r="BH58" s="685"/>
      <c r="BI58" s="685"/>
      <c r="BJ58" s="685"/>
      <c r="BK58" s="685"/>
      <c r="BL58" s="685"/>
      <c r="BM58" s="685"/>
      <c r="BN58" s="685"/>
      <c r="BO58" s="685"/>
      <c r="BP58" s="685"/>
      <c r="BQ58" s="685"/>
      <c r="BR58" s="685"/>
      <c r="BS58" s="685"/>
      <c r="BT58" s="685"/>
    </row>
    <row r="59" spans="1:72" s="29" customFormat="1" ht="38.1" customHeight="1">
      <c r="A59" s="68"/>
      <c r="B59" s="59" t="s">
        <v>121</v>
      </c>
      <c r="C59" s="37" t="s">
        <v>122</v>
      </c>
      <c r="D59" s="34"/>
      <c r="E59" s="87" t="s">
        <v>123</v>
      </c>
      <c r="G59" s="54"/>
      <c r="H59" s="54"/>
      <c r="I59" s="67"/>
      <c r="K59" s="54"/>
      <c r="L59" s="54"/>
      <c r="M59" s="684"/>
      <c r="N59" s="684"/>
      <c r="O59" s="684"/>
      <c r="P59" s="684"/>
      <c r="Q59" s="684"/>
      <c r="R59" s="684"/>
      <c r="S59" s="684"/>
      <c r="T59" s="684"/>
      <c r="U59" s="684"/>
      <c r="V59" s="684"/>
      <c r="W59" s="684"/>
      <c r="X59" s="684"/>
      <c r="Y59" s="684"/>
      <c r="Z59" s="684"/>
      <c r="AA59" s="685"/>
      <c r="AB59" s="687"/>
      <c r="AC59" s="693"/>
      <c r="AD59" s="689"/>
      <c r="AE59" s="689"/>
      <c r="AF59" s="685"/>
      <c r="AG59" s="685"/>
      <c r="AH59" s="685"/>
      <c r="AI59" s="685"/>
      <c r="AJ59" s="685"/>
      <c r="AK59" s="685"/>
      <c r="AL59" s="685"/>
      <c r="AM59" s="685"/>
      <c r="AN59" s="685"/>
      <c r="AO59" s="685"/>
      <c r="AP59" s="685"/>
      <c r="AQ59" s="685"/>
      <c r="AR59" s="685"/>
      <c r="AS59" s="685"/>
      <c r="AT59" s="685"/>
      <c r="AU59" s="685"/>
      <c r="AV59" s="685"/>
      <c r="AW59" s="685"/>
      <c r="AX59" s="685"/>
      <c r="AY59" s="685"/>
      <c r="AZ59" s="685"/>
      <c r="BA59" s="685"/>
      <c r="BB59" s="685"/>
      <c r="BC59" s="685"/>
      <c r="BD59" s="685"/>
      <c r="BE59" s="685"/>
      <c r="BF59" s="685"/>
      <c r="BG59" s="685"/>
      <c r="BH59" s="685"/>
      <c r="BI59" s="685"/>
      <c r="BJ59" s="685"/>
      <c r="BK59" s="685"/>
      <c r="BL59" s="685"/>
      <c r="BM59" s="685"/>
      <c r="BN59" s="685"/>
      <c r="BO59" s="685"/>
      <c r="BP59" s="685"/>
      <c r="BQ59" s="685"/>
      <c r="BR59" s="685"/>
      <c r="BS59" s="685"/>
      <c r="BT59" s="685"/>
    </row>
    <row r="60" spans="1:72" s="29" customFormat="1" ht="38.1" customHeight="1">
      <c r="A60" s="68"/>
      <c r="B60" s="59" t="s">
        <v>124</v>
      </c>
      <c r="C60" s="37" t="s">
        <v>125</v>
      </c>
      <c r="D60" s="34"/>
      <c r="E60" s="87" t="s">
        <v>127</v>
      </c>
      <c r="G60" s="54"/>
      <c r="H60" s="54"/>
      <c r="I60" s="67"/>
      <c r="J60" s="30"/>
      <c r="K60" s="55"/>
      <c r="L60" s="55"/>
      <c r="M60" s="704"/>
      <c r="N60" s="704"/>
      <c r="O60" s="704"/>
      <c r="P60" s="704"/>
      <c r="Q60" s="704"/>
      <c r="R60" s="704"/>
      <c r="S60" s="704"/>
      <c r="T60" s="704"/>
      <c r="U60" s="704"/>
      <c r="V60" s="704"/>
      <c r="W60" s="704"/>
      <c r="X60" s="704"/>
      <c r="Y60" s="704"/>
      <c r="Z60" s="704"/>
      <c r="AA60" s="615"/>
      <c r="AB60" s="687"/>
      <c r="AC60" s="693"/>
      <c r="AD60" s="689"/>
      <c r="AE60" s="689"/>
      <c r="AF60" s="685"/>
      <c r="AG60" s="685"/>
      <c r="AH60" s="685"/>
      <c r="AI60" s="685"/>
      <c r="AJ60" s="685"/>
      <c r="AK60" s="685"/>
      <c r="AL60" s="685"/>
      <c r="AM60" s="685"/>
      <c r="AN60" s="685"/>
      <c r="AO60" s="685"/>
      <c r="AP60" s="685"/>
      <c r="AQ60" s="685"/>
      <c r="AR60" s="685"/>
      <c r="AS60" s="685"/>
      <c r="AT60" s="685"/>
      <c r="AU60" s="685"/>
      <c r="AV60" s="685"/>
      <c r="AW60" s="685"/>
      <c r="AX60" s="685"/>
      <c r="AY60" s="685"/>
      <c r="AZ60" s="685"/>
      <c r="BA60" s="685"/>
      <c r="BB60" s="685"/>
      <c r="BC60" s="685"/>
      <c r="BD60" s="685"/>
      <c r="BE60" s="685"/>
      <c r="BF60" s="685"/>
      <c r="BG60" s="685"/>
      <c r="BH60" s="685"/>
      <c r="BI60" s="685"/>
      <c r="BJ60" s="685"/>
      <c r="BK60" s="685"/>
      <c r="BL60" s="685"/>
      <c r="BM60" s="685"/>
      <c r="BN60" s="685"/>
      <c r="BO60" s="685"/>
      <c r="BP60" s="685"/>
      <c r="BQ60" s="685"/>
      <c r="BR60" s="685"/>
      <c r="BS60" s="685"/>
      <c r="BT60" s="685"/>
    </row>
    <row r="61" spans="1:72" s="29" customFormat="1" ht="38.1" customHeight="1">
      <c r="A61" s="68"/>
      <c r="B61" s="59" t="s">
        <v>128</v>
      </c>
      <c r="C61" s="37" t="s">
        <v>129</v>
      </c>
      <c r="D61" s="34"/>
      <c r="E61" s="87" t="s">
        <v>130</v>
      </c>
      <c r="G61" s="54"/>
      <c r="H61" s="54"/>
      <c r="I61" s="67"/>
      <c r="K61" s="54"/>
      <c r="L61" s="54"/>
      <c r="M61" s="684"/>
      <c r="N61" s="684"/>
      <c r="O61" s="684"/>
      <c r="P61" s="684"/>
      <c r="Q61" s="684"/>
      <c r="R61" s="684"/>
      <c r="S61" s="684"/>
      <c r="T61" s="684"/>
      <c r="U61" s="684"/>
      <c r="V61" s="684"/>
      <c r="W61" s="684"/>
      <c r="X61" s="684"/>
      <c r="Y61" s="684"/>
      <c r="Z61" s="684"/>
      <c r="AA61" s="685"/>
      <c r="AB61" s="687"/>
      <c r="AC61" s="693"/>
      <c r="AD61" s="689"/>
      <c r="AE61" s="689"/>
      <c r="AF61" s="685"/>
      <c r="AG61" s="685"/>
      <c r="AH61" s="685"/>
      <c r="AI61" s="685"/>
      <c r="AJ61" s="685"/>
      <c r="AK61" s="685"/>
      <c r="AL61" s="685"/>
      <c r="AM61" s="685"/>
      <c r="AN61" s="685"/>
      <c r="AO61" s="685"/>
      <c r="AP61" s="685"/>
      <c r="AQ61" s="685"/>
      <c r="AR61" s="685"/>
      <c r="AS61" s="685"/>
      <c r="AT61" s="685"/>
      <c r="AU61" s="685"/>
      <c r="AV61" s="685"/>
      <c r="AW61" s="685"/>
      <c r="AX61" s="685"/>
      <c r="AY61" s="685"/>
      <c r="AZ61" s="685"/>
      <c r="BA61" s="685"/>
      <c r="BB61" s="685"/>
      <c r="BC61" s="685"/>
      <c r="BD61" s="685"/>
      <c r="BE61" s="685"/>
      <c r="BF61" s="685"/>
      <c r="BG61" s="685"/>
      <c r="BH61" s="685"/>
      <c r="BI61" s="685"/>
      <c r="BJ61" s="685"/>
      <c r="BK61" s="685"/>
      <c r="BL61" s="685"/>
      <c r="BM61" s="685"/>
      <c r="BN61" s="685"/>
      <c r="BO61" s="685"/>
      <c r="BP61" s="685"/>
      <c r="BQ61" s="685"/>
      <c r="BR61" s="685"/>
      <c r="BS61" s="685"/>
      <c r="BT61" s="685"/>
    </row>
    <row r="62" spans="1:72" s="29" customFormat="1" ht="38.1" customHeight="1">
      <c r="A62" s="59"/>
      <c r="B62" s="59" t="s">
        <v>131</v>
      </c>
      <c r="C62" s="37" t="s">
        <v>132</v>
      </c>
      <c r="D62" s="34"/>
      <c r="E62" s="87" t="s">
        <v>133</v>
      </c>
      <c r="F62" s="30"/>
      <c r="G62" s="54"/>
      <c r="H62" s="54"/>
      <c r="I62" s="67"/>
      <c r="K62" s="54"/>
      <c r="L62" s="54"/>
      <c r="M62" s="684"/>
      <c r="N62" s="684"/>
      <c r="O62" s="684"/>
      <c r="P62" s="684"/>
      <c r="Q62" s="684"/>
      <c r="R62" s="684"/>
      <c r="S62" s="684"/>
      <c r="T62" s="684"/>
      <c r="U62" s="684"/>
      <c r="V62" s="684"/>
      <c r="W62" s="684"/>
      <c r="X62" s="684"/>
      <c r="Y62" s="684"/>
      <c r="Z62" s="684"/>
      <c r="AA62" s="685"/>
      <c r="AB62" s="687"/>
      <c r="AC62" s="693"/>
      <c r="AD62" s="689"/>
      <c r="AE62" s="689"/>
      <c r="AF62" s="685"/>
      <c r="AG62" s="685"/>
      <c r="AH62" s="685"/>
      <c r="AI62" s="685"/>
      <c r="AJ62" s="685"/>
      <c r="AK62" s="685"/>
      <c r="AL62" s="685"/>
      <c r="AM62" s="685"/>
      <c r="AN62" s="685"/>
      <c r="AO62" s="685"/>
      <c r="AP62" s="685"/>
      <c r="AQ62" s="685"/>
      <c r="AR62" s="685"/>
      <c r="AS62" s="685"/>
      <c r="AT62" s="685"/>
      <c r="AU62" s="685"/>
      <c r="AV62" s="685"/>
      <c r="AW62" s="685"/>
      <c r="AX62" s="685"/>
      <c r="AY62" s="685"/>
      <c r="AZ62" s="685"/>
      <c r="BA62" s="685"/>
      <c r="BB62" s="685"/>
      <c r="BC62" s="685"/>
      <c r="BD62" s="685"/>
      <c r="BE62" s="685"/>
      <c r="BF62" s="685"/>
      <c r="BG62" s="685"/>
      <c r="BH62" s="685"/>
      <c r="BI62" s="685"/>
      <c r="BJ62" s="685"/>
      <c r="BK62" s="685"/>
      <c r="BL62" s="685"/>
      <c r="BM62" s="685"/>
      <c r="BN62" s="685"/>
      <c r="BO62" s="685"/>
      <c r="BP62" s="685"/>
      <c r="BQ62" s="685"/>
      <c r="BR62" s="685"/>
      <c r="BS62" s="685"/>
      <c r="BT62" s="685"/>
    </row>
    <row r="63" spans="1:72" ht="38.1" customHeight="1">
      <c r="A63" s="59"/>
      <c r="B63" s="59" t="s">
        <v>134</v>
      </c>
      <c r="C63" s="37" t="s">
        <v>476</v>
      </c>
      <c r="E63" s="87" t="s">
        <v>135</v>
      </c>
      <c r="F63" s="30"/>
      <c r="G63" s="55"/>
      <c r="H63" s="55"/>
      <c r="J63" s="30"/>
      <c r="K63" s="55"/>
      <c r="L63" s="55"/>
      <c r="M63" s="704"/>
      <c r="N63" s="704"/>
      <c r="O63" s="704"/>
      <c r="P63" s="704"/>
      <c r="Q63" s="704"/>
      <c r="R63" s="704"/>
      <c r="S63" s="704"/>
      <c r="T63" s="704"/>
      <c r="U63" s="704"/>
      <c r="V63" s="704"/>
      <c r="W63" s="704"/>
      <c r="X63" s="704"/>
      <c r="Y63" s="704"/>
      <c r="Z63" s="704"/>
      <c r="AA63" s="615"/>
      <c r="AB63" s="687"/>
      <c r="AC63" s="693"/>
    </row>
    <row r="64" spans="1:72" ht="38.1" customHeight="1">
      <c r="A64" s="59"/>
      <c r="B64" s="59" t="s">
        <v>136</v>
      </c>
      <c r="C64" s="37" t="s">
        <v>477</v>
      </c>
      <c r="E64" s="87" t="s">
        <v>137</v>
      </c>
      <c r="F64" s="30"/>
      <c r="G64" s="55"/>
      <c r="H64" s="55"/>
      <c r="J64" s="30"/>
      <c r="K64" s="55"/>
      <c r="L64" s="55"/>
      <c r="M64" s="704"/>
      <c r="N64" s="704"/>
      <c r="O64" s="704"/>
      <c r="P64" s="704"/>
      <c r="Q64" s="704"/>
      <c r="R64" s="704"/>
      <c r="S64" s="704"/>
      <c r="T64" s="704"/>
      <c r="U64" s="704"/>
      <c r="V64" s="704"/>
      <c r="W64" s="704"/>
      <c r="X64" s="704"/>
      <c r="Y64" s="704"/>
      <c r="Z64" s="704"/>
      <c r="AA64" s="615"/>
      <c r="AB64" s="687"/>
      <c r="AC64" s="693"/>
    </row>
    <row r="65" spans="1:29" ht="38.1" customHeight="1">
      <c r="A65" s="59"/>
      <c r="B65" s="59" t="s">
        <v>138</v>
      </c>
      <c r="C65" s="37" t="s">
        <v>478</v>
      </c>
      <c r="E65" s="87" t="s">
        <v>139</v>
      </c>
      <c r="F65" s="30"/>
      <c r="G65" s="55"/>
      <c r="H65" s="55"/>
      <c r="J65" s="30"/>
      <c r="K65" s="55"/>
      <c r="L65" s="55"/>
      <c r="M65" s="704"/>
      <c r="N65" s="704"/>
      <c r="O65" s="704"/>
      <c r="P65" s="704"/>
      <c r="Q65" s="704"/>
      <c r="R65" s="704"/>
      <c r="S65" s="704"/>
      <c r="T65" s="704"/>
      <c r="U65" s="704"/>
      <c r="V65" s="704"/>
      <c r="W65" s="704"/>
      <c r="X65" s="704"/>
      <c r="Y65" s="704"/>
      <c r="Z65" s="704"/>
      <c r="AA65" s="615"/>
      <c r="AB65" s="687"/>
      <c r="AC65" s="693"/>
    </row>
    <row r="66" spans="1:29" ht="38.1" customHeight="1">
      <c r="B66" s="92" t="s">
        <v>141</v>
      </c>
      <c r="C66" s="774" t="s">
        <v>142</v>
      </c>
      <c r="D66" s="774"/>
      <c r="E66" s="97" t="s">
        <v>140</v>
      </c>
      <c r="F66" s="30"/>
      <c r="G66" s="55"/>
      <c r="H66" s="55"/>
      <c r="J66" s="30"/>
      <c r="K66" s="55"/>
      <c r="L66" s="55"/>
      <c r="M66" s="704"/>
      <c r="N66" s="704"/>
      <c r="O66" s="704"/>
      <c r="P66" s="704"/>
      <c r="Q66" s="704"/>
      <c r="R66" s="704"/>
      <c r="S66" s="704"/>
      <c r="T66" s="704"/>
      <c r="U66" s="704"/>
      <c r="V66" s="704"/>
      <c r="W66" s="704"/>
      <c r="X66" s="704"/>
      <c r="Y66" s="704"/>
      <c r="Z66" s="704"/>
      <c r="AA66" s="615"/>
      <c r="AB66" s="687"/>
      <c r="AC66" s="693"/>
    </row>
    <row r="67" spans="1:29" ht="41.25" customHeight="1">
      <c r="B67" s="1154" t="s">
        <v>143</v>
      </c>
      <c r="C67" s="1154"/>
      <c r="D67" s="1154"/>
      <c r="E67" s="1154"/>
      <c r="F67" s="1154"/>
      <c r="G67" s="55"/>
      <c r="H67" s="55"/>
      <c r="AB67" s="692"/>
      <c r="AC67" s="693"/>
    </row>
    <row r="68" spans="1:29" ht="50.25" customHeight="1">
      <c r="A68" s="92">
        <v>8</v>
      </c>
      <c r="B68" s="1154" t="s">
        <v>148</v>
      </c>
      <c r="C68" s="1154"/>
      <c r="D68" s="1154"/>
      <c r="E68" s="1154"/>
      <c r="F68" s="1154"/>
      <c r="G68" s="96"/>
      <c r="H68" s="96"/>
      <c r="AB68" s="692"/>
      <c r="AC68" s="693"/>
    </row>
    <row r="69" spans="1:29" ht="53.25" customHeight="1">
      <c r="A69" s="92">
        <v>9</v>
      </c>
      <c r="B69" s="1154" t="s">
        <v>14</v>
      </c>
      <c r="C69" s="1154"/>
      <c r="D69" s="1154"/>
      <c r="E69" s="1154"/>
      <c r="F69" s="1154"/>
      <c r="G69" s="96"/>
      <c r="H69" s="96"/>
      <c r="AB69" s="692"/>
      <c r="AC69" s="693"/>
    </row>
    <row r="70" spans="1:29" ht="53.25" customHeight="1">
      <c r="A70" s="92">
        <v>10</v>
      </c>
      <c r="B70" s="1154" t="s">
        <v>657</v>
      </c>
      <c r="C70" s="1154"/>
      <c r="D70" s="1154"/>
      <c r="E70" s="1154"/>
      <c r="F70" s="1154"/>
      <c r="G70" s="96"/>
      <c r="H70" s="96"/>
      <c r="AB70" s="692"/>
      <c r="AC70" s="693"/>
    </row>
    <row r="71" spans="1:29" ht="57.75" customHeight="1">
      <c r="A71" s="92">
        <v>11</v>
      </c>
      <c r="B71" s="1154" t="s">
        <v>149</v>
      </c>
      <c r="C71" s="1154"/>
      <c r="D71" s="1154"/>
      <c r="E71" s="1154"/>
      <c r="F71" s="1154"/>
      <c r="G71" s="96"/>
      <c r="H71" s="96"/>
      <c r="AB71" s="692"/>
      <c r="AC71" s="693"/>
    </row>
    <row r="72" spans="1:29" ht="56.25" customHeight="1">
      <c r="A72" s="92">
        <v>12</v>
      </c>
      <c r="B72" s="1154" t="s">
        <v>150</v>
      </c>
      <c r="C72" s="1154"/>
      <c r="D72" s="1154"/>
      <c r="E72" s="1154"/>
      <c r="F72" s="1154"/>
      <c r="G72" s="96"/>
      <c r="H72" s="96"/>
      <c r="AB72" s="692"/>
      <c r="AC72" s="693"/>
    </row>
    <row r="73" spans="1:29" ht="30.75" customHeight="1">
      <c r="A73" s="92">
        <v>13</v>
      </c>
      <c r="B73" s="1154" t="s">
        <v>15</v>
      </c>
      <c r="C73" s="1154"/>
      <c r="D73" s="1154"/>
      <c r="E73" s="1154"/>
      <c r="F73" s="1154"/>
      <c r="G73" s="96"/>
      <c r="H73" s="96"/>
      <c r="AB73" s="692"/>
      <c r="AC73" s="693"/>
    </row>
    <row r="74" spans="1:29" ht="36.75" customHeight="1">
      <c r="A74" s="68"/>
      <c r="B74" s="1045" t="s">
        <v>151</v>
      </c>
      <c r="C74" s="1045"/>
      <c r="D74" s="1045" t="s">
        <v>152</v>
      </c>
      <c r="E74" s="1045"/>
      <c r="F74" s="51" t="s">
        <v>372</v>
      </c>
      <c r="G74" s="96"/>
      <c r="H74" s="96"/>
      <c r="AB74" s="692"/>
      <c r="AC74" s="693"/>
    </row>
    <row r="75" spans="1:29" ht="45" customHeight="1">
      <c r="A75" s="68"/>
      <c r="B75" s="873"/>
      <c r="C75" s="873"/>
      <c r="D75" s="989"/>
      <c r="E75" s="989"/>
      <c r="F75" s="119"/>
      <c r="G75" s="70"/>
      <c r="H75" s="70"/>
      <c r="AB75" s="692"/>
      <c r="AC75" s="693"/>
    </row>
    <row r="76" spans="1:29" ht="35.1" customHeight="1">
      <c r="A76" s="68"/>
      <c r="B76" s="873"/>
      <c r="C76" s="873"/>
      <c r="D76" s="989"/>
      <c r="E76" s="989"/>
      <c r="F76" s="119"/>
      <c r="G76" s="70"/>
      <c r="H76" s="70"/>
      <c r="AB76" s="692"/>
      <c r="AC76" s="693"/>
    </row>
    <row r="77" spans="1:29" ht="35.1" customHeight="1">
      <c r="A77" s="68"/>
      <c r="B77" s="873"/>
      <c r="C77" s="873"/>
      <c r="D77" s="989"/>
      <c r="E77" s="989"/>
      <c r="F77" s="119"/>
      <c r="G77" s="70"/>
      <c r="H77" s="70"/>
      <c r="AB77" s="692"/>
      <c r="AC77" s="693"/>
    </row>
    <row r="78" spans="1:29" ht="35.1" customHeight="1">
      <c r="A78" s="68"/>
      <c r="B78" s="888" t="s">
        <v>373</v>
      </c>
      <c r="C78" s="888"/>
      <c r="D78" s="1160"/>
      <c r="E78" s="1160"/>
      <c r="F78" s="98"/>
      <c r="G78" s="70"/>
      <c r="H78" s="70"/>
      <c r="AB78" s="692"/>
      <c r="AC78" s="693"/>
    </row>
    <row r="79" spans="1:29" ht="97.5" customHeight="1">
      <c r="A79" s="97">
        <v>14</v>
      </c>
      <c r="B79" s="1154" t="s">
        <v>374</v>
      </c>
      <c r="C79" s="1154"/>
      <c r="D79" s="1154"/>
      <c r="E79" s="1154"/>
      <c r="F79" s="1154"/>
      <c r="G79" s="70"/>
      <c r="H79" s="70"/>
      <c r="AB79" s="692"/>
      <c r="AC79" s="693"/>
    </row>
    <row r="80" spans="1:29" ht="33.75" customHeight="1">
      <c r="A80" s="99"/>
      <c r="B80" s="34" t="str">
        <f>IF(ISERROR("Dated this " &amp; AI6 &amp; LOOKUP(AI6,AG1:AG33,AH1:AH33) &amp; " day of " &amp; AI8 &amp; " " &amp;AI9), "", "Dated this " &amp; AI6 &amp; LOOKUP(AI6,AG1:AG33,AH1:AH33) &amp; " day of " &amp; AI8 &amp; " " &amp;AI9)</f>
        <v/>
      </c>
      <c r="E80" s="98"/>
      <c r="F80" s="98"/>
      <c r="G80" s="96"/>
      <c r="H80" s="96"/>
      <c r="AB80" s="692"/>
      <c r="AC80" s="693"/>
    </row>
    <row r="81" spans="1:72" ht="30" customHeight="1">
      <c r="A81" s="99"/>
      <c r="B81" s="43" t="s">
        <v>375</v>
      </c>
      <c r="C81" s="30"/>
      <c r="D81" s="37"/>
      <c r="E81" s="37"/>
      <c r="F81" s="37"/>
      <c r="G81" s="70"/>
      <c r="H81" s="70"/>
      <c r="AB81" s="692"/>
      <c r="AC81" s="693"/>
    </row>
    <row r="82" spans="1:72" ht="30" customHeight="1">
      <c r="A82" s="99"/>
      <c r="B82" s="43"/>
      <c r="C82" s="30"/>
      <c r="D82" s="37"/>
      <c r="E82" s="37"/>
      <c r="F82" s="37"/>
      <c r="G82" s="82"/>
      <c r="H82" s="82"/>
      <c r="AB82" s="692"/>
      <c r="AC82" s="693"/>
    </row>
    <row r="83" spans="1:72" ht="15.95" customHeight="1">
      <c r="A83" s="99"/>
      <c r="B83" s="68"/>
      <c r="C83" s="37"/>
      <c r="D83" s="37"/>
      <c r="E83" s="37"/>
      <c r="F83" s="37"/>
      <c r="G83" s="82"/>
      <c r="H83" s="82"/>
      <c r="AB83" s="692"/>
      <c r="AC83" s="693"/>
    </row>
    <row r="84" spans="1:72" ht="21" customHeight="1">
      <c r="A84" s="99"/>
      <c r="B84" s="68"/>
      <c r="C84" s="37"/>
      <c r="D84" s="37"/>
      <c r="F84" s="49" t="s">
        <v>376</v>
      </c>
      <c r="G84" s="100"/>
      <c r="H84" s="100"/>
      <c r="AB84" s="692"/>
      <c r="AC84" s="693"/>
    </row>
    <row r="85" spans="1:72" ht="21" customHeight="1">
      <c r="A85" s="99"/>
      <c r="B85" s="68"/>
      <c r="C85" s="37"/>
      <c r="F85" s="49" t="str">
        <f>"For and on behalf of " &amp; '[2]Attach 3(JV)'!B9</f>
        <v xml:space="preserve">For and on behalf of </v>
      </c>
      <c r="G85" s="100"/>
      <c r="H85" s="100"/>
      <c r="AB85" s="692"/>
      <c r="AC85" s="693"/>
    </row>
    <row r="86" spans="1:72" ht="27.95" customHeight="1">
      <c r="A86" s="88"/>
      <c r="D86" s="66"/>
      <c r="E86" s="66"/>
      <c r="F86" s="43"/>
      <c r="G86" s="90"/>
      <c r="H86" s="90"/>
    </row>
    <row r="87" spans="1:72" ht="27.95" customHeight="1">
      <c r="A87" s="86" t="s">
        <v>57</v>
      </c>
      <c r="B87" s="41"/>
      <c r="C87" s="76" t="str">
        <f>'Attach 3(JV)'!B24</f>
        <v/>
      </c>
      <c r="D87" s="66" t="s">
        <v>55</v>
      </c>
      <c r="E87" s="41" t="str">
        <f>'Attach 3(JV)'!E24</f>
        <v/>
      </c>
      <c r="G87" s="91"/>
      <c r="H87" s="91"/>
    </row>
    <row r="88" spans="1:72" ht="27.95" customHeight="1">
      <c r="A88" s="86" t="s">
        <v>58</v>
      </c>
      <c r="B88" s="41"/>
      <c r="C88" s="41" t="str">
        <f>'Attach 3(JV)'!B25</f>
        <v/>
      </c>
      <c r="D88" s="66" t="s">
        <v>56</v>
      </c>
      <c r="E88" s="41" t="str">
        <f>'Attach 3(JV)'!E25</f>
        <v/>
      </c>
      <c r="G88" s="91"/>
      <c r="H88" s="91"/>
    </row>
    <row r="89" spans="1:72" ht="27.95" customHeight="1">
      <c r="D89" s="66"/>
      <c r="E89" s="66"/>
    </row>
    <row r="90" spans="1:72" ht="27.95" customHeight="1">
      <c r="A90" s="86"/>
      <c r="B90" s="41"/>
      <c r="C90" s="76"/>
      <c r="E90" s="66"/>
    </row>
    <row r="91" spans="1:72" ht="33" customHeight="1">
      <c r="A91" s="142" t="s">
        <v>169</v>
      </c>
      <c r="B91" s="91"/>
      <c r="C91" s="141"/>
      <c r="D91" s="47"/>
      <c r="E91" s="100"/>
      <c r="F91" s="179"/>
    </row>
    <row r="92" spans="1:72" s="29" customFormat="1" ht="21" customHeight="1">
      <c r="A92" s="1157" t="s">
        <v>209</v>
      </c>
      <c r="B92" s="1157"/>
      <c r="C92" s="1157"/>
      <c r="D92" s="1156"/>
      <c r="E92" s="1156"/>
      <c r="F92" s="1156"/>
      <c r="G92" s="47"/>
      <c r="H92" s="47"/>
      <c r="I92" s="67"/>
      <c r="K92" s="54"/>
      <c r="L92" s="54"/>
      <c r="M92" s="684"/>
      <c r="N92" s="684"/>
      <c r="O92" s="684"/>
      <c r="P92" s="684"/>
      <c r="Q92" s="684"/>
      <c r="R92" s="684"/>
      <c r="S92" s="684"/>
      <c r="T92" s="684"/>
      <c r="U92" s="684"/>
      <c r="V92" s="684"/>
      <c r="W92" s="684"/>
      <c r="X92" s="684"/>
      <c r="Y92" s="684"/>
      <c r="Z92" s="684"/>
      <c r="AA92" s="685"/>
      <c r="AB92" s="686"/>
      <c r="AC92" s="686"/>
      <c r="AD92" s="689"/>
      <c r="AE92" s="689"/>
      <c r="AF92" s="685"/>
      <c r="AG92" s="685"/>
      <c r="AH92" s="685"/>
      <c r="AI92" s="685"/>
      <c r="AJ92" s="685"/>
      <c r="AK92" s="685"/>
      <c r="AL92" s="685"/>
      <c r="AM92" s="685"/>
      <c r="AN92" s="685"/>
      <c r="AO92" s="685"/>
      <c r="AP92" s="685"/>
      <c r="AQ92" s="685"/>
      <c r="AR92" s="685"/>
      <c r="AS92" s="685"/>
      <c r="AT92" s="685"/>
      <c r="AU92" s="685"/>
      <c r="AV92" s="685"/>
      <c r="AW92" s="685"/>
      <c r="AX92" s="685"/>
      <c r="AY92" s="685"/>
      <c r="AZ92" s="685"/>
      <c r="BA92" s="685"/>
      <c r="BB92" s="685"/>
      <c r="BC92" s="685"/>
      <c r="BD92" s="685"/>
      <c r="BE92" s="685"/>
      <c r="BF92" s="685"/>
      <c r="BG92" s="685"/>
      <c r="BH92" s="685"/>
      <c r="BI92" s="685"/>
      <c r="BJ92" s="685"/>
      <c r="BK92" s="685"/>
      <c r="BL92" s="685"/>
      <c r="BM92" s="685"/>
      <c r="BN92" s="685"/>
      <c r="BO92" s="685"/>
      <c r="BP92" s="685"/>
      <c r="BQ92" s="685"/>
      <c r="BR92" s="685"/>
      <c r="BS92" s="685"/>
      <c r="BT92" s="685"/>
    </row>
    <row r="93" spans="1:72" s="29" customFormat="1" ht="21" customHeight="1">
      <c r="A93" s="1158"/>
      <c r="B93" s="1158"/>
      <c r="C93" s="1158"/>
      <c r="D93" s="178"/>
      <c r="E93" s="178"/>
      <c r="F93" s="178"/>
      <c r="G93" s="47"/>
      <c r="H93" s="47"/>
      <c r="I93" s="67"/>
      <c r="K93" s="54"/>
      <c r="L93" s="54"/>
      <c r="M93" s="684"/>
      <c r="N93" s="684"/>
      <c r="O93" s="684"/>
      <c r="P93" s="684"/>
      <c r="Q93" s="684"/>
      <c r="R93" s="684"/>
      <c r="S93" s="684"/>
      <c r="T93" s="684"/>
      <c r="U93" s="684"/>
      <c r="V93" s="684"/>
      <c r="W93" s="684"/>
      <c r="X93" s="684"/>
      <c r="Y93" s="684"/>
      <c r="Z93" s="684"/>
      <c r="AA93" s="685"/>
      <c r="AB93" s="686"/>
      <c r="AC93" s="686"/>
      <c r="AD93" s="689"/>
      <c r="AE93" s="689"/>
      <c r="AF93" s="685"/>
      <c r="AG93" s="685"/>
      <c r="AH93" s="685"/>
      <c r="AI93" s="685"/>
      <c r="AJ93" s="685"/>
      <c r="AK93" s="685"/>
      <c r="AL93" s="685"/>
      <c r="AM93" s="685"/>
      <c r="AN93" s="685"/>
      <c r="AO93" s="685"/>
      <c r="AP93" s="685"/>
      <c r="AQ93" s="685"/>
      <c r="AR93" s="685"/>
      <c r="AS93" s="685"/>
      <c r="AT93" s="685"/>
      <c r="AU93" s="685"/>
      <c r="AV93" s="685"/>
      <c r="AW93" s="685"/>
      <c r="AX93" s="685"/>
      <c r="AY93" s="685"/>
      <c r="AZ93" s="685"/>
      <c r="BA93" s="685"/>
      <c r="BB93" s="685"/>
      <c r="BC93" s="685"/>
      <c r="BD93" s="685"/>
      <c r="BE93" s="685"/>
      <c r="BF93" s="685"/>
      <c r="BG93" s="685"/>
      <c r="BH93" s="685"/>
      <c r="BI93" s="685"/>
      <c r="BJ93" s="685"/>
      <c r="BK93" s="685"/>
      <c r="BL93" s="685"/>
      <c r="BM93" s="685"/>
      <c r="BN93" s="685"/>
      <c r="BO93" s="685"/>
      <c r="BP93" s="685"/>
      <c r="BQ93" s="685"/>
      <c r="BR93" s="685"/>
      <c r="BS93" s="685"/>
      <c r="BT93" s="685"/>
    </row>
    <row r="94" spans="1:72" s="29" customFormat="1" ht="21" customHeight="1">
      <c r="A94" s="1159"/>
      <c r="B94" s="1159"/>
      <c r="C94" s="1159"/>
      <c r="D94" s="178"/>
      <c r="E94" s="178"/>
      <c r="F94" s="178"/>
      <c r="G94" s="47"/>
      <c r="H94" s="47"/>
      <c r="I94" s="67"/>
      <c r="K94" s="54"/>
      <c r="L94" s="54"/>
      <c r="M94" s="684"/>
      <c r="N94" s="684"/>
      <c r="O94" s="684"/>
      <c r="P94" s="684"/>
      <c r="Q94" s="684"/>
      <c r="R94" s="684"/>
      <c r="S94" s="684"/>
      <c r="T94" s="684"/>
      <c r="U94" s="684"/>
      <c r="V94" s="684"/>
      <c r="W94" s="684"/>
      <c r="X94" s="684"/>
      <c r="Y94" s="684"/>
      <c r="Z94" s="684"/>
      <c r="AA94" s="685"/>
      <c r="AB94" s="686"/>
      <c r="AC94" s="686"/>
      <c r="AD94" s="689"/>
      <c r="AE94" s="689"/>
      <c r="AF94" s="685"/>
      <c r="AG94" s="685"/>
      <c r="AH94" s="685"/>
      <c r="AI94" s="685"/>
      <c r="AJ94" s="685"/>
      <c r="AK94" s="685"/>
      <c r="AL94" s="685"/>
      <c r="AM94" s="685"/>
      <c r="AN94" s="685"/>
      <c r="AO94" s="685"/>
      <c r="AP94" s="685"/>
      <c r="AQ94" s="685"/>
      <c r="AR94" s="685"/>
      <c r="AS94" s="685"/>
      <c r="AT94" s="685"/>
      <c r="AU94" s="685"/>
      <c r="AV94" s="685"/>
      <c r="AW94" s="685"/>
      <c r="AX94" s="685"/>
      <c r="AY94" s="685"/>
      <c r="AZ94" s="685"/>
      <c r="BA94" s="685"/>
      <c r="BB94" s="685"/>
      <c r="BC94" s="685"/>
      <c r="BD94" s="685"/>
      <c r="BE94" s="685"/>
      <c r="BF94" s="685"/>
      <c r="BG94" s="685"/>
      <c r="BH94" s="685"/>
      <c r="BI94" s="685"/>
      <c r="BJ94" s="685"/>
      <c r="BK94" s="685"/>
      <c r="BL94" s="685"/>
      <c r="BM94" s="685"/>
      <c r="BN94" s="685"/>
      <c r="BO94" s="685"/>
      <c r="BP94" s="685"/>
      <c r="BQ94" s="685"/>
      <c r="BR94" s="685"/>
      <c r="BS94" s="685"/>
      <c r="BT94" s="685"/>
    </row>
    <row r="95" spans="1:72" s="29" customFormat="1" ht="21" customHeight="1">
      <c r="A95" s="1155" t="s">
        <v>210</v>
      </c>
      <c r="B95" s="1155"/>
      <c r="C95" s="1155"/>
      <c r="D95" s="1156"/>
      <c r="E95" s="1156"/>
      <c r="F95" s="1156"/>
      <c r="G95" s="47"/>
      <c r="H95" s="47"/>
      <c r="I95" s="67"/>
      <c r="K95" s="54"/>
      <c r="L95" s="54"/>
      <c r="M95" s="684"/>
      <c r="N95" s="684"/>
      <c r="O95" s="684"/>
      <c r="P95" s="684"/>
      <c r="Q95" s="684"/>
      <c r="R95" s="684"/>
      <c r="S95" s="684"/>
      <c r="T95" s="684"/>
      <c r="U95" s="684"/>
      <c r="V95" s="684"/>
      <c r="W95" s="684"/>
      <c r="X95" s="684"/>
      <c r="Y95" s="684"/>
      <c r="Z95" s="684"/>
      <c r="AA95" s="685"/>
      <c r="AB95" s="686"/>
      <c r="AC95" s="686"/>
      <c r="AD95" s="689"/>
      <c r="AE95" s="689"/>
      <c r="AF95" s="685"/>
      <c r="AG95" s="685"/>
      <c r="AH95" s="685"/>
      <c r="AI95" s="685"/>
      <c r="AJ95" s="685"/>
      <c r="AK95" s="685"/>
      <c r="AL95" s="685"/>
      <c r="AM95" s="685"/>
      <c r="AN95" s="685"/>
      <c r="AO95" s="685"/>
      <c r="AP95" s="685"/>
      <c r="AQ95" s="685"/>
      <c r="AR95" s="685"/>
      <c r="AS95" s="685"/>
      <c r="AT95" s="685"/>
      <c r="AU95" s="685"/>
      <c r="AV95" s="685"/>
      <c r="AW95" s="685"/>
      <c r="AX95" s="685"/>
      <c r="AY95" s="685"/>
      <c r="AZ95" s="685"/>
      <c r="BA95" s="685"/>
      <c r="BB95" s="685"/>
      <c r="BC95" s="685"/>
      <c r="BD95" s="685"/>
      <c r="BE95" s="685"/>
      <c r="BF95" s="685"/>
      <c r="BG95" s="685"/>
      <c r="BH95" s="685"/>
      <c r="BI95" s="685"/>
      <c r="BJ95" s="685"/>
      <c r="BK95" s="685"/>
      <c r="BL95" s="685"/>
      <c r="BM95" s="685"/>
      <c r="BN95" s="685"/>
      <c r="BO95" s="685"/>
      <c r="BP95" s="685"/>
      <c r="BQ95" s="685"/>
      <c r="BR95" s="685"/>
      <c r="BS95" s="685"/>
      <c r="BT95" s="685"/>
    </row>
    <row r="96" spans="1:72" s="29" customFormat="1" ht="21" customHeight="1">
      <c r="A96" s="1155" t="s">
        <v>211</v>
      </c>
      <c r="B96" s="1155"/>
      <c r="C96" s="1155"/>
      <c r="D96" s="1156"/>
      <c r="E96" s="1156"/>
      <c r="F96" s="1156"/>
      <c r="G96" s="47"/>
      <c r="H96" s="47"/>
      <c r="I96" s="67"/>
      <c r="K96" s="54"/>
      <c r="L96" s="54"/>
      <c r="M96" s="684"/>
      <c r="N96" s="684"/>
      <c r="O96" s="684"/>
      <c r="P96" s="684"/>
      <c r="Q96" s="684"/>
      <c r="R96" s="684"/>
      <c r="S96" s="684"/>
      <c r="T96" s="684"/>
      <c r="U96" s="684"/>
      <c r="V96" s="684"/>
      <c r="W96" s="684"/>
      <c r="X96" s="684"/>
      <c r="Y96" s="684"/>
      <c r="Z96" s="684"/>
      <c r="AA96" s="685"/>
      <c r="AB96" s="686"/>
      <c r="AC96" s="686"/>
      <c r="AD96" s="689"/>
      <c r="AE96" s="689"/>
      <c r="AF96" s="685"/>
      <c r="AG96" s="685"/>
      <c r="AH96" s="685"/>
      <c r="AI96" s="685"/>
      <c r="AJ96" s="685"/>
      <c r="AK96" s="685"/>
      <c r="AL96" s="685"/>
      <c r="AM96" s="685"/>
      <c r="AN96" s="685"/>
      <c r="AO96" s="685"/>
      <c r="AP96" s="685"/>
      <c r="AQ96" s="685"/>
      <c r="AR96" s="685"/>
      <c r="AS96" s="685"/>
      <c r="AT96" s="685"/>
      <c r="AU96" s="685"/>
      <c r="AV96" s="685"/>
      <c r="AW96" s="685"/>
      <c r="AX96" s="685"/>
      <c r="AY96" s="685"/>
      <c r="AZ96" s="685"/>
      <c r="BA96" s="685"/>
      <c r="BB96" s="685"/>
      <c r="BC96" s="685"/>
      <c r="BD96" s="685"/>
      <c r="BE96" s="685"/>
      <c r="BF96" s="685"/>
      <c r="BG96" s="685"/>
      <c r="BH96" s="685"/>
      <c r="BI96" s="685"/>
      <c r="BJ96" s="685"/>
      <c r="BK96" s="685"/>
      <c r="BL96" s="685"/>
      <c r="BM96" s="685"/>
      <c r="BN96" s="685"/>
      <c r="BO96" s="685"/>
      <c r="BP96" s="685"/>
      <c r="BQ96" s="685"/>
      <c r="BR96" s="685"/>
      <c r="BS96" s="685"/>
      <c r="BT96" s="685"/>
    </row>
    <row r="97" spans="1:72" s="29" customFormat="1" ht="52.5" customHeight="1">
      <c r="A97" s="1155" t="s">
        <v>212</v>
      </c>
      <c r="B97" s="1155"/>
      <c r="C97" s="1155"/>
      <c r="D97" s="1156"/>
      <c r="E97" s="1156"/>
      <c r="F97" s="1156"/>
      <c r="G97" s="101"/>
      <c r="H97" s="101"/>
      <c r="I97" s="67"/>
      <c r="K97" s="54"/>
      <c r="L97" s="54"/>
      <c r="M97" s="684"/>
      <c r="N97" s="684"/>
      <c r="O97" s="684"/>
      <c r="P97" s="684"/>
      <c r="Q97" s="684"/>
      <c r="R97" s="684"/>
      <c r="S97" s="684"/>
      <c r="T97" s="684"/>
      <c r="U97" s="684"/>
      <c r="V97" s="684"/>
      <c r="W97" s="684"/>
      <c r="X97" s="684"/>
      <c r="Y97" s="684"/>
      <c r="Z97" s="684"/>
      <c r="AA97" s="685"/>
      <c r="AB97" s="686"/>
      <c r="AC97" s="686"/>
      <c r="AD97" s="689"/>
      <c r="AE97" s="689"/>
      <c r="AF97" s="685"/>
      <c r="AG97" s="685"/>
      <c r="AH97" s="685"/>
      <c r="AI97" s="685"/>
      <c r="AJ97" s="685"/>
      <c r="AK97" s="685"/>
      <c r="AL97" s="685"/>
      <c r="AM97" s="685"/>
      <c r="AN97" s="685"/>
      <c r="AO97" s="685"/>
      <c r="AP97" s="685"/>
      <c r="AQ97" s="685"/>
      <c r="AR97" s="685"/>
      <c r="AS97" s="685"/>
      <c r="AT97" s="685"/>
      <c r="AU97" s="685"/>
      <c r="AV97" s="685"/>
      <c r="AW97" s="685"/>
      <c r="AX97" s="685"/>
      <c r="AY97" s="685"/>
      <c r="AZ97" s="685"/>
      <c r="BA97" s="685"/>
      <c r="BB97" s="685"/>
      <c r="BC97" s="685"/>
      <c r="BD97" s="685"/>
      <c r="BE97" s="685"/>
      <c r="BF97" s="685"/>
      <c r="BG97" s="685"/>
      <c r="BH97" s="685"/>
      <c r="BI97" s="685"/>
      <c r="BJ97" s="685"/>
      <c r="BK97" s="685"/>
      <c r="BL97" s="685"/>
      <c r="BM97" s="685"/>
      <c r="BN97" s="685"/>
      <c r="BO97" s="685"/>
      <c r="BP97" s="685"/>
      <c r="BQ97" s="685"/>
      <c r="BR97" s="685"/>
      <c r="BS97" s="685"/>
      <c r="BT97" s="685"/>
    </row>
    <row r="98" spans="1:72" s="29" customFormat="1" ht="21" customHeight="1">
      <c r="A98" s="1157" t="s">
        <v>213</v>
      </c>
      <c r="B98" s="1157"/>
      <c r="C98" s="1157"/>
      <c r="D98" s="178"/>
      <c r="E98" s="178"/>
      <c r="F98" s="178"/>
      <c r="G98" s="47"/>
      <c r="H98" s="47"/>
      <c r="I98" s="67"/>
      <c r="K98" s="54"/>
      <c r="L98" s="54"/>
      <c r="M98" s="684"/>
      <c r="N98" s="684"/>
      <c r="O98" s="684"/>
      <c r="P98" s="684"/>
      <c r="Q98" s="684"/>
      <c r="R98" s="684"/>
      <c r="S98" s="684"/>
      <c r="T98" s="684"/>
      <c r="U98" s="684"/>
      <c r="V98" s="684"/>
      <c r="W98" s="684"/>
      <c r="X98" s="684"/>
      <c r="Y98" s="684"/>
      <c r="Z98" s="684"/>
      <c r="AA98" s="685"/>
      <c r="AB98" s="686"/>
      <c r="AC98" s="686"/>
      <c r="AD98" s="689"/>
      <c r="AE98" s="689"/>
      <c r="AF98" s="685"/>
      <c r="AG98" s="685"/>
      <c r="AH98" s="685"/>
      <c r="AI98" s="685"/>
      <c r="AJ98" s="685"/>
      <c r="AK98" s="685"/>
      <c r="AL98" s="685"/>
      <c r="AM98" s="685"/>
      <c r="AN98" s="685"/>
      <c r="AO98" s="685"/>
      <c r="AP98" s="685"/>
      <c r="AQ98" s="685"/>
      <c r="AR98" s="685"/>
      <c r="AS98" s="685"/>
      <c r="AT98" s="685"/>
      <c r="AU98" s="685"/>
      <c r="AV98" s="685"/>
      <c r="AW98" s="685"/>
      <c r="AX98" s="685"/>
      <c r="AY98" s="685"/>
      <c r="AZ98" s="685"/>
      <c r="BA98" s="685"/>
      <c r="BB98" s="685"/>
      <c r="BC98" s="685"/>
      <c r="BD98" s="685"/>
      <c r="BE98" s="685"/>
      <c r="BF98" s="685"/>
      <c r="BG98" s="685"/>
      <c r="BH98" s="685"/>
      <c r="BI98" s="685"/>
      <c r="BJ98" s="685"/>
      <c r="BK98" s="685"/>
      <c r="BL98" s="685"/>
      <c r="BM98" s="685"/>
      <c r="BN98" s="685"/>
      <c r="BO98" s="685"/>
      <c r="BP98" s="685"/>
      <c r="BQ98" s="685"/>
      <c r="BR98" s="685"/>
      <c r="BS98" s="685"/>
      <c r="BT98" s="685"/>
    </row>
    <row r="99" spans="1:72" s="29" customFormat="1" ht="21" customHeight="1">
      <c r="A99" s="1158"/>
      <c r="B99" s="1158"/>
      <c r="C99" s="1158"/>
      <c r="D99" s="178"/>
      <c r="E99" s="178"/>
      <c r="F99" s="178"/>
      <c r="G99" s="47"/>
      <c r="H99" s="47"/>
      <c r="I99" s="67"/>
      <c r="K99" s="54"/>
      <c r="L99" s="54"/>
      <c r="M99" s="684"/>
      <c r="N99" s="684"/>
      <c r="O99" s="684"/>
      <c r="P99" s="684"/>
      <c r="Q99" s="684"/>
      <c r="R99" s="684"/>
      <c r="S99" s="684"/>
      <c r="T99" s="684"/>
      <c r="U99" s="684"/>
      <c r="V99" s="684"/>
      <c r="W99" s="684"/>
      <c r="X99" s="684"/>
      <c r="Y99" s="684"/>
      <c r="Z99" s="684"/>
      <c r="AA99" s="685"/>
      <c r="AB99" s="686"/>
      <c r="AC99" s="686"/>
      <c r="AD99" s="689"/>
      <c r="AE99" s="689"/>
      <c r="AF99" s="685"/>
      <c r="AG99" s="685"/>
      <c r="AH99" s="685"/>
      <c r="AI99" s="685"/>
      <c r="AJ99" s="685"/>
      <c r="AK99" s="685"/>
      <c r="AL99" s="685"/>
      <c r="AM99" s="685"/>
      <c r="AN99" s="685"/>
      <c r="AO99" s="685"/>
      <c r="AP99" s="685"/>
      <c r="AQ99" s="685"/>
      <c r="AR99" s="685"/>
      <c r="AS99" s="685"/>
      <c r="AT99" s="685"/>
      <c r="AU99" s="685"/>
      <c r="AV99" s="685"/>
      <c r="AW99" s="685"/>
      <c r="AX99" s="685"/>
      <c r="AY99" s="685"/>
      <c r="AZ99" s="685"/>
      <c r="BA99" s="685"/>
      <c r="BB99" s="685"/>
      <c r="BC99" s="685"/>
      <c r="BD99" s="685"/>
      <c r="BE99" s="685"/>
      <c r="BF99" s="685"/>
      <c r="BG99" s="685"/>
      <c r="BH99" s="685"/>
      <c r="BI99" s="685"/>
      <c r="BJ99" s="685"/>
      <c r="BK99" s="685"/>
      <c r="BL99" s="685"/>
      <c r="BM99" s="685"/>
      <c r="BN99" s="685"/>
      <c r="BO99" s="685"/>
      <c r="BP99" s="685"/>
      <c r="BQ99" s="685"/>
      <c r="BR99" s="685"/>
      <c r="BS99" s="685"/>
      <c r="BT99" s="685"/>
    </row>
    <row r="100" spans="1:72">
      <c r="A100" s="1159"/>
      <c r="B100" s="1159"/>
      <c r="C100" s="1159"/>
      <c r="D100" s="1156"/>
      <c r="E100" s="1156"/>
      <c r="F100" s="1156"/>
    </row>
    <row r="101" spans="1:72">
      <c r="A101" s="180"/>
      <c r="B101" s="180"/>
      <c r="C101" s="180"/>
      <c r="D101" s="181"/>
      <c r="E101" s="181"/>
      <c r="F101" s="181"/>
    </row>
    <row r="102" spans="1:72" ht="47.25" customHeight="1">
      <c r="A102" s="1153" t="s">
        <v>732</v>
      </c>
      <c r="B102" s="1153"/>
      <c r="C102" s="1153"/>
      <c r="D102" s="1153"/>
      <c r="E102" s="1153"/>
      <c r="F102" s="1153"/>
    </row>
  </sheetData>
  <customSheetViews>
    <customSheetView guid="{B25B678B-BC05-466F-8B72-B9A2B78D775E}" hiddenRows="1">
      <selection activeCell="J13" sqref="J13"/>
      <pageMargins left="0.7" right="0.7" top="0.75" bottom="0.75" header="0.3" footer="0.3"/>
      <pageSetup paperSize="9" orientation="portrait" r:id="rId1"/>
    </customSheetView>
    <customSheetView guid="{57F6F03E-328F-41C2-A59F-EF89E62201CD}" hiddenRows="1">
      <selection activeCell="A9" sqref="A9"/>
      <pageMargins left="0.7" right="0.7" top="0.75" bottom="0.75" header="0.3" footer="0.3"/>
      <pageSetup paperSize="9" orientation="portrait" r:id="rId2"/>
    </customSheetView>
    <customSheetView guid="{79608B77-B487-4385-B348-43478B82E768}">
      <selection activeCell="A9" sqref="A9"/>
      <pageMargins left="0.7" right="0.7" top="0.75" bottom="0.75" header="0.3" footer="0.3"/>
      <pageSetup paperSize="9" orientation="portrait" r:id="rId3"/>
    </customSheetView>
    <customSheetView guid="{A8479356-B4AD-4F5B-8D54-8D0AD34911D9}" hiddenRows="1">
      <selection activeCell="B17" sqref="B17:F17"/>
      <pageMargins left="0.7" right="0.7" top="0.75" bottom="0.75" header="0.3" footer="0.3"/>
    </customSheetView>
    <customSheetView guid="{D1959BE0-8812-45F3-9DE2-A86473ADD9EF}" hiddenRows="1">
      <selection activeCell="L19" sqref="L19"/>
      <pageMargins left="0.7" right="0.7" top="0.75" bottom="0.75" header="0.3" footer="0.3"/>
      <pageSetup paperSize="9" orientation="portrait" r:id="rId4"/>
    </customSheetView>
  </customSheetViews>
  <mergeCells count="79">
    <mergeCell ref="B18:F18"/>
    <mergeCell ref="G18:H18"/>
    <mergeCell ref="A3:F3"/>
    <mergeCell ref="C5:F5"/>
    <mergeCell ref="B6:C6"/>
    <mergeCell ref="C15:F15"/>
    <mergeCell ref="G16:H16"/>
    <mergeCell ref="B17:F17"/>
    <mergeCell ref="B20:F20"/>
    <mergeCell ref="G20:J20"/>
    <mergeCell ref="D21:F21"/>
    <mergeCell ref="D22:F22"/>
    <mergeCell ref="G22:J22"/>
    <mergeCell ref="D23:F23"/>
    <mergeCell ref="D24:F24"/>
    <mergeCell ref="D25:F25"/>
    <mergeCell ref="D26:F26"/>
    <mergeCell ref="D27:F27"/>
    <mergeCell ref="D28:F28"/>
    <mergeCell ref="D29:F29"/>
    <mergeCell ref="D30:F30"/>
    <mergeCell ref="D31:F31"/>
    <mergeCell ref="D32:F32"/>
    <mergeCell ref="D33:F33"/>
    <mergeCell ref="D34:F34"/>
    <mergeCell ref="D35:F35"/>
    <mergeCell ref="D36:F36"/>
    <mergeCell ref="D37:F37"/>
    <mergeCell ref="D38:F38"/>
    <mergeCell ref="D39:F39"/>
    <mergeCell ref="D40:F40"/>
    <mergeCell ref="D41:F41"/>
    <mergeCell ref="D42:F42"/>
    <mergeCell ref="D43:F43"/>
    <mergeCell ref="B44:F44"/>
    <mergeCell ref="B45:F45"/>
    <mergeCell ref="B46:F46"/>
    <mergeCell ref="B47:F47"/>
    <mergeCell ref="B48:F48"/>
    <mergeCell ref="B49:F49"/>
    <mergeCell ref="B50:F50"/>
    <mergeCell ref="B51:F51"/>
    <mergeCell ref="B52:F52"/>
    <mergeCell ref="B53:F53"/>
    <mergeCell ref="B71:F71"/>
    <mergeCell ref="B72:F72"/>
    <mergeCell ref="B73:F73"/>
    <mergeCell ref="B75:C75"/>
    <mergeCell ref="D75:E75"/>
    <mergeCell ref="B54:F54"/>
    <mergeCell ref="B68:F68"/>
    <mergeCell ref="B69:F69"/>
    <mergeCell ref="B70:F70"/>
    <mergeCell ref="D96:F96"/>
    <mergeCell ref="A92:C92"/>
    <mergeCell ref="D92:F92"/>
    <mergeCell ref="A93:C93"/>
    <mergeCell ref="B76:C76"/>
    <mergeCell ref="D76:E76"/>
    <mergeCell ref="B77:C77"/>
    <mergeCell ref="D77:E77"/>
    <mergeCell ref="B78:C78"/>
    <mergeCell ref="D78:E78"/>
    <mergeCell ref="A102:F102"/>
    <mergeCell ref="C66:D66"/>
    <mergeCell ref="B67:F67"/>
    <mergeCell ref="B74:C74"/>
    <mergeCell ref="D74:E74"/>
    <mergeCell ref="B79:F79"/>
    <mergeCell ref="A97:C97"/>
    <mergeCell ref="D97:F97"/>
    <mergeCell ref="A98:C98"/>
    <mergeCell ref="A99:C99"/>
    <mergeCell ref="A100:C100"/>
    <mergeCell ref="D100:F100"/>
    <mergeCell ref="A94:C94"/>
    <mergeCell ref="A95:C95"/>
    <mergeCell ref="D95:F95"/>
    <mergeCell ref="A96:C96"/>
  </mergeCells>
  <conditionalFormatting sqref="Z23">
    <cfRule type="expression" dxfId="5" priority="1" stopIfTrue="1">
      <formula>"if(right($I$21,1)=""."")"</formula>
    </cfRule>
  </conditionalFormatting>
  <conditionalFormatting sqref="H25">
    <cfRule type="expression" dxfId="4" priority="2" stopIfTrue="1">
      <formula>$G$25="Not Applicable"</formula>
    </cfRule>
  </conditionalFormatting>
  <conditionalFormatting sqref="H24 D24:F24">
    <cfRule type="expression" dxfId="3" priority="3" stopIfTrue="1">
      <formula>$H$24="Sole Bidder"</formula>
    </cfRule>
  </conditionalFormatting>
  <conditionalFormatting sqref="D25:F25">
    <cfRule type="expression" dxfId="2" priority="4" stopIfTrue="1">
      <formula>$G$25="No"</formula>
    </cfRule>
  </conditionalFormatting>
  <dataValidations count="3">
    <dataValidation type="whole" allowBlank="1" showInputMessage="1" showErrorMessage="1" error="Enter numeric figure only !" sqref="I21">
      <formula1>0</formula1>
      <formula2>990000000</formula2>
    </dataValidation>
    <dataValidation type="whole" allowBlank="1" showInputMessage="1" showErrorMessage="1" error="Enter numeric figure more than 250" prompt="BG validity should be between 250-300 days" sqref="J21">
      <formula1>250</formula1>
      <formula2>300</formula2>
    </dataValidation>
    <dataValidation type="list" allowBlank="1" showInputMessage="1" showErrorMessage="1" sqref="G21">
      <formula1>$AC$19:$AC$23</formula1>
    </dataValidation>
  </dataValidations>
  <pageMargins left="0.7" right="0.7" top="0.75" bottom="0.75" header="0.3" footer="0.3"/>
  <pageSetup paperSize="9" orientation="portrait" r:id="rId5"/>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65"/>
  <sheetViews>
    <sheetView showGridLines="0" zoomScaleNormal="100" zoomScaleSheetLayoutView="100" workbookViewId="0">
      <selection activeCell="K42" sqref="K42:N42"/>
    </sheetView>
  </sheetViews>
  <sheetFormatPr defaultRowHeight="16.5"/>
  <cols>
    <col min="1" max="1" width="5.140625" style="238" customWidth="1"/>
    <col min="2" max="2" width="4.7109375" style="238" customWidth="1"/>
    <col min="3" max="13" width="9.140625" style="238"/>
    <col min="14" max="14" width="9.140625" style="240"/>
    <col min="15" max="15" width="19" style="241" customWidth="1"/>
    <col min="16" max="25" width="9.140625" style="242"/>
    <col min="26" max="26" width="18.42578125" style="242" customWidth="1"/>
    <col min="27" max="16384" width="9.140625" style="242"/>
  </cols>
  <sheetData>
    <row r="1" spans="1:26">
      <c r="D1" s="239"/>
      <c r="E1" s="239"/>
      <c r="F1" s="239"/>
      <c r="G1" s="239"/>
      <c r="H1" s="239"/>
      <c r="I1" s="239"/>
      <c r="J1" s="239"/>
      <c r="K1" s="239"/>
      <c r="L1" s="239"/>
      <c r="M1" s="239"/>
      <c r="Z1" s="288" t="e">
        <f>'Attach 3(JV)'!Z1</f>
        <v>#REF!</v>
      </c>
    </row>
    <row r="2" spans="1:26">
      <c r="D2" s="243"/>
      <c r="E2" s="243"/>
      <c r="F2" s="243"/>
      <c r="G2" s="243"/>
      <c r="H2" s="243"/>
      <c r="I2" s="243"/>
      <c r="J2" s="243"/>
      <c r="K2" s="243"/>
      <c r="L2" s="243"/>
      <c r="M2" s="243"/>
      <c r="Z2" s="288" t="e">
        <f>'Attach 3(JV)'!Z2</f>
        <v>#REF!</v>
      </c>
    </row>
    <row r="3" spans="1:26">
      <c r="D3" s="243"/>
      <c r="E3" s="243"/>
      <c r="F3" s="243"/>
      <c r="G3" s="243"/>
      <c r="H3" s="243"/>
      <c r="I3" s="243"/>
      <c r="J3" s="243"/>
      <c r="K3" s="243"/>
      <c r="L3" s="243"/>
      <c r="M3" s="243"/>
    </row>
    <row r="4" spans="1:26">
      <c r="D4" s="244"/>
      <c r="E4" s="244"/>
      <c r="F4" s="244"/>
      <c r="G4" s="244"/>
      <c r="H4" s="244"/>
      <c r="I4" s="244"/>
      <c r="J4" s="244"/>
      <c r="K4" s="244"/>
      <c r="L4" s="244"/>
      <c r="M4" s="244"/>
    </row>
    <row r="5" spans="1:26" ht="15.95" customHeight="1"/>
    <row r="6" spans="1:26" ht="15.95" customHeight="1">
      <c r="A6" s="1176"/>
      <c r="B6" s="1176"/>
      <c r="C6" s="1176"/>
      <c r="D6" s="1176"/>
      <c r="E6" s="1176"/>
      <c r="F6" s="1176"/>
      <c r="G6" s="1176"/>
      <c r="H6" s="1176"/>
      <c r="I6" s="1176"/>
      <c r="J6" s="1176"/>
      <c r="K6" s="1176"/>
      <c r="L6" s="1176"/>
      <c r="M6" s="1176"/>
      <c r="N6" s="1176"/>
    </row>
    <row r="7" spans="1:26" ht="15.95" customHeight="1">
      <c r="A7" s="245"/>
      <c r="B7" s="245"/>
      <c r="C7" s="245"/>
      <c r="D7" s="245"/>
      <c r="E7" s="245"/>
      <c r="F7" s="245"/>
      <c r="G7" s="245"/>
      <c r="H7" s="245"/>
      <c r="I7" s="245"/>
      <c r="J7" s="245"/>
      <c r="K7" s="245"/>
      <c r="L7" s="245"/>
      <c r="M7" s="245"/>
      <c r="N7" s="246"/>
    </row>
    <row r="8" spans="1:26" ht="15.95" customHeight="1">
      <c r="A8" s="1177"/>
      <c r="B8" s="1177"/>
      <c r="C8" s="1177"/>
      <c r="D8" s="1177"/>
      <c r="E8" s="1177"/>
      <c r="F8" s="1177"/>
      <c r="G8" s="1177"/>
      <c r="H8" s="1177"/>
      <c r="I8" s="1177"/>
      <c r="J8" s="1177"/>
      <c r="K8" s="1177"/>
      <c r="L8" s="1177"/>
      <c r="M8" s="1177"/>
      <c r="N8" s="1177"/>
    </row>
    <row r="9" spans="1:26" ht="15.95" customHeight="1">
      <c r="A9" s="245"/>
      <c r="B9" s="245"/>
      <c r="C9" s="245"/>
      <c r="D9" s="245"/>
      <c r="E9" s="245"/>
      <c r="F9" s="245"/>
      <c r="G9" s="245"/>
      <c r="H9" s="245"/>
      <c r="I9" s="245"/>
      <c r="J9" s="245"/>
      <c r="K9" s="245"/>
      <c r="L9" s="245"/>
      <c r="M9" s="245"/>
      <c r="N9" s="246"/>
    </row>
    <row r="10" spans="1:26" ht="15.95" customHeight="1">
      <c r="A10" s="1183"/>
      <c r="B10" s="1183"/>
      <c r="C10" s="1183"/>
      <c r="D10" s="1183"/>
      <c r="E10" s="1183"/>
      <c r="F10" s="1183"/>
      <c r="G10" s="1183"/>
      <c r="H10" s="1183"/>
      <c r="I10" s="1183"/>
      <c r="J10" s="1183"/>
      <c r="K10" s="1183"/>
      <c r="L10" s="1183"/>
      <c r="M10" s="1183"/>
      <c r="N10" s="1183"/>
    </row>
    <row r="11" spans="1:26" ht="15.95" customHeight="1">
      <c r="A11" s="245"/>
      <c r="B11" s="245"/>
      <c r="C11" s="245"/>
      <c r="D11" s="245"/>
      <c r="E11" s="245"/>
      <c r="F11" s="245"/>
      <c r="G11" s="245"/>
      <c r="H11" s="245"/>
      <c r="I11" s="245"/>
      <c r="J11" s="245"/>
      <c r="K11" s="245"/>
      <c r="L11" s="245"/>
      <c r="M11" s="245"/>
      <c r="N11" s="246"/>
    </row>
    <row r="12" spans="1:26" ht="15.95" customHeight="1">
      <c r="A12" s="247"/>
      <c r="B12" s="247"/>
      <c r="C12" s="247"/>
      <c r="D12" s="247"/>
      <c r="E12" s="247"/>
      <c r="F12" s="247"/>
      <c r="G12" s="247"/>
      <c r="H12" s="247"/>
      <c r="I12" s="247"/>
      <c r="J12" s="247"/>
      <c r="K12" s="247"/>
      <c r="L12" s="247"/>
      <c r="M12" s="247"/>
      <c r="N12" s="247"/>
    </row>
    <row r="13" spans="1:26" ht="15.95" customHeight="1"/>
    <row r="14" spans="1:26" ht="15.95" customHeight="1">
      <c r="A14" s="1181" t="s">
        <v>326</v>
      </c>
      <c r="B14" s="1181"/>
      <c r="C14" s="1181"/>
      <c r="D14" s="1181"/>
      <c r="E14" s="1181"/>
      <c r="F14" s="1181"/>
      <c r="G14" s="1181"/>
      <c r="H14" s="1181"/>
      <c r="I14" s="1181"/>
      <c r="J14" s="1181"/>
      <c r="K14" s="1181"/>
      <c r="L14" s="1181"/>
      <c r="M14" s="1181"/>
      <c r="N14" s="1181"/>
    </row>
    <row r="15" spans="1:26" ht="15.95" customHeight="1">
      <c r="A15" s="1182" t="s">
        <v>327</v>
      </c>
      <c r="B15" s="1182"/>
      <c r="C15" s="1182"/>
      <c r="D15" s="1182"/>
      <c r="E15" s="1182"/>
      <c r="F15" s="1182"/>
      <c r="G15" s="1182"/>
      <c r="H15" s="1182"/>
      <c r="I15" s="1182"/>
      <c r="J15" s="1182"/>
      <c r="K15" s="1182"/>
      <c r="L15" s="1182"/>
      <c r="M15" s="1182"/>
      <c r="N15" s="1182"/>
    </row>
    <row r="16" spans="1:26" ht="15.95" customHeight="1"/>
    <row r="17" spans="1:15" ht="15.95" customHeight="1">
      <c r="A17" s="243"/>
      <c r="B17" s="243"/>
      <c r="C17" s="243"/>
      <c r="D17" s="243"/>
      <c r="E17" s="243"/>
      <c r="F17" s="243"/>
      <c r="G17" s="243"/>
      <c r="H17" s="243"/>
      <c r="I17" s="243"/>
      <c r="J17" s="243"/>
      <c r="K17" s="243"/>
      <c r="L17" s="243"/>
      <c r="M17" s="243"/>
      <c r="N17" s="243"/>
      <c r="O17" s="248"/>
    </row>
    <row r="18" spans="1:15" ht="15.95" customHeight="1">
      <c r="A18" s="245"/>
      <c r="B18" s="245"/>
      <c r="C18" s="245"/>
      <c r="D18" s="245"/>
      <c r="E18" s="245"/>
      <c r="F18" s="245"/>
      <c r="G18" s="245"/>
      <c r="H18" s="245"/>
      <c r="I18" s="245"/>
      <c r="J18" s="245"/>
      <c r="K18" s="245"/>
      <c r="L18" s="245"/>
      <c r="M18" s="245"/>
      <c r="N18" s="246"/>
      <c r="O18" s="249"/>
    </row>
    <row r="19" spans="1:15" ht="15.95" customHeight="1">
      <c r="A19" s="1188" t="s">
        <v>328</v>
      </c>
      <c r="B19" s="1188"/>
      <c r="C19" s="1188"/>
      <c r="D19" s="1188"/>
      <c r="E19" s="1188"/>
      <c r="F19" s="1188"/>
      <c r="G19" s="1188"/>
      <c r="H19" s="1188"/>
      <c r="I19" s="1188"/>
      <c r="J19" s="1188"/>
      <c r="K19" s="1188"/>
      <c r="L19" s="1188"/>
      <c r="M19" s="1188"/>
      <c r="N19" s="1188"/>
    </row>
    <row r="20" spans="1:15" ht="15.95" customHeight="1">
      <c r="A20" s="245"/>
      <c r="B20" s="245"/>
      <c r="C20" s="245"/>
      <c r="D20" s="245"/>
      <c r="E20" s="245"/>
      <c r="F20" s="245"/>
      <c r="G20" s="245"/>
      <c r="H20" s="245"/>
      <c r="I20" s="245"/>
      <c r="J20" s="245"/>
      <c r="K20" s="245"/>
      <c r="L20" s="245"/>
      <c r="M20" s="245"/>
      <c r="N20" s="246"/>
    </row>
    <row r="21" spans="1:15" ht="15.95" customHeight="1">
      <c r="A21" s="1200" t="s">
        <v>329</v>
      </c>
      <c r="B21" s="1200"/>
      <c r="C21" s="1200"/>
      <c r="D21" s="1200"/>
      <c r="E21" s="1200"/>
      <c r="F21" s="1200"/>
      <c r="G21" s="1200"/>
      <c r="H21" s="1200"/>
      <c r="I21" s="1200"/>
      <c r="J21" s="1200"/>
      <c r="K21" s="1200"/>
      <c r="L21" s="1200"/>
      <c r="M21" s="1200"/>
      <c r="N21" s="1200"/>
    </row>
    <row r="22" spans="1:15" ht="15.95" customHeight="1">
      <c r="H22" s="250"/>
      <c r="I22" s="251"/>
      <c r="J22" s="251"/>
      <c r="K22" s="251"/>
      <c r="L22" s="251"/>
      <c r="M22" s="250"/>
    </row>
    <row r="23" spans="1:15" ht="15.95" customHeight="1">
      <c r="B23" s="1187" t="s">
        <v>330</v>
      </c>
      <c r="C23" s="1187"/>
      <c r="D23" s="1187"/>
      <c r="E23" s="1187"/>
      <c r="F23" s="1184" t="s">
        <v>348</v>
      </c>
      <c r="G23" s="1185"/>
      <c r="H23" s="1185"/>
      <c r="I23" s="1185"/>
      <c r="J23" s="1185"/>
      <c r="K23" s="1185"/>
      <c r="L23" s="1185"/>
      <c r="M23" s="1185"/>
      <c r="N23" s="1186"/>
    </row>
    <row r="24" spans="1:15" ht="15.95" customHeight="1">
      <c r="B24" s="1187" t="s">
        <v>331</v>
      </c>
      <c r="C24" s="1187"/>
      <c r="D24" s="1187"/>
      <c r="E24" s="1187"/>
      <c r="F24" s="1184" t="s">
        <v>349</v>
      </c>
      <c r="G24" s="1185"/>
      <c r="H24" s="1185"/>
      <c r="I24" s="1185"/>
      <c r="J24" s="1185"/>
      <c r="K24" s="1185"/>
      <c r="L24" s="1185"/>
      <c r="M24" s="1185"/>
      <c r="N24" s="1186"/>
    </row>
    <row r="25" spans="1:15" ht="15.95" customHeight="1">
      <c r="B25" s="1187" t="s">
        <v>332</v>
      </c>
      <c r="C25" s="1187"/>
      <c r="D25" s="1187"/>
      <c r="E25" s="1187"/>
      <c r="F25" s="1184" t="s">
        <v>350</v>
      </c>
      <c r="G25" s="1185"/>
      <c r="H25" s="1185"/>
      <c r="I25" s="1185"/>
      <c r="J25" s="1185"/>
      <c r="K25" s="1185"/>
      <c r="L25" s="1185"/>
      <c r="M25" s="1185"/>
      <c r="N25" s="1186"/>
    </row>
    <row r="26" spans="1:15" ht="15.95" customHeight="1">
      <c r="B26" s="1187" t="s">
        <v>333</v>
      </c>
      <c r="C26" s="1187"/>
      <c r="D26" s="1187"/>
      <c r="E26" s="1187"/>
      <c r="F26" s="1184" t="str">
        <f>"Tower Package " &amp; Basic!B2 &amp;" " &amp;Basic!A3 &amp; " " &amp;Basic!B3</f>
        <v>Tower Package AFSS SRTCC Specification No. : SRTCC/ Tele-contracts /836-20/AFSS</v>
      </c>
      <c r="G26" s="1185"/>
      <c r="H26" s="1185"/>
      <c r="I26" s="1185"/>
      <c r="J26" s="1185"/>
      <c r="K26" s="1185"/>
      <c r="L26" s="1185"/>
      <c r="M26" s="1185"/>
      <c r="N26" s="1186"/>
    </row>
    <row r="27" spans="1:15" ht="15.95" customHeight="1">
      <c r="N27" s="246"/>
    </row>
    <row r="28" spans="1:15" ht="15.95" customHeight="1">
      <c r="A28" s="1189" t="s">
        <v>334</v>
      </c>
      <c r="B28" s="1189"/>
      <c r="C28" s="252"/>
    </row>
    <row r="29" spans="1:15" ht="15.95" customHeight="1"/>
    <row r="30" spans="1:15" ht="44.25" customHeight="1">
      <c r="A30" s="1199" t="str">
        <f>Basic!B1</f>
        <v xml:space="preserve">Supply, installation &amp; commissioning of AFSS (Automatic Fire Suppression System) at 6 nos. Telecom locations under SRTCC.
</v>
      </c>
      <c r="B30" s="1199"/>
      <c r="C30" s="1199"/>
      <c r="D30" s="1199"/>
      <c r="E30" s="1199"/>
      <c r="F30" s="1199"/>
      <c r="G30" s="1199"/>
      <c r="H30" s="1199"/>
      <c r="I30" s="1199"/>
      <c r="J30" s="1199"/>
      <c r="K30" s="1199"/>
      <c r="L30" s="1199"/>
      <c r="M30" s="1199"/>
      <c r="N30" s="1199"/>
    </row>
    <row r="31" spans="1:15" ht="15.95" customHeight="1">
      <c r="A31" s="253"/>
      <c r="B31" s="1201" t="s">
        <v>335</v>
      </c>
      <c r="C31" s="1201"/>
      <c r="D31" s="1201"/>
      <c r="E31" s="1201"/>
      <c r="F31" s="1201"/>
      <c r="G31" s="1178" t="e">
        <f>IF(#REF!="Sole Bidder", 'Attach 3(JV)'!B9,  'Attach 3(JV)'!A8)</f>
        <v>#REF!</v>
      </c>
      <c r="H31" s="1179"/>
      <c r="I31" s="1179"/>
      <c r="J31" s="1179"/>
      <c r="K31" s="1179"/>
      <c r="L31" s="1179"/>
      <c r="M31" s="1179"/>
      <c r="N31" s="1180"/>
    </row>
    <row r="32" spans="1:15" ht="15.95" customHeight="1">
      <c r="A32" s="253"/>
      <c r="B32" s="254"/>
      <c r="C32" s="254"/>
      <c r="D32" s="254"/>
      <c r="E32" s="254"/>
      <c r="F32" s="254"/>
      <c r="G32" s="255"/>
      <c r="H32" s="255"/>
      <c r="I32" s="255"/>
      <c r="J32" s="255"/>
      <c r="K32" s="255"/>
      <c r="L32" s="255"/>
      <c r="M32" s="255"/>
    </row>
    <row r="33" spans="1:18" ht="15.95" customHeight="1">
      <c r="A33" s="253"/>
      <c r="B33" s="254"/>
      <c r="C33" s="254"/>
      <c r="D33" s="254"/>
      <c r="E33" s="254"/>
      <c r="F33" s="254"/>
      <c r="G33" s="255"/>
      <c r="H33" s="255"/>
      <c r="I33" s="255"/>
      <c r="J33" s="255"/>
      <c r="K33" s="255"/>
      <c r="L33" s="255"/>
      <c r="M33" s="255"/>
      <c r="P33" s="256"/>
      <c r="Q33" s="256"/>
      <c r="R33" s="256"/>
    </row>
    <row r="34" spans="1:18" ht="15.95" customHeight="1">
      <c r="A34" s="1189" t="s">
        <v>336</v>
      </c>
      <c r="B34" s="1189"/>
      <c r="C34" s="1189"/>
      <c r="D34" s="1189"/>
      <c r="E34" s="1189"/>
      <c r="F34" s="252"/>
      <c r="O34" s="257"/>
      <c r="P34" s="258"/>
      <c r="Q34" s="258"/>
      <c r="R34" s="259"/>
    </row>
    <row r="35" spans="1:18" ht="15.95" customHeight="1">
      <c r="A35" s="260"/>
      <c r="B35" s="260"/>
      <c r="C35" s="260"/>
      <c r="D35" s="260"/>
      <c r="E35" s="260"/>
      <c r="F35" s="250"/>
      <c r="O35" s="257"/>
      <c r="P35" s="258"/>
      <c r="Q35" s="258"/>
      <c r="R35" s="259"/>
    </row>
    <row r="36" spans="1:18" ht="15.95" customHeight="1">
      <c r="A36" s="260"/>
      <c r="B36" s="260"/>
      <c r="C36" s="260"/>
      <c r="D36" s="260"/>
      <c r="E36" s="260"/>
      <c r="F36" s="250"/>
      <c r="N36" s="261"/>
      <c r="O36" s="257"/>
      <c r="P36" s="258"/>
      <c r="Q36" s="258"/>
      <c r="R36" s="259"/>
    </row>
    <row r="37" spans="1:18" ht="21" customHeight="1">
      <c r="A37" s="262" t="s">
        <v>337</v>
      </c>
      <c r="B37" s="263">
        <v>1</v>
      </c>
      <c r="C37" s="274" t="s">
        <v>351</v>
      </c>
      <c r="D37" s="264"/>
      <c r="E37" s="264"/>
      <c r="F37" s="264"/>
      <c r="G37" s="264"/>
      <c r="H37" s="264"/>
      <c r="I37" s="264"/>
      <c r="J37" s="264"/>
      <c r="K37" s="276"/>
      <c r="L37" s="276"/>
      <c r="M37" s="1196" t="str">
        <f>IF(K38="No", "If you do not submit Itegrity Pact properly, your bid will be rejectect", "")</f>
        <v/>
      </c>
      <c r="N37" s="1196"/>
      <c r="O37" s="265"/>
      <c r="P37" s="265"/>
      <c r="Q37" s="265"/>
    </row>
    <row r="38" spans="1:18" ht="21" customHeight="1">
      <c r="A38" s="277"/>
      <c r="B38" s="278"/>
      <c r="C38" s="279" t="s">
        <v>215</v>
      </c>
      <c r="D38" s="277"/>
      <c r="E38" s="277"/>
      <c r="F38" s="277"/>
      <c r="G38" s="277"/>
      <c r="H38" s="277"/>
      <c r="I38" s="277"/>
      <c r="J38" s="277"/>
      <c r="K38" s="1190" t="s">
        <v>217</v>
      </c>
      <c r="L38" s="1190"/>
      <c r="M38" s="1197"/>
      <c r="N38" s="1197"/>
      <c r="O38" s="265"/>
      <c r="P38" s="265"/>
      <c r="Q38" s="265"/>
    </row>
    <row r="39" spans="1:18" ht="21" customHeight="1">
      <c r="A39" s="262" t="s">
        <v>337</v>
      </c>
      <c r="B39" s="263">
        <v>2</v>
      </c>
      <c r="C39" s="274" t="s">
        <v>352</v>
      </c>
      <c r="D39" s="264"/>
      <c r="E39" s="264"/>
      <c r="F39" s="264"/>
      <c r="G39" s="264"/>
      <c r="H39" s="264"/>
      <c r="I39" s="264"/>
      <c r="J39" s="264"/>
      <c r="K39" s="275"/>
      <c r="L39" s="264"/>
      <c r="M39" s="1194" t="str">
        <f>IF(K40="No", "If you do not submit Bid Security properly, your bid will be rejectect", "")</f>
        <v/>
      </c>
      <c r="N39" s="1194"/>
      <c r="O39" s="265"/>
      <c r="P39" s="265"/>
      <c r="Q39" s="265"/>
    </row>
    <row r="40" spans="1:18" ht="21" customHeight="1">
      <c r="A40" s="266"/>
      <c r="B40" s="267"/>
      <c r="C40" s="276" t="s">
        <v>353</v>
      </c>
      <c r="D40" s="266"/>
      <c r="E40" s="266"/>
      <c r="F40" s="266"/>
      <c r="G40" s="266"/>
      <c r="H40" s="266"/>
      <c r="I40" s="266"/>
      <c r="J40" s="266"/>
      <c r="K40" s="1170" t="s">
        <v>217</v>
      </c>
      <c r="L40" s="1170"/>
      <c r="M40" s="1195"/>
      <c r="N40" s="1195"/>
      <c r="O40" s="265"/>
      <c r="P40" s="265"/>
      <c r="Q40" s="265"/>
    </row>
    <row r="41" spans="1:18" ht="21" customHeight="1">
      <c r="A41" s="262" t="s">
        <v>337</v>
      </c>
      <c r="B41" s="263"/>
      <c r="C41" s="238" t="s">
        <v>355</v>
      </c>
      <c r="D41" s="264"/>
      <c r="E41" s="264"/>
      <c r="F41" s="264"/>
      <c r="G41" s="264"/>
      <c r="H41" s="264"/>
      <c r="I41" s="264"/>
      <c r="J41" s="264"/>
      <c r="K41" s="1198"/>
      <c r="L41" s="1198"/>
      <c r="M41" s="1198"/>
      <c r="N41" s="1198"/>
      <c r="O41" s="265"/>
      <c r="P41" s="265"/>
      <c r="Q41" s="265"/>
    </row>
    <row r="42" spans="1:18" ht="21" customHeight="1">
      <c r="A42" s="262" t="s">
        <v>337</v>
      </c>
      <c r="B42" s="263"/>
      <c r="C42" s="264" t="s">
        <v>354</v>
      </c>
      <c r="D42" s="264"/>
      <c r="E42" s="264"/>
      <c r="F42" s="264"/>
      <c r="G42" s="264"/>
      <c r="H42" s="264"/>
      <c r="I42" s="264"/>
      <c r="J42" s="264"/>
      <c r="K42" s="1171"/>
      <c r="L42" s="1171"/>
      <c r="M42" s="1171"/>
      <c r="N42" s="1171"/>
      <c r="O42" s="265"/>
      <c r="P42" s="265"/>
      <c r="Q42" s="265"/>
    </row>
    <row r="43" spans="1:18" ht="21" customHeight="1">
      <c r="A43" s="268" t="s">
        <v>337</v>
      </c>
      <c r="B43" s="269"/>
      <c r="C43" s="270" t="s">
        <v>357</v>
      </c>
      <c r="D43" s="270"/>
      <c r="E43" s="270"/>
      <c r="F43" s="270"/>
      <c r="G43" s="270"/>
      <c r="H43" s="270"/>
      <c r="I43" s="270"/>
      <c r="J43" s="271" t="e">
        <f>#REF!</f>
        <v>#REF!</v>
      </c>
      <c r="K43" s="1172" t="e">
        <f>#REF!</f>
        <v>#REF!</v>
      </c>
      <c r="L43" s="1172"/>
      <c r="M43" s="286"/>
      <c r="N43" s="286"/>
      <c r="O43" s="265"/>
      <c r="P43" s="265"/>
      <c r="Q43" s="265"/>
    </row>
    <row r="44" spans="1:18" ht="21" customHeight="1">
      <c r="A44" s="280" t="s">
        <v>337</v>
      </c>
      <c r="B44" s="281"/>
      <c r="C44" s="282" t="s">
        <v>356</v>
      </c>
      <c r="D44" s="282"/>
      <c r="E44" s="282"/>
      <c r="F44" s="282"/>
      <c r="G44" s="282"/>
      <c r="H44" s="282"/>
      <c r="I44" s="282"/>
      <c r="J44" s="282"/>
      <c r="K44" s="1191"/>
      <c r="L44" s="1191"/>
      <c r="M44" s="1191"/>
      <c r="N44" s="1191"/>
      <c r="O44" s="265"/>
      <c r="P44" s="265"/>
      <c r="Q44" s="265"/>
    </row>
    <row r="45" spans="1:18" ht="15.95" customHeight="1">
      <c r="A45" s="250"/>
    </row>
    <row r="46" spans="1:18" ht="15.95" customHeight="1">
      <c r="A46" s="1193" t="s">
        <v>347</v>
      </c>
      <c r="B46" s="1193"/>
      <c r="C46" s="1193"/>
    </row>
    <row r="47" spans="1:18" ht="15.95" customHeight="1"/>
    <row r="48" spans="1:18" ht="15.95" customHeight="1">
      <c r="A48" s="262" t="s">
        <v>337</v>
      </c>
      <c r="B48" s="265"/>
      <c r="C48" s="272" t="s">
        <v>338</v>
      </c>
      <c r="F48" s="273"/>
      <c r="G48" s="273"/>
      <c r="H48" s="273"/>
      <c r="I48" s="273"/>
      <c r="J48" s="273"/>
      <c r="K48" s="273"/>
      <c r="L48" s="273"/>
      <c r="M48" s="273"/>
      <c r="N48" s="273"/>
    </row>
    <row r="49" spans="1:17" ht="21" customHeight="1">
      <c r="A49" s="268"/>
      <c r="B49" s="269"/>
      <c r="C49" s="270" t="s">
        <v>339</v>
      </c>
      <c r="D49" s="270"/>
      <c r="E49" s="270"/>
      <c r="F49" s="270"/>
      <c r="G49" s="270"/>
      <c r="H49" s="270"/>
      <c r="I49" s="270"/>
      <c r="J49" s="270"/>
      <c r="K49" s="1173" t="str">
        <f>'Attach 3(JV)'!E24</f>
        <v/>
      </c>
      <c r="L49" s="1173"/>
      <c r="M49" s="1173"/>
      <c r="N49" s="1173"/>
      <c r="O49" s="265"/>
      <c r="P49" s="265"/>
      <c r="Q49" s="265"/>
    </row>
    <row r="50" spans="1:17" ht="21" customHeight="1">
      <c r="A50" s="268"/>
      <c r="B50" s="269"/>
      <c r="C50" s="270" t="s">
        <v>340</v>
      </c>
      <c r="D50" s="270"/>
      <c r="E50" s="270"/>
      <c r="F50" s="270"/>
      <c r="G50" s="270"/>
      <c r="H50" s="270"/>
      <c r="I50" s="270"/>
      <c r="J50" s="270"/>
      <c r="K50" s="1173" t="str">
        <f>'Attach 3(JV)'!E25</f>
        <v/>
      </c>
      <c r="L50" s="1173"/>
      <c r="M50" s="1173"/>
      <c r="N50" s="1173"/>
      <c r="O50" s="265"/>
      <c r="P50" s="265"/>
      <c r="Q50" s="265"/>
    </row>
    <row r="51" spans="1:17" ht="21" customHeight="1">
      <c r="A51" s="268"/>
      <c r="B51" s="269"/>
      <c r="C51" s="270" t="s">
        <v>341</v>
      </c>
      <c r="D51" s="270"/>
      <c r="E51" s="270"/>
      <c r="F51" s="270"/>
      <c r="G51" s="270"/>
      <c r="H51" s="270"/>
      <c r="I51" s="270"/>
      <c r="J51" s="270"/>
      <c r="K51" s="1192"/>
      <c r="L51" s="1192"/>
      <c r="M51" s="1192"/>
      <c r="N51" s="1192"/>
      <c r="O51" s="265"/>
      <c r="P51" s="265"/>
      <c r="Q51" s="265"/>
    </row>
    <row r="52" spans="1:17" ht="21" customHeight="1">
      <c r="A52" s="262"/>
      <c r="B52" s="263"/>
      <c r="C52" s="1174" t="str">
        <f>'Attach 3(JV)'!B10</f>
        <v/>
      </c>
      <c r="D52" s="1174"/>
      <c r="E52" s="1174"/>
      <c r="F52" s="1174"/>
      <c r="G52" s="1174"/>
      <c r="H52" s="1174"/>
      <c r="I52" s="1174"/>
      <c r="J52" s="1174"/>
      <c r="K52" s="1174"/>
      <c r="L52" s="1174"/>
      <c r="M52" s="1174"/>
      <c r="N52" s="1174"/>
      <c r="O52" s="265"/>
      <c r="P52" s="265"/>
      <c r="Q52" s="265"/>
    </row>
    <row r="53" spans="1:17" ht="21" customHeight="1">
      <c r="A53" s="262"/>
      <c r="B53" s="263"/>
      <c r="C53" s="1174" t="str">
        <f>'Attach 3(JV)'!B11</f>
        <v/>
      </c>
      <c r="D53" s="1174"/>
      <c r="E53" s="1174"/>
      <c r="F53" s="1174"/>
      <c r="G53" s="1174"/>
      <c r="H53" s="1174"/>
      <c r="I53" s="1174"/>
      <c r="J53" s="1174"/>
      <c r="K53" s="1174"/>
      <c r="L53" s="1174"/>
      <c r="M53" s="1174"/>
      <c r="N53" s="1174"/>
      <c r="O53" s="265"/>
      <c r="P53" s="265"/>
      <c r="Q53" s="265"/>
    </row>
    <row r="54" spans="1:17" ht="21" customHeight="1">
      <c r="A54" s="289"/>
      <c r="B54" s="278"/>
      <c r="C54" s="1175" t="str">
        <f>'Attach 3(JV)'!B12</f>
        <v/>
      </c>
      <c r="D54" s="1175"/>
      <c r="E54" s="1175"/>
      <c r="F54" s="1175"/>
      <c r="G54" s="1175"/>
      <c r="H54" s="1175"/>
      <c r="I54" s="1175"/>
      <c r="J54" s="1175"/>
      <c r="K54" s="1175"/>
      <c r="L54" s="1175"/>
      <c r="M54" s="1175"/>
      <c r="N54" s="1175"/>
      <c r="O54" s="265"/>
      <c r="P54" s="265"/>
      <c r="Q54" s="265"/>
    </row>
    <row r="55" spans="1:17" ht="21" customHeight="1">
      <c r="C55" s="272" t="s">
        <v>346</v>
      </c>
    </row>
    <row r="56" spans="1:17" ht="21" customHeight="1">
      <c r="C56" s="272" t="s">
        <v>345</v>
      </c>
    </row>
    <row r="57" spans="1:17" ht="21" customHeight="1">
      <c r="A57" s="268"/>
      <c r="B57" s="269"/>
      <c r="C57" s="270" t="s">
        <v>342</v>
      </c>
      <c r="D57" s="270"/>
      <c r="E57" s="270"/>
      <c r="F57" s="270"/>
      <c r="G57" s="270"/>
      <c r="H57" s="270"/>
      <c r="I57" s="270"/>
      <c r="J57" s="270"/>
      <c r="K57" s="1173" t="e">
        <f>'Attach 3(JV)'!B17 &amp; " / " &amp;'Attach 3(JV)'!E17</f>
        <v>#REF!</v>
      </c>
      <c r="L57" s="1173"/>
      <c r="M57" s="1173"/>
      <c r="N57" s="1173"/>
    </row>
    <row r="58" spans="1:17" ht="21" customHeight="1">
      <c r="A58" s="268"/>
      <c r="B58" s="269"/>
      <c r="C58" s="270" t="s">
        <v>343</v>
      </c>
      <c r="D58" s="270"/>
      <c r="E58" s="270"/>
      <c r="F58" s="270"/>
      <c r="G58" s="270"/>
      <c r="H58" s="270"/>
      <c r="I58" s="270"/>
      <c r="J58" s="270"/>
      <c r="K58" s="1173" t="e">
        <f>IF(Z1="Sole Bidder","",IF(Z2=1,#REF!,#REF!&amp; " / " &amp;#REF!))</f>
        <v>#REF!</v>
      </c>
      <c r="L58" s="1173"/>
      <c r="M58" s="1173"/>
      <c r="N58" s="1173"/>
    </row>
    <row r="59" spans="1:17" ht="21" customHeight="1">
      <c r="A59" s="285"/>
      <c r="B59" s="283"/>
      <c r="C59" s="284" t="s">
        <v>344</v>
      </c>
      <c r="D59" s="284"/>
      <c r="E59" s="284"/>
      <c r="F59" s="284"/>
      <c r="G59" s="284"/>
      <c r="H59" s="284"/>
      <c r="I59" s="284"/>
      <c r="J59" s="284"/>
      <c r="K59" s="1173"/>
      <c r="L59" s="1173"/>
      <c r="M59" s="1173"/>
      <c r="N59" s="1173"/>
    </row>
    <row r="60" spans="1:17" ht="21" customHeight="1">
      <c r="C60" s="1168" t="e">
        <f>'Attach 3(JV)'!B18</f>
        <v>#REF!</v>
      </c>
      <c r="D60" s="1168"/>
      <c r="E60" s="1168"/>
      <c r="F60" s="1168"/>
      <c r="G60" s="1168"/>
      <c r="H60" s="1168"/>
      <c r="I60" s="287" t="e">
        <f>IF($Z$2=2, " / ", "")</f>
        <v>#REF!</v>
      </c>
      <c r="J60" s="1169" t="e">
        <f>'Attach 3(JV)'!E18</f>
        <v>#REF!</v>
      </c>
      <c r="K60" s="1169"/>
      <c r="L60" s="1169"/>
      <c r="M60" s="1169"/>
      <c r="N60" s="1169"/>
    </row>
    <row r="61" spans="1:17" ht="21" customHeight="1">
      <c r="C61" s="1168" t="e">
        <f>'Attach 3(JV)'!B19</f>
        <v>#REF!</v>
      </c>
      <c r="D61" s="1168"/>
      <c r="E61" s="1168"/>
      <c r="F61" s="1168"/>
      <c r="G61" s="1168"/>
      <c r="H61" s="1168"/>
      <c r="I61" s="287" t="e">
        <f>IF($Z$2=2, " / ", "")</f>
        <v>#REF!</v>
      </c>
      <c r="J61" s="1169" t="e">
        <f>'Attach 3(JV)'!E19</f>
        <v>#REF!</v>
      </c>
      <c r="K61" s="1169"/>
      <c r="L61" s="1169"/>
      <c r="M61" s="1169"/>
      <c r="N61" s="1169"/>
    </row>
    <row r="62" spans="1:17" ht="21" customHeight="1">
      <c r="C62" s="1168" t="e">
        <f>'Attach 3(JV)'!B20</f>
        <v>#REF!</v>
      </c>
      <c r="D62" s="1168"/>
      <c r="E62" s="1168"/>
      <c r="F62" s="1168"/>
      <c r="G62" s="1168"/>
      <c r="H62" s="1168"/>
      <c r="I62" s="287" t="e">
        <f>IF($Z$2=2, " / ", "")</f>
        <v>#REF!</v>
      </c>
      <c r="J62" s="1169" t="e">
        <f>'Attach 3(JV)'!E20</f>
        <v>#REF!</v>
      </c>
      <c r="K62" s="1169"/>
      <c r="L62" s="1169"/>
      <c r="M62" s="1169"/>
      <c r="N62" s="1169"/>
    </row>
    <row r="63" spans="1:17" ht="15" customHeight="1"/>
    <row r="64" spans="1:17" ht="15" customHeight="1"/>
    <row r="65" ht="15" customHeight="1"/>
  </sheetData>
  <sheetProtection sheet="1" objects="1" scenarios="1" selectLockedCells="1"/>
  <customSheetViews>
    <customSheetView guid="{B25B678B-BC05-466F-8B72-B9A2B78D775E}" showGridLines="0" state="hidden">
      <selection activeCell="K42" sqref="K42:N42"/>
      <rowBreaks count="1" manualBreakCount="1">
        <brk id="33" max="13" man="1"/>
      </rowBreaks>
      <pageMargins left="0.75" right="0.88" top="0.6" bottom="0.56999999999999995" header="0.17" footer="0.41"/>
      <printOptions horizontalCentered="1"/>
      <pageSetup orientation="landscape" r:id="rId1"/>
      <headerFooter alignWithMargins="0"/>
    </customSheetView>
    <customSheetView guid="{57F6F03E-328F-41C2-A59F-EF89E62201CD}" showPageBreaks="1" showGridLines="0" printArea="1" state="hidden">
      <selection activeCell="K42" sqref="K42:N42"/>
      <rowBreaks count="2" manualBreakCount="2">
        <brk id="32" max="13" man="1"/>
        <brk id="33" max="13" man="1"/>
      </rowBreaks>
      <pageMargins left="0.75" right="0.88" top="0.6" bottom="0.56999999999999995" header="0.17" footer="0.41"/>
      <printOptions horizontalCentered="1"/>
      <pageSetup orientation="landscape" r:id="rId2"/>
      <headerFooter alignWithMargins="0"/>
    </customSheetView>
    <customSheetView guid="{79608B77-B487-4385-B348-43478B82E768}" showGridLines="0" state="hidden">
      <selection activeCell="K42" sqref="K42:N42"/>
      <rowBreaks count="1" manualBreakCount="1">
        <brk id="33" max="13" man="1"/>
      </rowBreaks>
      <pageMargins left="0.75" right="0.88" top="0.6" bottom="0.56999999999999995" header="0.17" footer="0.41"/>
      <printOptions horizontalCentered="1"/>
      <pageSetup orientation="landscape" r:id="rId3"/>
      <headerFooter alignWithMargins="0"/>
    </customSheetView>
    <customSheetView guid="{827228A5-964E-465A-A946-EF2238A19E11}" showGridLines="0" state="hidden" showRuler="0">
      <selection activeCell="K42" sqref="K42:N42"/>
      <rowBreaks count="1" manualBreakCount="1">
        <brk id="33" max="13" man="1"/>
      </rowBreaks>
      <pageMargins left="0.75" right="0.88" top="0.6" bottom="0.56999999999999995" header="0.17" footer="0.41"/>
      <printOptions horizontalCentered="1"/>
      <pageSetup orientation="landscape" r:id="rId4"/>
      <headerFooter alignWithMargins="0"/>
    </customSheetView>
    <customSheetView guid="{C75B92C6-DDA6-4B48-9868-112DE431C284}" showPageBreaks="1" showGridLines="0" printArea="1" state="hidden">
      <selection activeCell="K42" sqref="K42:N42"/>
      <rowBreaks count="1" manualBreakCount="1">
        <brk id="33" max="13" man="1"/>
      </rowBreaks>
      <pageMargins left="0.75" right="0.88" top="0.6" bottom="0.56999999999999995" header="0.17" footer="0.41"/>
      <printOptions horizontalCentered="1"/>
      <pageSetup orientation="landscape" r:id="rId5"/>
      <headerFooter alignWithMargins="0"/>
    </customSheetView>
    <customSheetView guid="{6A6F11F6-4979-4331-B451-38654332CB39}" showGridLines="0" state="hidden">
      <selection activeCell="K42" sqref="K42:N42"/>
      <rowBreaks count="1" manualBreakCount="1">
        <brk id="33" max="13" man="1"/>
      </rowBreaks>
      <pageMargins left="0.75" right="0.88" top="0.6" bottom="0.56999999999999995" header="0.17" footer="0.41"/>
      <printOptions horizontalCentered="1"/>
      <pageSetup orientation="landscape" r:id="rId6"/>
      <headerFooter alignWithMargins="0"/>
    </customSheetView>
    <customSheetView guid="{237D8718-39ED-4FFE-B3B2-D1192F8D2E87}" showGridLines="0" state="hidden">
      <selection activeCell="K42" sqref="K42:N42"/>
      <rowBreaks count="1" manualBreakCount="1">
        <brk id="33" max="13" man="1"/>
      </rowBreaks>
      <pageMargins left="0.75" right="0.88" top="0.6" bottom="0.56999999999999995" header="0.17" footer="0.41"/>
      <printOptions horizontalCentered="1"/>
      <pageSetup orientation="landscape" r:id="rId7"/>
      <headerFooter alignWithMargins="0"/>
    </customSheetView>
    <customSheetView guid="{CD4CA1A8-824A-452F-BDBA-32A47C1B3013}" showGridLines="0" state="hidden">
      <selection activeCell="K42" sqref="K42:N42"/>
      <rowBreaks count="1" manualBreakCount="1">
        <brk id="33" max="13" man="1"/>
      </rowBreaks>
      <pageMargins left="0.75" right="0.88" top="0.6" bottom="0.56999999999999995" header="0.17" footer="0.41"/>
      <printOptions horizontalCentered="1"/>
      <pageSetup orientation="landscape" r:id="rId8"/>
      <headerFooter alignWithMargins="0"/>
    </customSheetView>
    <customSheetView guid="{ECEBABD0-566A-41C4-AA9A-38EA30EFEDA8}" showGridLines="0" showRuler="0">
      <selection activeCell="K38" sqref="K38:L38"/>
      <rowBreaks count="1" manualBreakCount="1">
        <brk id="33" max="13" man="1"/>
      </rowBreaks>
      <pageMargins left="0.75" right="0.88" top="0.6" bottom="0.56999999999999995" header="0.17" footer="0.41"/>
      <printOptions horizontalCentered="1"/>
      <pageSetup orientation="landscape" r:id="rId9"/>
      <headerFooter alignWithMargins="0"/>
    </customSheetView>
    <customSheetView guid="{8E7B022F-1113-4BA2-B2BA-8EDBE02A2557}" showGridLines="0" state="hidden" showRuler="0">
      <selection activeCell="K42" sqref="K42:N42"/>
      <rowBreaks count="1" manualBreakCount="1">
        <brk id="33" max="13" man="1"/>
      </rowBreaks>
      <pageMargins left="0.75" right="0.88" top="0.6" bottom="0.56999999999999995" header="0.17" footer="0.41"/>
      <printOptions horizontalCentered="1"/>
      <pageSetup orientation="landscape" r:id="rId10"/>
      <headerFooter alignWithMargins="0"/>
    </customSheetView>
    <customSheetView guid="{2FDEDC7A-220A-4BDB-8FCD-0C556B60E1DF}" showGridLines="0" state="hidden">
      <selection activeCell="K42" sqref="K42:N42"/>
      <rowBreaks count="1" manualBreakCount="1">
        <brk id="33" max="13" man="1"/>
      </rowBreaks>
      <pageMargins left="0.75" right="0.88" top="0.6" bottom="0.56999999999999995" header="0.17" footer="0.41"/>
      <printOptions horizontalCentered="1"/>
      <pageSetup orientation="landscape" r:id="rId11"/>
      <headerFooter alignWithMargins="0"/>
    </customSheetView>
    <customSheetView guid="{F68380CD-DF58-4BFA-A4C7-4B5C98AD7B16}" showGridLines="0" state="hidden">
      <selection activeCell="K42" sqref="K42:N42"/>
      <rowBreaks count="1" manualBreakCount="1">
        <brk id="33" max="13" man="1"/>
      </rowBreaks>
      <pageMargins left="0.75" right="0.88" top="0.6" bottom="0.56999999999999995" header="0.17" footer="0.41"/>
      <printOptions horizontalCentered="1"/>
      <pageSetup orientation="landscape" r:id="rId12"/>
      <headerFooter alignWithMargins="0"/>
    </customSheetView>
    <customSheetView guid="{4D13F2D0-9E40-44C6-9D3A-A33B263F802B}" showGridLines="0" state="hidden">
      <selection activeCell="K42" sqref="K42:N42"/>
      <rowBreaks count="1" manualBreakCount="1">
        <brk id="33" max="13" man="1"/>
      </rowBreaks>
      <pageMargins left="0.75" right="0.88" top="0.6" bottom="0.56999999999999995" header="0.17" footer="0.41"/>
      <printOptions horizontalCentered="1"/>
      <pageSetup orientation="landscape" r:id="rId13"/>
      <headerFooter alignWithMargins="0"/>
    </customSheetView>
    <customSheetView guid="{A8479356-B4AD-4F5B-8D54-8D0AD34911D9}" showGridLines="0" state="hidden">
      <selection activeCell="K42" sqref="K42:N42"/>
      <rowBreaks count="1" manualBreakCount="1">
        <brk id="33" max="13" man="1"/>
      </rowBreaks>
      <pageMargins left="0.75" right="0.88" top="0.6" bottom="0.56999999999999995" header="0.17" footer="0.41"/>
      <printOptions horizontalCentered="1"/>
      <pageSetup orientation="landscape" r:id="rId14"/>
      <headerFooter alignWithMargins="0"/>
    </customSheetView>
    <customSheetView guid="{D1959BE0-8812-45F3-9DE2-A86473ADD9EF}" showGridLines="0" state="hidden">
      <selection activeCell="K42" sqref="K42:N42"/>
      <rowBreaks count="1" manualBreakCount="1">
        <brk id="33" max="13" man="1"/>
      </rowBreaks>
      <pageMargins left="0.75" right="0.88" top="0.6" bottom="0.56999999999999995" header="0.17" footer="0.41"/>
      <printOptions horizontalCentered="1"/>
      <pageSetup orientation="landscape" r:id="rId15"/>
      <headerFooter alignWithMargins="0"/>
    </customSheetView>
  </customSheetViews>
  <mergeCells count="44">
    <mergeCell ref="A34:E34"/>
    <mergeCell ref="A30:N30"/>
    <mergeCell ref="A21:N21"/>
    <mergeCell ref="B31:F31"/>
    <mergeCell ref="F23:N23"/>
    <mergeCell ref="B25:E25"/>
    <mergeCell ref="B26:E26"/>
    <mergeCell ref="F25:N25"/>
    <mergeCell ref="K38:L38"/>
    <mergeCell ref="C60:H60"/>
    <mergeCell ref="J60:N60"/>
    <mergeCell ref="K49:N49"/>
    <mergeCell ref="K59:N59"/>
    <mergeCell ref="K58:N58"/>
    <mergeCell ref="K44:N44"/>
    <mergeCell ref="K51:N51"/>
    <mergeCell ref="K57:N57"/>
    <mergeCell ref="A46:C46"/>
    <mergeCell ref="M39:N40"/>
    <mergeCell ref="M37:N38"/>
    <mergeCell ref="K41:N41"/>
    <mergeCell ref="A6:N6"/>
    <mergeCell ref="A8:N8"/>
    <mergeCell ref="G31:N31"/>
    <mergeCell ref="A14:N14"/>
    <mergeCell ref="A15:N15"/>
    <mergeCell ref="A10:N10"/>
    <mergeCell ref="F26:N26"/>
    <mergeCell ref="F24:N24"/>
    <mergeCell ref="B23:E23"/>
    <mergeCell ref="B24:E24"/>
    <mergeCell ref="A19:N19"/>
    <mergeCell ref="A28:B28"/>
    <mergeCell ref="C62:H62"/>
    <mergeCell ref="J62:N62"/>
    <mergeCell ref="K40:L40"/>
    <mergeCell ref="K42:N42"/>
    <mergeCell ref="K43:L43"/>
    <mergeCell ref="C61:H61"/>
    <mergeCell ref="J61:N61"/>
    <mergeCell ref="K50:N50"/>
    <mergeCell ref="C53:N53"/>
    <mergeCell ref="C54:N54"/>
    <mergeCell ref="C52:N52"/>
  </mergeCells>
  <phoneticPr fontId="27" type="noConversion"/>
  <conditionalFormatting sqref="K57:N57 C60:H62">
    <cfRule type="expression" dxfId="1" priority="1" stopIfTrue="1">
      <formula>$Z$2=0</formula>
    </cfRule>
  </conditionalFormatting>
  <conditionalFormatting sqref="J60:N62">
    <cfRule type="expression" dxfId="0" priority="2" stopIfTrue="1">
      <formula>$Z$2&lt;2</formula>
    </cfRule>
  </conditionalFormatting>
  <dataValidations count="1">
    <dataValidation type="list" allowBlank="1" showInputMessage="1" showErrorMessage="1" sqref="K38:L38 K40:L40">
      <formula1>"Yes, No"</formula1>
    </dataValidation>
  </dataValidations>
  <printOptions horizontalCentered="1"/>
  <pageMargins left="0.75" right="0.88" top="0.6" bottom="0.56999999999999995" header="0.17" footer="0.41"/>
  <pageSetup orientation="landscape" r:id="rId16"/>
  <headerFooter alignWithMargins="0"/>
  <rowBreaks count="1" manualBreakCount="1">
    <brk id="33" max="13" man="1"/>
  </rowBreaks>
  <drawing r:id="rId1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8"/>
  </sheetPr>
  <dimension ref="A1:D112"/>
  <sheetViews>
    <sheetView workbookViewId="0">
      <selection activeCell="D9" sqref="D9"/>
    </sheetView>
  </sheetViews>
  <sheetFormatPr defaultRowHeight="12.75"/>
  <cols>
    <col min="1" max="1" width="13.28515625" style="235" customWidth="1"/>
    <col min="2" max="2" width="11.85546875" style="235" customWidth="1"/>
    <col min="3" max="16384" width="9.140625" style="235"/>
  </cols>
  <sheetData>
    <row r="1" spans="1:4" s="233" customFormat="1" ht="30" customHeight="1">
      <c r="A1" s="1202" t="e">
        <f>#REF!</f>
        <v>#REF!</v>
      </c>
      <c r="B1" s="1202"/>
    </row>
    <row r="2" spans="1:4" s="233" customFormat="1" ht="30" customHeight="1">
      <c r="A2" s="234"/>
    </row>
    <row r="3" spans="1:4">
      <c r="A3" s="234"/>
    </row>
    <row r="4" spans="1:4">
      <c r="A4" s="317" t="e">
        <f>IF(OR((A1&gt;9999999999),(A1&lt;0)),"Invalid Entry - More than 1000 crore OR -ve value",IF(A1=0, "Rs. Zero Only ",+CONCATENATE("Rs. ", B11,D11,B10,D10,B9,D9,B8,D8,B7,D7,B6," Only")))</f>
        <v>#REF!</v>
      </c>
      <c r="B4" s="318"/>
    </row>
    <row r="5" spans="1:4">
      <c r="A5" s="319"/>
      <c r="B5" s="318"/>
    </row>
    <row r="6" spans="1:4">
      <c r="A6" s="320" t="e">
        <f>-INT(A1/100)*100+ROUND(A1,0)</f>
        <v>#REF!</v>
      </c>
      <c r="B6" s="318" t="e">
        <f t="shared" ref="B6:B11" si="0">IF(A6=0,"",LOOKUP(A6,$A$13:$A$112,$B$13:$B$112))</f>
        <v>#REF!</v>
      </c>
      <c r="D6" s="236"/>
    </row>
    <row r="7" spans="1:4">
      <c r="A7" s="320" t="e">
        <f>-INT(A1/1000)*10+INT(A1/100)</f>
        <v>#REF!</v>
      </c>
      <c r="B7" s="318" t="e">
        <f t="shared" si="0"/>
        <v>#REF!</v>
      </c>
      <c r="D7" s="236" t="e">
        <f>+IF(B7="",""," Hundred ")</f>
        <v>#REF!</v>
      </c>
    </row>
    <row r="8" spans="1:4">
      <c r="A8" s="320" t="e">
        <f>-INT(A1/100000)*100+INT(A1/1000)</f>
        <v>#REF!</v>
      </c>
      <c r="B8" s="318" t="e">
        <f t="shared" si="0"/>
        <v>#REF!</v>
      </c>
      <c r="D8" s="236" t="e">
        <f>IF((B8=""),IF(C8="",""," Thousand ")," Thousand ")</f>
        <v>#REF!</v>
      </c>
    </row>
    <row r="9" spans="1:4">
      <c r="A9" s="320" t="e">
        <f>-INT(A1/10000000)*100+INT(A1/100000)</f>
        <v>#REF!</v>
      </c>
      <c r="B9" s="318" t="e">
        <f t="shared" si="0"/>
        <v>#REF!</v>
      </c>
      <c r="D9" s="236" t="e">
        <f>IF((B9=""),IF(C9="",""," Lac ")," Lac ")</f>
        <v>#REF!</v>
      </c>
    </row>
    <row r="10" spans="1:4">
      <c r="A10" s="320" t="e">
        <f>-INT(A1/1000000000)*100+INT(A1/10000000)</f>
        <v>#REF!</v>
      </c>
      <c r="B10" s="321" t="e">
        <f t="shared" si="0"/>
        <v>#REF!</v>
      </c>
      <c r="D10" s="236" t="e">
        <f>IF((B10=""),IF(C10="",""," Crore ")," Crore ")</f>
        <v>#REF!</v>
      </c>
    </row>
    <row r="11" spans="1:4">
      <c r="A11" s="322" t="e">
        <f>-INT(A1/10000000000)*1000+INT(A1/1000000000)</f>
        <v>#REF!</v>
      </c>
      <c r="B11" s="321" t="e">
        <f t="shared" si="0"/>
        <v>#REF!</v>
      </c>
      <c r="D11" s="236" t="e">
        <f>IF((B11=""),IF(C11="",""," Hundred ")," Hundred ")</f>
        <v>#REF!</v>
      </c>
    </row>
    <row r="12" spans="1:4">
      <c r="A12" s="318"/>
      <c r="B12" s="318"/>
    </row>
    <row r="13" spans="1:4">
      <c r="A13" s="323">
        <v>1</v>
      </c>
      <c r="B13" s="324" t="s">
        <v>225</v>
      </c>
    </row>
    <row r="14" spans="1:4">
      <c r="A14" s="323">
        <v>2</v>
      </c>
      <c r="B14" s="324" t="s">
        <v>226</v>
      </c>
    </row>
    <row r="15" spans="1:4">
      <c r="A15" s="323">
        <v>3</v>
      </c>
      <c r="B15" s="324" t="s">
        <v>227</v>
      </c>
    </row>
    <row r="16" spans="1:4">
      <c r="A16" s="323">
        <v>4</v>
      </c>
      <c r="B16" s="324" t="s">
        <v>228</v>
      </c>
    </row>
    <row r="17" spans="1:2">
      <c r="A17" s="323">
        <v>5</v>
      </c>
      <c r="B17" s="324" t="s">
        <v>229</v>
      </c>
    </row>
    <row r="18" spans="1:2">
      <c r="A18" s="323">
        <v>6</v>
      </c>
      <c r="B18" s="324" t="s">
        <v>230</v>
      </c>
    </row>
    <row r="19" spans="1:2">
      <c r="A19" s="323">
        <v>7</v>
      </c>
      <c r="B19" s="324" t="s">
        <v>231</v>
      </c>
    </row>
    <row r="20" spans="1:2">
      <c r="A20" s="323">
        <v>8</v>
      </c>
      <c r="B20" s="324" t="s">
        <v>232</v>
      </c>
    </row>
    <row r="21" spans="1:2">
      <c r="A21" s="323">
        <v>9</v>
      </c>
      <c r="B21" s="324" t="s">
        <v>233</v>
      </c>
    </row>
    <row r="22" spans="1:2">
      <c r="A22" s="323">
        <v>10</v>
      </c>
      <c r="B22" s="324" t="s">
        <v>234</v>
      </c>
    </row>
    <row r="23" spans="1:2">
      <c r="A23" s="323">
        <v>11</v>
      </c>
      <c r="B23" s="324" t="s">
        <v>235</v>
      </c>
    </row>
    <row r="24" spans="1:2">
      <c r="A24" s="323">
        <v>12</v>
      </c>
      <c r="B24" s="324" t="s">
        <v>236</v>
      </c>
    </row>
    <row r="25" spans="1:2">
      <c r="A25" s="323">
        <v>13</v>
      </c>
      <c r="B25" s="324" t="s">
        <v>237</v>
      </c>
    </row>
    <row r="26" spans="1:2">
      <c r="A26" s="323">
        <v>14</v>
      </c>
      <c r="B26" s="324" t="s">
        <v>238</v>
      </c>
    </row>
    <row r="27" spans="1:2">
      <c r="A27" s="323">
        <v>15</v>
      </c>
      <c r="B27" s="324" t="s">
        <v>239</v>
      </c>
    </row>
    <row r="28" spans="1:2">
      <c r="A28" s="323">
        <v>16</v>
      </c>
      <c r="B28" s="324" t="s">
        <v>240</v>
      </c>
    </row>
    <row r="29" spans="1:2">
      <c r="A29" s="323">
        <v>17</v>
      </c>
      <c r="B29" s="324" t="s">
        <v>241</v>
      </c>
    </row>
    <row r="30" spans="1:2">
      <c r="A30" s="323">
        <v>18</v>
      </c>
      <c r="B30" s="324" t="s">
        <v>242</v>
      </c>
    </row>
    <row r="31" spans="1:2">
      <c r="A31" s="323">
        <v>19</v>
      </c>
      <c r="B31" s="324" t="s">
        <v>243</v>
      </c>
    </row>
    <row r="32" spans="1:2">
      <c r="A32" s="323">
        <v>20</v>
      </c>
      <c r="B32" s="324" t="s">
        <v>244</v>
      </c>
    </row>
    <row r="33" spans="1:2">
      <c r="A33" s="323">
        <v>21</v>
      </c>
      <c r="B33" s="324" t="s">
        <v>245</v>
      </c>
    </row>
    <row r="34" spans="1:2">
      <c r="A34" s="323">
        <v>22</v>
      </c>
      <c r="B34" s="324" t="s">
        <v>246</v>
      </c>
    </row>
    <row r="35" spans="1:2">
      <c r="A35" s="323">
        <v>23</v>
      </c>
      <c r="B35" s="324" t="s">
        <v>247</v>
      </c>
    </row>
    <row r="36" spans="1:2">
      <c r="A36" s="323">
        <v>24</v>
      </c>
      <c r="B36" s="324" t="s">
        <v>248</v>
      </c>
    </row>
    <row r="37" spans="1:2">
      <c r="A37" s="323">
        <v>25</v>
      </c>
      <c r="B37" s="324" t="s">
        <v>249</v>
      </c>
    </row>
    <row r="38" spans="1:2">
      <c r="A38" s="323">
        <v>26</v>
      </c>
      <c r="B38" s="324" t="s">
        <v>250</v>
      </c>
    </row>
    <row r="39" spans="1:2">
      <c r="A39" s="323">
        <v>27</v>
      </c>
      <c r="B39" s="324" t="s">
        <v>251</v>
      </c>
    </row>
    <row r="40" spans="1:2">
      <c r="A40" s="323">
        <v>28</v>
      </c>
      <c r="B40" s="324" t="s">
        <v>252</v>
      </c>
    </row>
    <row r="41" spans="1:2">
      <c r="A41" s="323">
        <v>29</v>
      </c>
      <c r="B41" s="324" t="s">
        <v>253</v>
      </c>
    </row>
    <row r="42" spans="1:2">
      <c r="A42" s="323">
        <v>30</v>
      </c>
      <c r="B42" s="324" t="s">
        <v>254</v>
      </c>
    </row>
    <row r="43" spans="1:2">
      <c r="A43" s="323">
        <v>31</v>
      </c>
      <c r="B43" s="324" t="s">
        <v>255</v>
      </c>
    </row>
    <row r="44" spans="1:2">
      <c r="A44" s="323">
        <v>32</v>
      </c>
      <c r="B44" s="324" t="s">
        <v>256</v>
      </c>
    </row>
    <row r="45" spans="1:2">
      <c r="A45" s="323">
        <v>33</v>
      </c>
      <c r="B45" s="324" t="s">
        <v>257</v>
      </c>
    </row>
    <row r="46" spans="1:2">
      <c r="A46" s="323">
        <v>34</v>
      </c>
      <c r="B46" s="324" t="s">
        <v>258</v>
      </c>
    </row>
    <row r="47" spans="1:2">
      <c r="A47" s="323">
        <v>35</v>
      </c>
      <c r="B47" s="324" t="s">
        <v>61</v>
      </c>
    </row>
    <row r="48" spans="1:2">
      <c r="A48" s="323">
        <v>36</v>
      </c>
      <c r="B48" s="324" t="s">
        <v>259</v>
      </c>
    </row>
    <row r="49" spans="1:2">
      <c r="A49" s="323">
        <v>37</v>
      </c>
      <c r="B49" s="324" t="s">
        <v>260</v>
      </c>
    </row>
    <row r="50" spans="1:2">
      <c r="A50" s="323">
        <v>38</v>
      </c>
      <c r="B50" s="324" t="s">
        <v>261</v>
      </c>
    </row>
    <row r="51" spans="1:2">
      <c r="A51" s="323">
        <v>39</v>
      </c>
      <c r="B51" s="324" t="s">
        <v>262</v>
      </c>
    </row>
    <row r="52" spans="1:2">
      <c r="A52" s="323">
        <v>40</v>
      </c>
      <c r="B52" s="324" t="s">
        <v>263</v>
      </c>
    </row>
    <row r="53" spans="1:2">
      <c r="A53" s="323">
        <v>41</v>
      </c>
      <c r="B53" s="324" t="s">
        <v>264</v>
      </c>
    </row>
    <row r="54" spans="1:2">
      <c r="A54" s="323">
        <v>42</v>
      </c>
      <c r="B54" s="324" t="s">
        <v>265</v>
      </c>
    </row>
    <row r="55" spans="1:2">
      <c r="A55" s="323">
        <v>43</v>
      </c>
      <c r="B55" s="324" t="s">
        <v>266</v>
      </c>
    </row>
    <row r="56" spans="1:2">
      <c r="A56" s="323">
        <v>44</v>
      </c>
      <c r="B56" s="324" t="s">
        <v>267</v>
      </c>
    </row>
    <row r="57" spans="1:2">
      <c r="A57" s="323">
        <v>45</v>
      </c>
      <c r="B57" s="324" t="s">
        <v>268</v>
      </c>
    </row>
    <row r="58" spans="1:2">
      <c r="A58" s="323">
        <v>46</v>
      </c>
      <c r="B58" s="324" t="s">
        <v>269</v>
      </c>
    </row>
    <row r="59" spans="1:2">
      <c r="A59" s="323">
        <v>47</v>
      </c>
      <c r="B59" s="324" t="s">
        <v>270</v>
      </c>
    </row>
    <row r="60" spans="1:2">
      <c r="A60" s="323">
        <v>48</v>
      </c>
      <c r="B60" s="324" t="s">
        <v>271</v>
      </c>
    </row>
    <row r="61" spans="1:2">
      <c r="A61" s="323">
        <v>49</v>
      </c>
      <c r="B61" s="324" t="s">
        <v>272</v>
      </c>
    </row>
    <row r="62" spans="1:2">
      <c r="A62" s="323">
        <v>50</v>
      </c>
      <c r="B62" s="324" t="s">
        <v>273</v>
      </c>
    </row>
    <row r="63" spans="1:2">
      <c r="A63" s="323">
        <v>51</v>
      </c>
      <c r="B63" s="324" t="s">
        <v>274</v>
      </c>
    </row>
    <row r="64" spans="1:2">
      <c r="A64" s="323">
        <v>52</v>
      </c>
      <c r="B64" s="324" t="s">
        <v>275</v>
      </c>
    </row>
    <row r="65" spans="1:2">
      <c r="A65" s="323">
        <v>53</v>
      </c>
      <c r="B65" s="324" t="s">
        <v>276</v>
      </c>
    </row>
    <row r="66" spans="1:2">
      <c r="A66" s="323">
        <v>54</v>
      </c>
      <c r="B66" s="324" t="s">
        <v>277</v>
      </c>
    </row>
    <row r="67" spans="1:2">
      <c r="A67" s="323">
        <v>55</v>
      </c>
      <c r="B67" s="324" t="s">
        <v>278</v>
      </c>
    </row>
    <row r="68" spans="1:2">
      <c r="A68" s="323">
        <v>56</v>
      </c>
      <c r="B68" s="324" t="s">
        <v>279</v>
      </c>
    </row>
    <row r="69" spans="1:2">
      <c r="A69" s="323">
        <v>57</v>
      </c>
      <c r="B69" s="324" t="s">
        <v>280</v>
      </c>
    </row>
    <row r="70" spans="1:2">
      <c r="A70" s="323">
        <v>58</v>
      </c>
      <c r="B70" s="324" t="s">
        <v>281</v>
      </c>
    </row>
    <row r="71" spans="1:2">
      <c r="A71" s="323">
        <v>59</v>
      </c>
      <c r="B71" s="324" t="s">
        <v>282</v>
      </c>
    </row>
    <row r="72" spans="1:2">
      <c r="A72" s="323">
        <v>60</v>
      </c>
      <c r="B72" s="324" t="s">
        <v>283</v>
      </c>
    </row>
    <row r="73" spans="1:2">
      <c r="A73" s="323">
        <v>61</v>
      </c>
      <c r="B73" s="324" t="s">
        <v>284</v>
      </c>
    </row>
    <row r="74" spans="1:2">
      <c r="A74" s="323">
        <v>62</v>
      </c>
      <c r="B74" s="324" t="s">
        <v>285</v>
      </c>
    </row>
    <row r="75" spans="1:2">
      <c r="A75" s="323">
        <v>63</v>
      </c>
      <c r="B75" s="324" t="s">
        <v>286</v>
      </c>
    </row>
    <row r="76" spans="1:2">
      <c r="A76" s="323">
        <v>64</v>
      </c>
      <c r="B76" s="324" t="s">
        <v>287</v>
      </c>
    </row>
    <row r="77" spans="1:2">
      <c r="A77" s="323">
        <v>65</v>
      </c>
      <c r="B77" s="324" t="s">
        <v>288</v>
      </c>
    </row>
    <row r="78" spans="1:2">
      <c r="A78" s="323">
        <v>66</v>
      </c>
      <c r="B78" s="324" t="s">
        <v>289</v>
      </c>
    </row>
    <row r="79" spans="1:2">
      <c r="A79" s="323">
        <v>67</v>
      </c>
      <c r="B79" s="324" t="s">
        <v>290</v>
      </c>
    </row>
    <row r="80" spans="1:2">
      <c r="A80" s="323">
        <v>68</v>
      </c>
      <c r="B80" s="324" t="s">
        <v>291</v>
      </c>
    </row>
    <row r="81" spans="1:2">
      <c r="A81" s="323">
        <v>69</v>
      </c>
      <c r="B81" s="324" t="s">
        <v>292</v>
      </c>
    </row>
    <row r="82" spans="1:2">
      <c r="A82" s="323">
        <v>70</v>
      </c>
      <c r="B82" s="324" t="s">
        <v>293</v>
      </c>
    </row>
    <row r="83" spans="1:2">
      <c r="A83" s="323">
        <v>71</v>
      </c>
      <c r="B83" s="324" t="s">
        <v>294</v>
      </c>
    </row>
    <row r="84" spans="1:2">
      <c r="A84" s="323">
        <v>72</v>
      </c>
      <c r="B84" s="324" t="s">
        <v>295</v>
      </c>
    </row>
    <row r="85" spans="1:2">
      <c r="A85" s="323">
        <v>73</v>
      </c>
      <c r="B85" s="324" t="s">
        <v>296</v>
      </c>
    </row>
    <row r="86" spans="1:2">
      <c r="A86" s="323">
        <v>74</v>
      </c>
      <c r="B86" s="324" t="s">
        <v>297</v>
      </c>
    </row>
    <row r="87" spans="1:2">
      <c r="A87" s="323">
        <v>75</v>
      </c>
      <c r="B87" s="324" t="s">
        <v>298</v>
      </c>
    </row>
    <row r="88" spans="1:2">
      <c r="A88" s="323">
        <v>76</v>
      </c>
      <c r="B88" s="324" t="s">
        <v>299</v>
      </c>
    </row>
    <row r="89" spans="1:2">
      <c r="A89" s="323">
        <v>77</v>
      </c>
      <c r="B89" s="324" t="s">
        <v>300</v>
      </c>
    </row>
    <row r="90" spans="1:2">
      <c r="A90" s="323">
        <v>78</v>
      </c>
      <c r="B90" s="324" t="s">
        <v>301</v>
      </c>
    </row>
    <row r="91" spans="1:2">
      <c r="A91" s="323">
        <v>79</v>
      </c>
      <c r="B91" s="324" t="s">
        <v>302</v>
      </c>
    </row>
    <row r="92" spans="1:2">
      <c r="A92" s="323">
        <v>80</v>
      </c>
      <c r="B92" s="324" t="s">
        <v>303</v>
      </c>
    </row>
    <row r="93" spans="1:2">
      <c r="A93" s="323">
        <v>81</v>
      </c>
      <c r="B93" s="324" t="s">
        <v>304</v>
      </c>
    </row>
    <row r="94" spans="1:2">
      <c r="A94" s="323">
        <v>82</v>
      </c>
      <c r="B94" s="324" t="s">
        <v>305</v>
      </c>
    </row>
    <row r="95" spans="1:2">
      <c r="A95" s="323">
        <v>83</v>
      </c>
      <c r="B95" s="324" t="s">
        <v>306</v>
      </c>
    </row>
    <row r="96" spans="1:2">
      <c r="A96" s="323">
        <v>84</v>
      </c>
      <c r="B96" s="324" t="s">
        <v>307</v>
      </c>
    </row>
    <row r="97" spans="1:2">
      <c r="A97" s="323">
        <v>85</v>
      </c>
      <c r="B97" s="324" t="s">
        <v>308</v>
      </c>
    </row>
    <row r="98" spans="1:2">
      <c r="A98" s="323">
        <v>86</v>
      </c>
      <c r="B98" s="324" t="s">
        <v>309</v>
      </c>
    </row>
    <row r="99" spans="1:2">
      <c r="A99" s="323">
        <v>87</v>
      </c>
      <c r="B99" s="324" t="s">
        <v>310</v>
      </c>
    </row>
    <row r="100" spans="1:2">
      <c r="A100" s="323">
        <v>88</v>
      </c>
      <c r="B100" s="324" t="s">
        <v>311</v>
      </c>
    </row>
    <row r="101" spans="1:2">
      <c r="A101" s="323">
        <v>89</v>
      </c>
      <c r="B101" s="324" t="s">
        <v>312</v>
      </c>
    </row>
    <row r="102" spans="1:2">
      <c r="A102" s="323">
        <v>90</v>
      </c>
      <c r="B102" s="324" t="s">
        <v>313</v>
      </c>
    </row>
    <row r="103" spans="1:2">
      <c r="A103" s="323">
        <v>91</v>
      </c>
      <c r="B103" s="324" t="s">
        <v>314</v>
      </c>
    </row>
    <row r="104" spans="1:2">
      <c r="A104" s="323">
        <v>92</v>
      </c>
      <c r="B104" s="324" t="s">
        <v>315</v>
      </c>
    </row>
    <row r="105" spans="1:2">
      <c r="A105" s="323">
        <v>93</v>
      </c>
      <c r="B105" s="324" t="s">
        <v>316</v>
      </c>
    </row>
    <row r="106" spans="1:2">
      <c r="A106" s="323">
        <v>94</v>
      </c>
      <c r="B106" s="324" t="s">
        <v>317</v>
      </c>
    </row>
    <row r="107" spans="1:2">
      <c r="A107" s="323">
        <v>95</v>
      </c>
      <c r="B107" s="324" t="s">
        <v>318</v>
      </c>
    </row>
    <row r="108" spans="1:2">
      <c r="A108" s="323">
        <v>96</v>
      </c>
      <c r="B108" s="324" t="s">
        <v>319</v>
      </c>
    </row>
    <row r="109" spans="1:2">
      <c r="A109" s="323">
        <v>97</v>
      </c>
      <c r="B109" s="324" t="s">
        <v>320</v>
      </c>
    </row>
    <row r="110" spans="1:2">
      <c r="A110" s="323">
        <v>98</v>
      </c>
      <c r="B110" s="324" t="s">
        <v>321</v>
      </c>
    </row>
    <row r="111" spans="1:2">
      <c r="A111" s="323">
        <v>99</v>
      </c>
      <c r="B111" s="324" t="s">
        <v>322</v>
      </c>
    </row>
    <row r="112" spans="1:2">
      <c r="A112" s="323">
        <v>100</v>
      </c>
      <c r="B112" s="324" t="s">
        <v>323</v>
      </c>
    </row>
  </sheetData>
  <sheetProtection selectLockedCells="1" selectUnlockedCells="1"/>
  <customSheetViews>
    <customSheetView guid="{B25B678B-BC05-466F-8B72-B9A2B78D775E}" state="hidden">
      <selection activeCell="D9" sqref="D9"/>
      <pageMargins left="0.75" right="0.75" top="1" bottom="1" header="0.5" footer="0.5"/>
      <pageSetup orientation="portrait" r:id="rId1"/>
      <headerFooter alignWithMargins="0"/>
    </customSheetView>
    <customSheetView guid="{57F6F03E-328F-41C2-A59F-EF89E62201CD}" state="hidden">
      <selection activeCell="D9" sqref="D9"/>
      <pageMargins left="0.75" right="0.75" top="1" bottom="1" header="0.5" footer="0.5"/>
      <pageSetup orientation="portrait" r:id="rId2"/>
      <headerFooter alignWithMargins="0"/>
    </customSheetView>
    <customSheetView guid="{79608B77-B487-4385-B348-43478B82E768}" state="hidden">
      <selection activeCell="D9" sqref="D9"/>
      <pageMargins left="0.75" right="0.75" top="1" bottom="1" header="0.5" footer="0.5"/>
      <pageSetup orientation="portrait" r:id="rId3"/>
      <headerFooter alignWithMargins="0"/>
    </customSheetView>
    <customSheetView guid="{827228A5-964E-465A-A946-EF2238A19E11}" state="hidden" showRuler="0">
      <selection sqref="A1:B1"/>
      <pageMargins left="0.75" right="0.75" top="1" bottom="1" header="0.5" footer="0.5"/>
      <pageSetup orientation="portrait" r:id="rId4"/>
      <headerFooter alignWithMargins="0"/>
    </customSheetView>
    <customSheetView guid="{C75B92C6-DDA6-4B48-9868-112DE431C284}" showPageBreaks="1" state="hidden">
      <selection sqref="A1:B1"/>
      <pageMargins left="0.75" right="0.75" top="1" bottom="1" header="0.5" footer="0.5"/>
      <pageSetup orientation="portrait" r:id="rId5"/>
      <headerFooter alignWithMargins="0"/>
    </customSheetView>
    <customSheetView guid="{6A6F11F6-4979-4331-B451-38654332CB39}" state="hidden">
      <selection sqref="A1:B1"/>
      <pageMargins left="0.75" right="0.75" top="1" bottom="1" header="0.5" footer="0.5"/>
      <pageSetup orientation="portrait" r:id="rId6"/>
      <headerFooter alignWithMargins="0"/>
    </customSheetView>
    <customSheetView guid="{237D8718-39ED-4FFE-B3B2-D1192F8D2E87}" state="hidden">
      <selection sqref="A1:B1"/>
      <pageMargins left="0.75" right="0.75" top="1" bottom="1" header="0.5" footer="0.5"/>
      <pageSetup orientation="portrait" r:id="rId7"/>
      <headerFooter alignWithMargins="0"/>
    </customSheetView>
    <customSheetView guid="{CD4CA1A8-824A-452F-BDBA-32A47C1B3013}" state="hidden">
      <selection sqref="A1:B1"/>
      <pageMargins left="0.75" right="0.75" top="1" bottom="1" header="0.5" footer="0.5"/>
      <pageSetup orientation="portrait" r:id="rId8"/>
      <headerFooter alignWithMargins="0"/>
    </customSheetView>
    <customSheetView guid="{ECEBABD0-566A-41C4-AA9A-38EA30EFEDA8}" state="hidden" showRuler="0">
      <selection sqref="A1:B1"/>
      <pageMargins left="0.75" right="0.75" top="1" bottom="1" header="0.5" footer="0.5"/>
      <pageSetup orientation="portrait" r:id="rId9"/>
      <headerFooter alignWithMargins="0"/>
    </customSheetView>
    <customSheetView guid="{8E7B022F-1113-4BA2-B2BA-8EDBE02A2557}" state="hidden" showRuler="0">
      <selection sqref="A1:B1"/>
      <pageMargins left="0.75" right="0.75" top="1" bottom="1" header="0.5" footer="0.5"/>
      <pageSetup orientation="portrait" r:id="rId10"/>
      <headerFooter alignWithMargins="0"/>
    </customSheetView>
    <customSheetView guid="{2FDEDC7A-220A-4BDB-8FCD-0C556B60E1DF}" state="hidden">
      <selection sqref="A1:B1"/>
      <pageMargins left="0.75" right="0.75" top="1" bottom="1" header="0.5" footer="0.5"/>
      <pageSetup orientation="portrait" r:id="rId11"/>
      <headerFooter alignWithMargins="0"/>
    </customSheetView>
    <customSheetView guid="{F68380CD-DF58-4BFA-A4C7-4B5C98AD7B16}" state="hidden">
      <selection sqref="A1:B1"/>
      <pageMargins left="0.75" right="0.75" top="1" bottom="1" header="0.5" footer="0.5"/>
      <pageSetup orientation="portrait" r:id="rId12"/>
      <headerFooter alignWithMargins="0"/>
    </customSheetView>
    <customSheetView guid="{4D13F2D0-9E40-44C6-9D3A-A33B263F802B}" state="hidden">
      <selection sqref="A1:B1"/>
      <pageMargins left="0.75" right="0.75" top="1" bottom="1" header="0.5" footer="0.5"/>
      <pageSetup orientation="portrait" r:id="rId13"/>
      <headerFooter alignWithMargins="0"/>
    </customSheetView>
    <customSheetView guid="{A8479356-B4AD-4F5B-8D54-8D0AD34911D9}" state="hidden">
      <selection activeCell="D9" sqref="D9"/>
      <pageMargins left="0.75" right="0.75" top="1" bottom="1" header="0.5" footer="0.5"/>
      <pageSetup orientation="portrait" r:id="rId14"/>
      <headerFooter alignWithMargins="0"/>
    </customSheetView>
    <customSheetView guid="{D1959BE0-8812-45F3-9DE2-A86473ADD9EF}" state="hidden">
      <selection activeCell="D9" sqref="D9"/>
      <pageMargins left="0.75" right="0.75" top="1" bottom="1" header="0.5" footer="0.5"/>
      <pageSetup orientation="portrait" r:id="rId15"/>
      <headerFooter alignWithMargins="0"/>
    </customSheetView>
  </customSheetViews>
  <mergeCells count="1">
    <mergeCell ref="A1:B1"/>
  </mergeCells>
  <phoneticPr fontId="27" type="noConversion"/>
  <pageMargins left="0.75" right="0.75" top="1" bottom="1" header="0.5" footer="0.5"/>
  <pageSetup orientation="portrait" r:id="rId16"/>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
  <sheetViews>
    <sheetView workbookViewId="0">
      <selection activeCell="K20" sqref="K20"/>
    </sheetView>
  </sheetViews>
  <sheetFormatPr defaultRowHeight="13.5"/>
  <sheetData/>
  <customSheetViews>
    <customSheetView guid="{B25B678B-BC05-466F-8B72-B9A2B78D775E}" state="hidden">
      <selection activeCell="K20" sqref="K20"/>
      <pageMargins left="0.7" right="0.7" top="0.75" bottom="0.75" header="0.3" footer="0.3"/>
    </customSheetView>
    <customSheetView guid="{57F6F03E-328F-41C2-A59F-EF89E62201CD}" state="hidden">
      <selection activeCell="K20" sqref="K20"/>
      <pageMargins left="0.7" right="0.7" top="0.75" bottom="0.75" header="0.3" footer="0.3"/>
    </customSheetView>
    <customSheetView guid="{79608B77-B487-4385-B348-43478B82E768}" state="hidden">
      <selection activeCell="K20" sqref="K20"/>
      <pageMargins left="0.7" right="0.7" top="0.75" bottom="0.75" header="0.3" footer="0.3"/>
    </customSheetView>
    <customSheetView guid="{4D13F2D0-9E40-44C6-9D3A-A33B263F802B}" state="hidden">
      <selection activeCell="K20" sqref="K20"/>
      <pageMargins left="0.7" right="0.7" top="0.75" bottom="0.75" header="0.3" footer="0.3"/>
    </customSheetView>
    <customSheetView guid="{A8479356-B4AD-4F5B-8D54-8D0AD34911D9}" state="hidden">
      <selection activeCell="K20" sqref="K20"/>
      <pageMargins left="0.7" right="0.7" top="0.75" bottom="0.75" header="0.3" footer="0.3"/>
    </customSheetView>
    <customSheetView guid="{D1959BE0-8812-45F3-9DE2-A86473ADD9EF}" state="hidden">
      <selection activeCell="K20" sqref="K20"/>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4"/>
  </sheetPr>
  <dimension ref="A1:AT40"/>
  <sheetViews>
    <sheetView showGridLines="0" workbookViewId="0">
      <selection activeCell="E26" sqref="E26"/>
    </sheetView>
  </sheetViews>
  <sheetFormatPr defaultRowHeight="16.5"/>
  <cols>
    <col min="1" max="1" width="12.140625" style="34" customWidth="1"/>
    <col min="2" max="2" width="15.7109375" style="34" customWidth="1"/>
    <col min="3" max="3" width="11.42578125" style="34" customWidth="1"/>
    <col min="4" max="4" width="28.7109375" style="34" customWidth="1"/>
    <col min="5" max="5" width="40.85546875" style="34" customWidth="1"/>
    <col min="6" max="6" width="12.85546875" style="47" customWidth="1"/>
    <col min="7" max="25" width="9.7109375" style="47" customWidth="1"/>
    <col min="26" max="26" width="18" style="192" customWidth="1"/>
    <col min="27" max="27" width="9.140625" style="54"/>
    <col min="28" max="28" width="9.140625" style="29"/>
    <col min="29" max="16384" width="9.140625" style="30"/>
  </cols>
  <sheetData>
    <row r="1" spans="1:46">
      <c r="A1" s="26" t="str">
        <f>Basic!A3&amp;Basic!B3</f>
        <v>Specification No. :SRTCC/ Tele-contracts /836-20/AFSS</v>
      </c>
      <c r="B1" s="27"/>
      <c r="C1" s="27"/>
      <c r="D1" s="27"/>
      <c r="E1" s="28" t="str">
        <f>"Attachment-3(JV) " &amp; AT1</f>
        <v>Attachment-3(JV) AFSS SRTCC</v>
      </c>
      <c r="F1" s="77"/>
      <c r="G1" s="77"/>
      <c r="H1" s="77"/>
      <c r="I1" s="77"/>
      <c r="J1" s="77"/>
      <c r="K1" s="77"/>
      <c r="L1" s="77"/>
      <c r="M1" s="77"/>
      <c r="N1" s="77"/>
      <c r="O1" s="77"/>
      <c r="P1" s="77"/>
      <c r="Q1" s="77"/>
      <c r="R1" s="77"/>
      <c r="S1" s="77"/>
      <c r="T1" s="77"/>
      <c r="U1" s="77"/>
      <c r="V1" s="77"/>
      <c r="W1" s="77"/>
      <c r="X1" s="77"/>
      <c r="Y1" s="77"/>
      <c r="Z1" s="197" t="e">
        <f>#REF!</f>
        <v>#REF!</v>
      </c>
      <c r="AT1" s="195" t="str">
        <f>Basic!B2</f>
        <v>AFSS SRTCC</v>
      </c>
    </row>
    <row r="2" spans="1:46">
      <c r="Z2" s="197" t="e">
        <f>#REF!</f>
        <v>#REF!</v>
      </c>
      <c r="AE2" s="538"/>
      <c r="AF2" s="538"/>
      <c r="AG2" s="538"/>
      <c r="AH2" s="538"/>
      <c r="AI2" s="538"/>
      <c r="AJ2" s="538"/>
      <c r="AK2" s="538"/>
      <c r="AL2" s="538"/>
      <c r="AM2" s="538"/>
      <c r="AN2" s="538"/>
      <c r="AO2" s="538"/>
      <c r="AP2" s="538"/>
    </row>
    <row r="3" spans="1:46" ht="48" customHeight="1">
      <c r="A3" s="762" t="str">
        <f>Basic!B1</f>
        <v xml:space="preserve">Supply, installation &amp; commissioning of AFSS (Automatic Fire Suppression System) at 6 nos. Telecom locations under SRTCC.
</v>
      </c>
      <c r="B3" s="762"/>
      <c r="C3" s="762"/>
      <c r="D3" s="762"/>
      <c r="E3" s="762"/>
      <c r="F3" s="78"/>
      <c r="G3" s="78"/>
      <c r="H3" s="78"/>
      <c r="I3" s="78"/>
      <c r="J3" s="78"/>
      <c r="K3" s="78"/>
      <c r="L3" s="78"/>
      <c r="M3" s="78"/>
      <c r="N3" s="78"/>
      <c r="O3" s="78"/>
      <c r="P3" s="78"/>
      <c r="Q3" s="78"/>
      <c r="R3" s="78"/>
      <c r="S3" s="78"/>
      <c r="T3" s="78"/>
      <c r="U3" s="78"/>
      <c r="V3" s="78"/>
      <c r="W3" s="78"/>
      <c r="X3" s="78"/>
      <c r="Y3" s="78"/>
      <c r="Z3" s="198"/>
      <c r="AA3" s="79"/>
      <c r="AB3" s="31"/>
      <c r="AE3" s="538"/>
      <c r="AF3" s="538"/>
      <c r="AG3" s="538"/>
      <c r="AH3" s="538"/>
      <c r="AI3" s="538"/>
      <c r="AJ3" s="538"/>
      <c r="AK3" s="538"/>
      <c r="AL3" s="538"/>
      <c r="AM3" s="538"/>
      <c r="AN3" s="538"/>
      <c r="AO3" s="538"/>
      <c r="AP3" s="538"/>
    </row>
    <row r="4" spans="1:46" ht="20.100000000000001" customHeight="1">
      <c r="A4" s="33"/>
      <c r="AB4" s="35"/>
      <c r="AC4" s="12"/>
      <c r="AE4" s="538"/>
      <c r="AF4" s="538"/>
      <c r="AG4" s="538"/>
      <c r="AH4" s="538"/>
      <c r="AI4" s="538"/>
      <c r="AJ4" s="538"/>
      <c r="AK4" s="538"/>
      <c r="AL4" s="538"/>
      <c r="AM4" s="538"/>
      <c r="AN4" s="538"/>
      <c r="AO4" s="538"/>
      <c r="AP4" s="538"/>
    </row>
    <row r="5" spans="1:46" ht="20.100000000000001" customHeight="1">
      <c r="A5" s="763" t="s">
        <v>408</v>
      </c>
      <c r="B5" s="763"/>
      <c r="C5" s="763"/>
      <c r="D5" s="763"/>
      <c r="E5" s="763"/>
      <c r="F5" s="80"/>
      <c r="G5" s="80"/>
      <c r="H5" s="80"/>
      <c r="I5" s="80"/>
      <c r="J5" s="80"/>
      <c r="K5" s="80"/>
      <c r="L5" s="80"/>
      <c r="M5" s="80"/>
      <c r="N5" s="80"/>
      <c r="O5" s="80"/>
      <c r="P5" s="80"/>
      <c r="Q5" s="80"/>
      <c r="R5" s="80"/>
      <c r="S5" s="80"/>
      <c r="T5" s="80"/>
      <c r="U5" s="80"/>
      <c r="V5" s="80"/>
      <c r="W5" s="80"/>
      <c r="X5" s="80"/>
      <c r="Y5" s="80"/>
      <c r="Z5" s="199"/>
      <c r="AB5" s="35"/>
      <c r="AC5" s="14"/>
      <c r="AE5" s="538"/>
      <c r="AF5" s="538"/>
      <c r="AG5" s="538"/>
      <c r="AH5" s="538"/>
      <c r="AI5" s="538"/>
      <c r="AJ5" s="538"/>
      <c r="AK5" s="538"/>
      <c r="AL5" s="538"/>
      <c r="AM5" s="538"/>
      <c r="AN5" s="538"/>
      <c r="AO5" s="538"/>
      <c r="AP5" s="538"/>
    </row>
    <row r="6" spans="1:46" ht="20.100000000000001" customHeight="1">
      <c r="A6" s="37"/>
      <c r="AB6" s="35"/>
      <c r="AC6" s="14"/>
      <c r="AE6" s="538"/>
      <c r="AF6" s="538"/>
      <c r="AG6" s="538"/>
      <c r="AH6" s="538"/>
      <c r="AI6" s="538"/>
      <c r="AJ6" s="538"/>
      <c r="AK6" s="538"/>
      <c r="AL6" s="538"/>
      <c r="AM6" s="538"/>
      <c r="AN6" s="538"/>
      <c r="AO6" s="538"/>
      <c r="AP6" s="538"/>
    </row>
    <row r="7" spans="1:46" ht="20.100000000000001" customHeight="1">
      <c r="A7" s="38" t="str">
        <f>"Bidder’s Name and Address (" &amp; MID('Names of Bidder'!B9,9, 35) &amp; ") :"</f>
        <v>Bidder’s Name and Address (Sole Bidder ) :</v>
      </c>
      <c r="E7" s="17" t="s">
        <v>414</v>
      </c>
      <c r="F7" s="17"/>
      <c r="G7" s="17"/>
      <c r="H7" s="17"/>
      <c r="I7" s="17"/>
      <c r="J7" s="17"/>
      <c r="K7" s="17"/>
      <c r="L7" s="17"/>
      <c r="M7" s="17"/>
      <c r="N7" s="17"/>
      <c r="O7" s="17"/>
      <c r="P7" s="17"/>
      <c r="Q7" s="17"/>
      <c r="R7" s="17"/>
      <c r="S7" s="17"/>
      <c r="T7" s="17"/>
      <c r="U7" s="17"/>
      <c r="V7" s="17"/>
      <c r="W7" s="17"/>
      <c r="X7" s="17"/>
      <c r="Y7" s="17"/>
      <c r="AB7" s="35"/>
      <c r="AC7" s="14"/>
      <c r="AE7" s="538"/>
      <c r="AF7" s="538"/>
      <c r="AG7" s="538"/>
      <c r="AH7" s="538"/>
      <c r="AI7" s="538"/>
      <c r="AJ7" s="538"/>
      <c r="AK7" s="538"/>
      <c r="AL7" s="538"/>
      <c r="AM7" s="538"/>
      <c r="AN7" s="538"/>
      <c r="AO7" s="538"/>
      <c r="AP7" s="538"/>
    </row>
    <row r="8" spans="1:46" ht="36" customHeight="1">
      <c r="A8" s="761" t="str">
        <f>IF('Names of Bidder'!D6= "JV (Joint Venture)", "JV of " &amp; Z8, "")</f>
        <v/>
      </c>
      <c r="B8" s="761"/>
      <c r="C8" s="761"/>
      <c r="D8" s="761"/>
      <c r="E8" s="13" t="s">
        <v>416</v>
      </c>
      <c r="F8" s="17"/>
      <c r="G8" s="17"/>
      <c r="I8" s="17"/>
      <c r="J8" s="17"/>
      <c r="K8" s="17"/>
      <c r="L8" s="17"/>
      <c r="M8" s="17"/>
      <c r="N8" s="17"/>
      <c r="O8" s="17"/>
      <c r="P8" s="17"/>
      <c r="Q8" s="17"/>
      <c r="R8" s="17"/>
      <c r="S8" s="17"/>
      <c r="T8" s="17"/>
      <c r="U8" s="17"/>
      <c r="V8" s="17"/>
      <c r="W8" s="17"/>
      <c r="X8" s="17"/>
      <c r="Y8" s="17"/>
      <c r="Z8" s="200" t="e">
        <f>IF(#REF!=1,#REF!&amp;" &amp; "&amp;#REF!,IF(#REF!="2 or More",#REF!&amp;" , "&amp;#REF!&amp;" &amp; "&amp;#REF!,""))</f>
        <v>#REF!</v>
      </c>
      <c r="AB8" s="35"/>
      <c r="AC8" s="14"/>
      <c r="AE8" s="538"/>
      <c r="AF8" s="538"/>
      <c r="AG8" s="538"/>
      <c r="AH8" s="538"/>
      <c r="AI8" s="538"/>
      <c r="AJ8" s="538"/>
      <c r="AK8" s="538"/>
      <c r="AL8" s="538"/>
      <c r="AM8" s="538"/>
      <c r="AN8" s="538"/>
      <c r="AO8" s="538"/>
      <c r="AP8" s="538"/>
    </row>
    <row r="9" spans="1:46" ht="20.100000000000001" customHeight="1">
      <c r="A9" s="15" t="s">
        <v>415</v>
      </c>
      <c r="B9" s="765">
        <f>IF('Names of Bidder'!D9=0, "",'Names of Bidder'!D9)</f>
        <v>111</v>
      </c>
      <c r="C9" s="765"/>
      <c r="D9" s="765"/>
      <c r="E9" s="13" t="s">
        <v>418</v>
      </c>
      <c r="F9" s="81"/>
      <c r="G9" s="81"/>
      <c r="H9" s="81"/>
      <c r="I9" s="81"/>
      <c r="J9" s="81"/>
      <c r="K9" s="81"/>
      <c r="L9" s="81"/>
      <c r="M9" s="81"/>
      <c r="N9" s="81"/>
      <c r="O9" s="81"/>
      <c r="P9" s="81"/>
      <c r="Q9" s="81"/>
      <c r="R9" s="81"/>
      <c r="S9" s="81"/>
      <c r="T9" s="81"/>
      <c r="U9" s="81"/>
      <c r="V9" s="81"/>
      <c r="W9" s="81"/>
      <c r="X9" s="81"/>
      <c r="Y9" s="81"/>
      <c r="AB9" s="35"/>
      <c r="AC9" s="14"/>
      <c r="AE9" s="538"/>
      <c r="AF9" s="538"/>
      <c r="AG9" s="538"/>
      <c r="AH9" s="538"/>
      <c r="AI9" s="538"/>
      <c r="AJ9" s="538"/>
      <c r="AK9" s="538"/>
      <c r="AL9" s="538"/>
      <c r="AM9" s="538"/>
      <c r="AN9" s="538"/>
      <c r="AO9" s="538"/>
      <c r="AP9" s="538"/>
    </row>
    <row r="10" spans="1:46" ht="20.100000000000001" customHeight="1">
      <c r="A10" s="15" t="s">
        <v>417</v>
      </c>
      <c r="B10" s="765" t="str">
        <f>IF('Names of Bidder'!D10=0, "",'Names of Bidder'!D10)</f>
        <v/>
      </c>
      <c r="C10" s="765"/>
      <c r="D10" s="765"/>
      <c r="E10" s="13" t="s">
        <v>216</v>
      </c>
      <c r="F10" s="81"/>
      <c r="G10" s="81"/>
      <c r="H10" s="81"/>
      <c r="I10" s="81"/>
      <c r="J10" s="81"/>
      <c r="K10" s="81"/>
      <c r="L10" s="81"/>
      <c r="M10" s="81"/>
      <c r="N10" s="81"/>
      <c r="O10" s="81"/>
      <c r="P10" s="81"/>
      <c r="Q10" s="81"/>
      <c r="R10" s="81"/>
      <c r="S10" s="81"/>
      <c r="T10" s="81"/>
      <c r="U10" s="81"/>
      <c r="V10" s="81"/>
      <c r="W10" s="81"/>
      <c r="X10" s="81"/>
      <c r="Y10" s="81"/>
      <c r="AB10" s="35"/>
      <c r="AC10" s="14"/>
      <c r="AE10" s="538"/>
      <c r="AF10" s="538"/>
      <c r="AG10" s="538"/>
      <c r="AH10" s="538"/>
      <c r="AI10" s="538"/>
      <c r="AJ10" s="538"/>
      <c r="AK10" s="538"/>
      <c r="AL10" s="538"/>
      <c r="AM10" s="538"/>
      <c r="AN10" s="538"/>
      <c r="AO10" s="538"/>
      <c r="AP10" s="538"/>
    </row>
    <row r="11" spans="1:46" ht="20.100000000000001" customHeight="1">
      <c r="B11" s="765" t="str">
        <f>IF('Names of Bidder'!D11=0, "",'Names of Bidder'!D11)</f>
        <v/>
      </c>
      <c r="C11" s="765"/>
      <c r="D11" s="765"/>
      <c r="E11" s="13" t="s">
        <v>419</v>
      </c>
      <c r="F11" s="81"/>
      <c r="G11" s="81"/>
      <c r="H11" s="81"/>
      <c r="I11" s="81"/>
      <c r="J11" s="81"/>
      <c r="K11" s="81"/>
      <c r="L11" s="81"/>
      <c r="M11" s="81"/>
      <c r="N11" s="81"/>
      <c r="O11" s="81"/>
      <c r="P11" s="81"/>
      <c r="Q11" s="81"/>
      <c r="R11" s="81"/>
      <c r="S11" s="81"/>
      <c r="T11" s="81"/>
      <c r="U11" s="81"/>
      <c r="V11" s="81"/>
      <c r="W11" s="81"/>
      <c r="X11" s="81"/>
      <c r="Y11" s="81"/>
      <c r="AE11" s="538"/>
      <c r="AF11" s="538"/>
      <c r="AG11" s="538"/>
      <c r="AH11" s="538"/>
      <c r="AI11" s="538"/>
      <c r="AJ11" s="538"/>
      <c r="AK11" s="538"/>
      <c r="AL11" s="538"/>
      <c r="AM11" s="538"/>
      <c r="AN11" s="538"/>
      <c r="AO11" s="538"/>
      <c r="AP11" s="538"/>
    </row>
    <row r="12" spans="1:46" ht="20.100000000000001" customHeight="1">
      <c r="A12" s="37"/>
      <c r="B12" s="765" t="str">
        <f>IF('Names of Bidder'!D12=0, "",'Names of Bidder'!D12)</f>
        <v/>
      </c>
      <c r="C12" s="765"/>
      <c r="D12" s="765"/>
      <c r="E12" s="13"/>
      <c r="F12" s="81"/>
      <c r="G12" s="81"/>
      <c r="H12" s="81"/>
      <c r="I12" s="81"/>
      <c r="J12" s="81"/>
      <c r="K12" s="81"/>
      <c r="L12" s="81"/>
      <c r="M12" s="81"/>
      <c r="N12" s="81"/>
      <c r="O12" s="81"/>
      <c r="P12" s="81"/>
      <c r="Q12" s="81"/>
      <c r="R12" s="81"/>
      <c r="S12" s="81"/>
      <c r="T12" s="81"/>
      <c r="U12" s="81"/>
      <c r="V12" s="81"/>
      <c r="W12" s="81"/>
      <c r="X12" s="81"/>
      <c r="Y12" s="81"/>
      <c r="AE12" s="538"/>
      <c r="AF12" s="538"/>
      <c r="AG12" s="538"/>
      <c r="AH12" s="538"/>
      <c r="AI12" s="538"/>
      <c r="AJ12" s="538"/>
      <c r="AK12" s="538"/>
      <c r="AL12" s="538"/>
      <c r="AM12" s="538"/>
      <c r="AN12" s="538"/>
      <c r="AO12" s="538"/>
      <c r="AP12" s="538"/>
    </row>
    <row r="13" spans="1:46" ht="14.25" customHeight="1">
      <c r="A13" s="37"/>
      <c r="B13" s="171"/>
      <c r="C13" s="171"/>
      <c r="D13" s="171"/>
      <c r="E13" s="30"/>
      <c r="F13" s="81"/>
      <c r="G13" s="81"/>
      <c r="H13" s="81"/>
      <c r="I13" s="81"/>
      <c r="J13" s="81"/>
      <c r="K13" s="81"/>
      <c r="L13" s="81"/>
      <c r="M13" s="81"/>
      <c r="N13" s="81"/>
      <c r="O13" s="81"/>
      <c r="P13" s="81"/>
      <c r="Q13" s="81"/>
      <c r="R13" s="81"/>
      <c r="S13" s="81"/>
      <c r="T13" s="81"/>
      <c r="U13" s="81"/>
      <c r="V13" s="81"/>
      <c r="W13" s="81"/>
      <c r="X13" s="81"/>
      <c r="Y13" s="81"/>
      <c r="AE13" s="538"/>
      <c r="AF13" s="538"/>
      <c r="AG13" s="538"/>
      <c r="AH13" s="538"/>
      <c r="AI13" s="538"/>
      <c r="AJ13" s="538"/>
      <c r="AK13" s="538"/>
      <c r="AL13" s="538"/>
      <c r="AM13" s="538"/>
      <c r="AN13" s="538"/>
      <c r="AO13" s="538"/>
      <c r="AP13" s="538"/>
    </row>
    <row r="14" spans="1:46" ht="20.100000000000001" customHeight="1">
      <c r="A14" s="763" t="e">
        <f>IF(#REF!="Sole Bidder", "This Attachment is Not Applicable", "")</f>
        <v>#REF!</v>
      </c>
      <c r="B14" s="763"/>
      <c r="C14" s="763"/>
      <c r="D14" s="763"/>
      <c r="E14" s="763"/>
      <c r="F14" s="81"/>
      <c r="G14" s="81"/>
      <c r="H14" s="81"/>
      <c r="I14" s="81"/>
      <c r="J14" s="81"/>
      <c r="K14" s="81"/>
      <c r="L14" s="81"/>
      <c r="M14" s="81"/>
      <c r="N14" s="81"/>
      <c r="O14" s="81"/>
      <c r="P14" s="81"/>
      <c r="Q14" s="81"/>
      <c r="R14" s="81"/>
      <c r="S14" s="81"/>
      <c r="T14" s="81"/>
      <c r="U14" s="81"/>
      <c r="V14" s="81"/>
      <c r="W14" s="81"/>
      <c r="X14" s="81"/>
      <c r="Y14" s="81"/>
      <c r="AE14" s="538"/>
      <c r="AF14" s="538"/>
      <c r="AG14" s="538"/>
      <c r="AH14" s="538"/>
      <c r="AI14" s="538"/>
      <c r="AJ14" s="538"/>
      <c r="AK14" s="538"/>
      <c r="AL14" s="538"/>
      <c r="AM14" s="538"/>
      <c r="AN14" s="538"/>
      <c r="AO14" s="538"/>
      <c r="AP14" s="538"/>
    </row>
    <row r="15" spans="1:46" ht="20.100000000000001" customHeight="1">
      <c r="A15" s="38" t="s">
        <v>207</v>
      </c>
      <c r="B15" s="171"/>
      <c r="C15" s="171"/>
      <c r="D15" s="171"/>
      <c r="E15" s="13"/>
      <c r="F15" s="81"/>
      <c r="G15" s="81"/>
      <c r="H15" s="81"/>
      <c r="I15" s="81"/>
      <c r="J15" s="81"/>
      <c r="K15" s="81"/>
      <c r="L15" s="81"/>
      <c r="M15" s="81"/>
      <c r="N15" s="81"/>
      <c r="O15" s="81"/>
      <c r="P15" s="81"/>
      <c r="Q15" s="81"/>
      <c r="R15" s="81"/>
      <c r="S15" s="81"/>
      <c r="T15" s="81"/>
      <c r="U15" s="81"/>
      <c r="V15" s="81"/>
      <c r="W15" s="81"/>
      <c r="X15" s="81"/>
      <c r="Y15" s="81"/>
      <c r="AE15" s="538"/>
      <c r="AF15" s="538"/>
      <c r="AG15" s="538"/>
      <c r="AH15" s="538"/>
      <c r="AI15" s="538"/>
      <c r="AJ15" s="538"/>
      <c r="AK15" s="538"/>
      <c r="AL15" s="538"/>
      <c r="AM15" s="538"/>
      <c r="AN15" s="538"/>
      <c r="AO15" s="538"/>
      <c r="AP15" s="538"/>
    </row>
    <row r="16" spans="1:46" ht="20.100000000000001" customHeight="1">
      <c r="A16" s="38"/>
      <c r="B16" s="760" t="e">
        <f>IF(Z2=1,"Other Partner",IF(Z2="2 or More","Other Partner-1",""))</f>
        <v>#REF!</v>
      </c>
      <c r="C16" s="760"/>
      <c r="D16" s="760"/>
      <c r="E16" s="177" t="e">
        <f>IF(Z2="2 or More", "Other Partner-2", "")</f>
        <v>#REF!</v>
      </c>
      <c r="F16" s="81"/>
      <c r="G16" s="81"/>
      <c r="H16" s="81"/>
      <c r="I16" s="81"/>
      <c r="J16" s="81"/>
      <c r="K16" s="81"/>
      <c r="L16" s="81"/>
      <c r="M16" s="81"/>
      <c r="N16" s="81"/>
      <c r="O16" s="81"/>
      <c r="P16" s="81"/>
      <c r="Q16" s="81"/>
      <c r="R16" s="81"/>
      <c r="S16" s="81"/>
      <c r="T16" s="81"/>
      <c r="U16" s="81"/>
      <c r="V16" s="81"/>
      <c r="W16" s="81"/>
      <c r="X16" s="81"/>
      <c r="Y16" s="81"/>
      <c r="AE16" s="538"/>
      <c r="AF16" s="538"/>
      <c r="AG16" s="538"/>
      <c r="AH16" s="538"/>
      <c r="AI16" s="538"/>
      <c r="AJ16" s="538"/>
      <c r="AK16" s="538"/>
      <c r="AL16" s="538"/>
      <c r="AM16" s="538"/>
      <c r="AN16" s="538"/>
      <c r="AO16" s="538"/>
      <c r="AP16" s="538"/>
    </row>
    <row r="17" spans="1:42" ht="20.100000000000001" customHeight="1">
      <c r="A17" s="15" t="s">
        <v>415</v>
      </c>
      <c r="B17" s="765" t="e">
        <f xml:space="preserve"> IF(#REF!=0, "",#REF!)</f>
        <v>#REF!</v>
      </c>
      <c r="C17" s="765"/>
      <c r="D17" s="765"/>
      <c r="E17" s="19" t="e">
        <f>IF($Z$2="2 or More", IF(#REF!=0, "",#REF!), "")</f>
        <v>#REF!</v>
      </c>
      <c r="F17" s="81"/>
      <c r="G17" s="81"/>
      <c r="H17" s="81"/>
      <c r="I17" s="81"/>
      <c r="J17" s="81"/>
      <c r="K17" s="81"/>
      <c r="L17" s="81"/>
      <c r="M17" s="81"/>
      <c r="N17" s="81"/>
      <c r="O17" s="81"/>
      <c r="P17" s="81"/>
      <c r="Q17" s="81"/>
      <c r="R17" s="81"/>
      <c r="S17" s="81"/>
      <c r="T17" s="81"/>
      <c r="U17" s="81"/>
      <c r="V17" s="81"/>
      <c r="W17" s="81"/>
      <c r="X17" s="81"/>
      <c r="Y17" s="81"/>
      <c r="AE17" s="538"/>
      <c r="AF17" s="538"/>
      <c r="AG17" s="538"/>
      <c r="AH17" s="538"/>
      <c r="AI17" s="538"/>
      <c r="AJ17" s="538"/>
      <c r="AK17" s="538"/>
      <c r="AL17" s="538"/>
      <c r="AM17" s="538"/>
      <c r="AN17" s="538"/>
      <c r="AO17" s="538"/>
      <c r="AP17" s="538"/>
    </row>
    <row r="18" spans="1:42" ht="20.100000000000001" customHeight="1">
      <c r="A18" s="15" t="s">
        <v>417</v>
      </c>
      <c r="B18" s="765" t="e">
        <f xml:space="preserve"> IF(#REF!=0, "",#REF!)</f>
        <v>#REF!</v>
      </c>
      <c r="C18" s="765"/>
      <c r="D18" s="765"/>
      <c r="E18" s="19" t="e">
        <f>IF($Z$2="2 or More", IF(#REF!=0, "",#REF!), "")</f>
        <v>#REF!</v>
      </c>
      <c r="F18" s="81"/>
      <c r="G18" s="81"/>
      <c r="H18" s="81"/>
      <c r="I18" s="81"/>
      <c r="J18" s="81"/>
      <c r="K18" s="81"/>
      <c r="L18" s="81"/>
      <c r="M18" s="81"/>
      <c r="N18" s="81"/>
      <c r="O18" s="81"/>
      <c r="P18" s="81"/>
      <c r="Q18" s="81"/>
      <c r="R18" s="81"/>
      <c r="S18" s="81"/>
      <c r="T18" s="81"/>
      <c r="U18" s="81"/>
      <c r="V18" s="81"/>
      <c r="W18" s="81"/>
      <c r="X18" s="81"/>
      <c r="Y18" s="81"/>
      <c r="AE18" s="538"/>
      <c r="AF18" s="538"/>
      <c r="AG18" s="538"/>
      <c r="AH18" s="538"/>
      <c r="AI18" s="538"/>
      <c r="AJ18" s="538"/>
      <c r="AK18" s="538"/>
      <c r="AL18" s="538"/>
      <c r="AM18" s="538"/>
      <c r="AN18" s="538"/>
      <c r="AO18" s="538"/>
      <c r="AP18" s="538"/>
    </row>
    <row r="19" spans="1:42" ht="20.100000000000001" customHeight="1">
      <c r="A19" s="37"/>
      <c r="B19" s="765" t="e">
        <f xml:space="preserve"> IF(#REF!=0, "",#REF!)</f>
        <v>#REF!</v>
      </c>
      <c r="C19" s="765"/>
      <c r="D19" s="765"/>
      <c r="E19" s="19" t="e">
        <f>IF($Z$2=2, IF(#REF!=0, "",#REF!), "")</f>
        <v>#REF!</v>
      </c>
      <c r="AA19" s="81"/>
      <c r="AE19" s="538"/>
      <c r="AF19" s="538"/>
      <c r="AG19" s="538"/>
      <c r="AH19" s="538"/>
      <c r="AI19" s="538"/>
      <c r="AJ19" s="538"/>
      <c r="AK19" s="538"/>
      <c r="AL19" s="538"/>
      <c r="AM19" s="538"/>
      <c r="AN19" s="538"/>
      <c r="AO19" s="538"/>
      <c r="AP19" s="538"/>
    </row>
    <row r="20" spans="1:42" ht="20.100000000000001" customHeight="1">
      <c r="A20" s="37"/>
      <c r="B20" s="765" t="e">
        <f xml:space="preserve"> IF(#REF!=0, "",#REF!)</f>
        <v>#REF!</v>
      </c>
      <c r="C20" s="765"/>
      <c r="D20" s="765"/>
      <c r="E20" s="19" t="e">
        <f>IF($Z$2=2, IF(#REF!=0, "",#REF!), "")</f>
        <v>#REF!</v>
      </c>
      <c r="AA20" s="81"/>
      <c r="AE20" s="538"/>
      <c r="AF20" s="538"/>
      <c r="AG20" s="538"/>
      <c r="AH20" s="538"/>
      <c r="AI20" s="538"/>
      <c r="AJ20" s="538"/>
      <c r="AK20" s="538"/>
      <c r="AL20" s="538"/>
      <c r="AM20" s="538"/>
      <c r="AN20" s="538"/>
      <c r="AO20" s="538"/>
      <c r="AP20" s="538"/>
    </row>
    <row r="21" spans="1:42" ht="20.100000000000001" customHeight="1">
      <c r="A21" s="34" t="s">
        <v>409</v>
      </c>
      <c r="AE21" s="538"/>
      <c r="AF21" s="538"/>
      <c r="AG21" s="538"/>
      <c r="AH21" s="538"/>
      <c r="AI21" s="538"/>
      <c r="AJ21" s="538"/>
      <c r="AK21" s="538"/>
      <c r="AL21" s="538"/>
      <c r="AM21" s="538"/>
      <c r="AN21" s="538"/>
      <c r="AO21" s="538"/>
      <c r="AP21" s="538"/>
    </row>
    <row r="22" spans="1:42" ht="84" customHeight="1">
      <c r="A22" s="764" t="s">
        <v>410</v>
      </c>
      <c r="B22" s="764"/>
      <c r="C22" s="764"/>
      <c r="D22" s="764"/>
      <c r="E22" s="764"/>
      <c r="F22" s="82"/>
      <c r="G22" s="82"/>
      <c r="H22" s="82"/>
      <c r="I22" s="82"/>
      <c r="J22" s="82"/>
      <c r="K22" s="82"/>
      <c r="L22" s="82"/>
      <c r="M22" s="82"/>
      <c r="N22" s="82"/>
      <c r="O22" s="82"/>
      <c r="P22" s="82"/>
      <c r="Q22" s="82"/>
      <c r="R22" s="82"/>
      <c r="S22" s="82"/>
      <c r="T22" s="82"/>
      <c r="U22" s="82"/>
      <c r="V22" s="82"/>
      <c r="W22" s="82"/>
      <c r="X22" s="82"/>
      <c r="Y22" s="82"/>
      <c r="Z22" s="201"/>
      <c r="AA22" s="83"/>
      <c r="AB22" s="39"/>
      <c r="AE22" s="538"/>
      <c r="AF22" s="538"/>
      <c r="AG22" s="538"/>
      <c r="AH22" s="538"/>
      <c r="AI22" s="538"/>
      <c r="AJ22" s="538"/>
      <c r="AK22" s="538"/>
      <c r="AL22" s="538"/>
      <c r="AM22" s="538"/>
      <c r="AN22" s="538"/>
      <c r="AO22" s="538"/>
      <c r="AP22" s="538"/>
    </row>
    <row r="23" spans="1:42" ht="33" customHeight="1">
      <c r="D23" s="175" t="s">
        <v>63</v>
      </c>
    </row>
    <row r="24" spans="1:42" ht="33" customHeight="1">
      <c r="A24" s="41" t="s">
        <v>57</v>
      </c>
      <c r="B24" s="141" t="str">
        <f>IF('Names of Bidder'!D26=0, "", 'Names of Bidder'!D26)</f>
        <v/>
      </c>
      <c r="C24" s="84"/>
      <c r="D24" s="175" t="s">
        <v>55</v>
      </c>
      <c r="E24" s="163" t="str">
        <f>IF('Names of Bidder'!D23=0, "", 'Names of Bidder'!D23)</f>
        <v/>
      </c>
      <c r="F24" s="84"/>
      <c r="G24" s="84"/>
      <c r="H24" s="84"/>
      <c r="I24" s="84"/>
      <c r="J24" s="84"/>
      <c r="K24" s="84"/>
      <c r="L24" s="84"/>
      <c r="M24" s="84"/>
      <c r="N24" s="84"/>
      <c r="O24" s="84"/>
      <c r="P24" s="84"/>
      <c r="Q24" s="84"/>
      <c r="R24" s="84"/>
      <c r="S24" s="84"/>
      <c r="T24" s="84"/>
      <c r="U24" s="84"/>
      <c r="V24" s="84"/>
      <c r="W24" s="84"/>
      <c r="X24" s="84"/>
      <c r="Y24" s="84"/>
      <c r="AA24" s="54" t="e">
        <f>Basic!#REF!</f>
        <v>#REF!</v>
      </c>
    </row>
    <row r="25" spans="1:42" ht="33" customHeight="1">
      <c r="A25" s="41" t="s">
        <v>58</v>
      </c>
      <c r="B25" s="163" t="str">
        <f>IF('Names of Bidder'!D27=0, "", 'Names of Bidder'!D27)</f>
        <v/>
      </c>
      <c r="C25" s="84"/>
      <c r="D25" s="175" t="s">
        <v>56</v>
      </c>
      <c r="E25" s="163" t="str">
        <f>IF('Names of Bidder'!D24=0, "", 'Names of Bidder'!D24)</f>
        <v/>
      </c>
      <c r="F25" s="163"/>
      <c r="G25" s="163"/>
      <c r="H25" s="163"/>
      <c r="I25" s="163"/>
      <c r="J25" s="163"/>
      <c r="K25" s="163"/>
      <c r="L25" s="163"/>
      <c r="M25" s="163"/>
      <c r="N25" s="163"/>
      <c r="O25" s="163"/>
      <c r="P25" s="163"/>
      <c r="Q25" s="163"/>
      <c r="R25" s="163"/>
      <c r="S25" s="163"/>
      <c r="T25" s="163"/>
      <c r="U25" s="163"/>
      <c r="V25" s="163"/>
      <c r="W25" s="163"/>
      <c r="X25" s="163"/>
      <c r="Y25" s="163"/>
      <c r="AA25" s="54" t="str">
        <f>Basic!B4</f>
        <v>One Year</v>
      </c>
    </row>
    <row r="26" spans="1:42" ht="33" customHeight="1">
      <c r="C26" s="84"/>
      <c r="D26" s="175" t="s">
        <v>64</v>
      </c>
      <c r="F26" s="163"/>
      <c r="G26" s="163"/>
      <c r="H26" s="163"/>
      <c r="I26" s="163"/>
      <c r="J26" s="163"/>
      <c r="K26" s="163"/>
      <c r="L26" s="163"/>
      <c r="M26" s="163"/>
      <c r="N26" s="163"/>
      <c r="O26" s="163"/>
      <c r="P26" s="163"/>
      <c r="Q26" s="163"/>
      <c r="R26" s="163"/>
      <c r="S26" s="163"/>
      <c r="T26" s="163"/>
      <c r="U26" s="163"/>
      <c r="V26" s="163"/>
      <c r="W26" s="163"/>
      <c r="X26" s="163"/>
      <c r="Y26" s="163"/>
    </row>
    <row r="27" spans="1:42" ht="33" customHeight="1">
      <c r="A27" s="38"/>
      <c r="C27" s="38"/>
      <c r="E27" s="38"/>
      <c r="F27" s="84"/>
      <c r="G27" s="84"/>
      <c r="H27" s="84"/>
      <c r="I27" s="84"/>
      <c r="J27" s="84"/>
      <c r="K27" s="84"/>
      <c r="L27" s="84"/>
      <c r="M27" s="84"/>
      <c r="N27" s="84"/>
      <c r="O27" s="84"/>
      <c r="P27" s="84"/>
      <c r="Q27" s="84"/>
      <c r="R27" s="84"/>
      <c r="S27" s="84"/>
      <c r="T27" s="84"/>
      <c r="U27" s="84"/>
      <c r="V27" s="84"/>
      <c r="W27" s="84"/>
      <c r="X27" s="84"/>
      <c r="Y27" s="84"/>
    </row>
    <row r="28" spans="1:42" ht="20.100000000000001" customHeight="1"/>
    <row r="29" spans="1:42" ht="20.100000000000001" customHeight="1">
      <c r="A29" s="43"/>
    </row>
    <row r="30" spans="1:42" ht="20.100000000000001" customHeight="1"/>
    <row r="31" spans="1:42" ht="20.100000000000001" customHeight="1"/>
    <row r="32" spans="1:42" ht="20.100000000000001" customHeight="1">
      <c r="A32" s="43"/>
    </row>
    <row r="33" spans="1:1" ht="20.100000000000001" customHeight="1"/>
    <row r="34" spans="1:1" ht="20.100000000000001" customHeight="1">
      <c r="A34" s="43"/>
    </row>
    <row r="35" spans="1:1" ht="20.100000000000001" customHeight="1"/>
    <row r="36" spans="1:1" ht="20.100000000000001" customHeight="1">
      <c r="A36" s="43"/>
    </row>
    <row r="37" spans="1:1" ht="20.100000000000001" customHeight="1"/>
    <row r="38" spans="1:1" ht="20.100000000000001" customHeight="1"/>
    <row r="39" spans="1:1" ht="20.100000000000001" customHeight="1"/>
    <row r="40" spans="1:1" ht="20.100000000000001" customHeight="1"/>
  </sheetData>
  <sheetProtection selectLockedCells="1" selectUnlockedCells="1"/>
  <customSheetViews>
    <customSheetView guid="{B25B678B-BC05-466F-8B72-B9A2B78D775E}" showGridLines="0" state="hidden">
      <selection activeCell="E26" sqref="E26"/>
      <pageMargins left="0.75" right="0.63" top="0.57999999999999996" bottom="0.6" header="0.34" footer="0.35"/>
      <pageSetup orientation="portrait" r:id="rId1"/>
      <headerFooter alignWithMargins="0">
        <oddFooter>&amp;R&amp;"Book Antiqua,Bold"&amp;8 Page &amp;P of &amp;N</oddFooter>
      </headerFooter>
    </customSheetView>
    <customSheetView guid="{57F6F03E-328F-41C2-A59F-EF89E62201CD}" showPageBreaks="1" showGridLines="0" printArea="1" state="hidden">
      <selection activeCell="E26" sqref="E26"/>
      <pageMargins left="0.75" right="0.63" top="0.57999999999999996" bottom="0.6" header="0.34" footer="0.35"/>
      <pageSetup orientation="portrait" r:id="rId2"/>
      <headerFooter alignWithMargins="0">
        <oddFooter>&amp;R&amp;"Book Antiqua,Bold"&amp;8 Page &amp;P of &amp;N</oddFooter>
      </headerFooter>
    </customSheetView>
    <customSheetView guid="{79608B77-B487-4385-B348-43478B82E768}" showGridLines="0" state="hidden">
      <selection activeCell="E26" sqref="E26"/>
      <pageMargins left="0.75" right="0.63" top="0.57999999999999996" bottom="0.6" header="0.34" footer="0.35"/>
      <pageSetup orientation="portrait" r:id="rId3"/>
      <headerFooter alignWithMargins="0">
        <oddFooter>&amp;R&amp;"Book Antiqua,Bold"&amp;8 Page &amp;P of &amp;N</oddFooter>
      </headerFooter>
    </customSheetView>
    <customSheetView guid="{827228A5-964E-465A-A946-EF2238A19E11}" showGridLines="0" state="hidden" showRuler="0">
      <selection activeCell="E1" sqref="E1"/>
      <pageMargins left="0.75" right="0.63" top="0.57999999999999996" bottom="0.6" header="0.34" footer="0.35"/>
      <pageSetup orientation="portrait" r:id="rId4"/>
      <headerFooter alignWithMargins="0">
        <oddFooter>&amp;R&amp;"Book Antiqua,Bold"&amp;8 Page &amp;P of &amp;N</oddFooter>
      </headerFooter>
    </customSheetView>
    <customSheetView guid="{C75B92C6-DDA6-4B48-9868-112DE431C284}" showPageBreaks="1" showGridLines="0" printArea="1" state="hidden">
      <selection activeCell="E1" sqref="E1"/>
      <pageMargins left="0.75" right="0.63" top="0.57999999999999996" bottom="0.6" header="0.34" footer="0.35"/>
      <pageSetup orientation="portrait" r:id="rId5"/>
      <headerFooter alignWithMargins="0">
        <oddFooter>&amp;R&amp;"Book Antiqua,Bold"&amp;8 Page &amp;P of &amp;N</oddFooter>
      </headerFooter>
    </customSheetView>
    <customSheetView guid="{6A6F11F6-4979-4331-B451-38654332CB39}" showGridLines="0" state="hidden">
      <selection activeCell="E1" sqref="E1"/>
      <pageMargins left="0.75" right="0.63" top="0.57999999999999996" bottom="0.6" header="0.34" footer="0.35"/>
      <pageSetup orientation="portrait" r:id="rId6"/>
      <headerFooter alignWithMargins="0">
        <oddFooter>&amp;R&amp;"Book Antiqua,Bold"&amp;8 Page &amp;P of &amp;N</oddFooter>
      </headerFooter>
    </customSheetView>
    <customSheetView guid="{237D8718-39ED-4FFE-B3B2-D1192F8D2E87}" showGridLines="0" state="hidden">
      <selection activeCell="E1" sqref="E1"/>
      <pageMargins left="0.75" right="0.63" top="0.57999999999999996" bottom="0.6" header="0.34" footer="0.35"/>
      <pageSetup orientation="portrait" r:id="rId7"/>
      <headerFooter alignWithMargins="0">
        <oddFooter>&amp;R&amp;"Book Antiqua,Bold"&amp;8 Page &amp;P of &amp;N</oddFooter>
      </headerFooter>
    </customSheetView>
    <customSheetView guid="{CD4CA1A8-824A-452F-BDBA-32A47C1B3013}" showGridLines="0" state="hidden">
      <selection activeCell="E1" sqref="E1"/>
      <pageMargins left="0.75" right="0.63" top="0.57999999999999996" bottom="0.6" header="0.34" footer="0.35"/>
      <pageSetup orientation="portrait" r:id="rId8"/>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0"/>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state="hidden">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F68380CD-DF58-4BFA-A4C7-4B5C98AD7B16}" showGridLines="0" state="hidden">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4D13F2D0-9E40-44C6-9D3A-A33B263F802B}" showGridLines="0" state="hidden">
      <selection activeCell="E26" sqref="E26"/>
      <pageMargins left="0.75" right="0.63" top="0.57999999999999996" bottom="0.6" header="0.34" footer="0.35"/>
      <pageSetup orientation="portrait" r:id="rId14"/>
      <headerFooter alignWithMargins="0">
        <oddFooter>&amp;R&amp;"Book Antiqua,Bold"&amp;8 Page &amp;P of &amp;N</oddFooter>
      </headerFooter>
    </customSheetView>
    <customSheetView guid="{A8479356-B4AD-4F5B-8D54-8D0AD34911D9}" showGridLines="0" state="hidden">
      <selection activeCell="E26" sqref="E26"/>
      <pageMargins left="0.75" right="0.63" top="0.57999999999999996" bottom="0.6" header="0.34" footer="0.35"/>
      <pageSetup orientation="portrait" r:id="rId15"/>
      <headerFooter alignWithMargins="0">
        <oddFooter>&amp;R&amp;"Book Antiqua,Bold"&amp;8 Page &amp;P of &amp;N</oddFooter>
      </headerFooter>
    </customSheetView>
    <customSheetView guid="{D1959BE0-8812-45F3-9DE2-A86473ADD9EF}" showGridLines="0" state="hidden">
      <selection activeCell="E26" sqref="E26"/>
      <pageMargins left="0.75" right="0.63" top="0.57999999999999996" bottom="0.6" header="0.34" footer="0.35"/>
      <pageSetup orientation="portrait" r:id="rId16"/>
      <headerFooter alignWithMargins="0">
        <oddFooter>&amp;R&amp;"Book Antiqua,Bold"&amp;8 Page &amp;P of &amp;N</oddFooter>
      </headerFooter>
    </customSheetView>
  </customSheetViews>
  <mergeCells count="14">
    <mergeCell ref="B16:D16"/>
    <mergeCell ref="A8:D8"/>
    <mergeCell ref="A3:E3"/>
    <mergeCell ref="A5:E5"/>
    <mergeCell ref="A22:E22"/>
    <mergeCell ref="B9:D9"/>
    <mergeCell ref="B10:D10"/>
    <mergeCell ref="B11:D11"/>
    <mergeCell ref="B12:D12"/>
    <mergeCell ref="B20:D20"/>
    <mergeCell ref="A14:E14"/>
    <mergeCell ref="B17:D17"/>
    <mergeCell ref="B18:D18"/>
    <mergeCell ref="B19:D19"/>
  </mergeCells>
  <phoneticPr fontId="6" type="noConversion"/>
  <conditionalFormatting sqref="A15:A19 B15:E20">
    <cfRule type="expression" dxfId="74" priority="1" stopIfTrue="1">
      <formula>$Z$2=0</formula>
    </cfRule>
  </conditionalFormatting>
  <conditionalFormatting sqref="A22:E22">
    <cfRule type="expression" dxfId="73" priority="2" stopIfTrue="1">
      <formula>$Z$1="Sole Bidder"</formula>
    </cfRule>
  </conditionalFormatting>
  <pageMargins left="0.75" right="0.63" top="0.57999999999999996" bottom="0.6" header="0.34" footer="0.35"/>
  <pageSetup orientation="portrait" r:id="rId17"/>
  <headerFooter alignWithMargins="0">
    <oddFooter>&amp;R&amp;"Book Antiqua,Bold"&amp;8 Page &amp;P of &amp;N</oddFooter>
  </headerFooter>
  <drawing r:id="rId1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Y805"/>
  <sheetViews>
    <sheetView view="pageBreakPreview" zoomScale="60" zoomScaleNormal="100" workbookViewId="0">
      <selection activeCell="E8" sqref="E8"/>
    </sheetView>
  </sheetViews>
  <sheetFormatPr defaultRowHeight="16.5"/>
  <cols>
    <col min="1" max="1" width="7.28515625" style="34" customWidth="1"/>
    <col min="2" max="2" width="20.5703125" style="34" customWidth="1"/>
    <col min="3" max="3" width="11.42578125" style="34" customWidth="1"/>
    <col min="4" max="4" width="37.7109375" style="34" customWidth="1"/>
    <col min="5" max="5" width="17.42578125" style="34" customWidth="1"/>
    <col min="6" max="6" width="23.85546875" style="67" customWidth="1"/>
    <col min="7" max="7" width="138.28515625" style="67" customWidth="1"/>
    <col min="8" max="16384" width="9.140625" style="538"/>
  </cols>
  <sheetData>
    <row r="1" spans="1:7">
      <c r="A1" s="26" t="str">
        <f>'Attach 3(JV)'!A1</f>
        <v>Specification No. :SRTCC/ Tele-contracts /836-20/AFSS</v>
      </c>
      <c r="B1" s="27"/>
      <c r="C1" s="27"/>
      <c r="D1" s="27"/>
      <c r="F1" s="28" t="str">
        <f>"Attachment-3(QR) "</f>
        <v xml:space="preserve">Attachment-3(QR) </v>
      </c>
    </row>
    <row r="2" spans="1:7" ht="27.75" customHeight="1">
      <c r="G2" s="705" t="s">
        <v>748</v>
      </c>
    </row>
    <row r="3" spans="1:7" ht="53.25" customHeight="1">
      <c r="A3" s="997" t="str">
        <f>'Attach 3(JV)'!A3</f>
        <v xml:space="preserve">Supply, installation &amp; commissioning of AFSS (Automatic Fire Suppression System) at 6 nos. Telecom locations under SRTCC.
</v>
      </c>
      <c r="B3" s="997"/>
      <c r="C3" s="997"/>
      <c r="D3" s="997"/>
      <c r="E3" s="997"/>
      <c r="F3" s="997"/>
      <c r="G3" s="997"/>
    </row>
    <row r="4" spans="1:7" ht="20.100000000000001" customHeight="1">
      <c r="A4" s="33"/>
    </row>
    <row r="5" spans="1:7" ht="20.100000000000001" customHeight="1">
      <c r="A5" s="763" t="s">
        <v>420</v>
      </c>
      <c r="B5" s="763"/>
      <c r="C5" s="763"/>
      <c r="D5" s="763"/>
      <c r="E5" s="763"/>
      <c r="F5" s="763"/>
      <c r="G5" s="763"/>
    </row>
    <row r="6" spans="1:7" ht="20.100000000000001" customHeight="1">
      <c r="A6" s="37"/>
    </row>
    <row r="7" spans="1:7" ht="20.100000000000001" customHeight="1">
      <c r="A7" s="38" t="str">
        <f>'[2]Attach 3(JV)'!A7</f>
        <v>Bidder’s Name and Address (Bidder ) :</v>
      </c>
      <c r="E7" s="17" t="str">
        <f>'[2]Attach 3(JV)'!E7</f>
        <v>To:</v>
      </c>
    </row>
    <row r="8" spans="1:7" ht="27.75" customHeight="1">
      <c r="A8" s="761" t="str">
        <f>'[2]Attach 3(JV)'!A8</f>
        <v/>
      </c>
      <c r="B8" s="761"/>
      <c r="C8" s="761"/>
      <c r="D8" s="761"/>
      <c r="E8" s="13" t="s">
        <v>952</v>
      </c>
    </row>
    <row r="9" spans="1:7">
      <c r="A9" s="15" t="s">
        <v>415</v>
      </c>
      <c r="B9" s="998">
        <f>'Names of Bidder'!D9</f>
        <v>111</v>
      </c>
      <c r="C9" s="998"/>
      <c r="D9" s="998"/>
      <c r="E9" s="13" t="s">
        <v>418</v>
      </c>
    </row>
    <row r="10" spans="1:7">
      <c r="A10" s="15" t="s">
        <v>417</v>
      </c>
      <c r="B10" s="998" t="str">
        <f>'Names of Bidder'!D18</f>
        <v>tt</v>
      </c>
      <c r="C10" s="998"/>
      <c r="D10" s="998"/>
      <c r="E10" s="13" t="s">
        <v>745</v>
      </c>
    </row>
    <row r="11" spans="1:7">
      <c r="B11" s="998" t="str">
        <f>'Names of Bidder'!D19</f>
        <v>tt</v>
      </c>
      <c r="C11" s="998"/>
      <c r="D11" s="998"/>
      <c r="E11" s="13" t="s">
        <v>744</v>
      </c>
    </row>
    <row r="12" spans="1:7">
      <c r="A12" s="37"/>
      <c r="B12" s="998" t="str">
        <f>'Names of Bidder'!D20</f>
        <v>tt</v>
      </c>
      <c r="C12" s="998"/>
      <c r="D12" s="998"/>
      <c r="E12" s="13" t="s">
        <v>743</v>
      </c>
    </row>
    <row r="13" spans="1:7" s="401" customFormat="1">
      <c r="A13" s="401" t="s">
        <v>409</v>
      </c>
      <c r="E13" s="13" t="s">
        <v>742</v>
      </c>
    </row>
    <row r="14" spans="1:7" s="401" customFormat="1" ht="16.5" customHeight="1">
      <c r="E14" s="627" t="s">
        <v>741</v>
      </c>
    </row>
    <row r="15" spans="1:7" s="401" customFormat="1" ht="46.5" customHeight="1">
      <c r="A15" s="777" t="s">
        <v>494</v>
      </c>
      <c r="B15" s="777"/>
      <c r="C15" s="777"/>
      <c r="D15" s="777"/>
      <c r="E15" s="777"/>
      <c r="F15" s="777"/>
      <c r="G15" s="777"/>
    </row>
    <row r="16" spans="1:7" s="401" customFormat="1" ht="28.5" customHeight="1"/>
    <row r="17" spans="1:12" s="401" customFormat="1" ht="17.25" customHeight="1">
      <c r="A17" s="430"/>
      <c r="B17" s="774" t="s">
        <v>495</v>
      </c>
      <c r="C17" s="774"/>
      <c r="D17" s="774"/>
      <c r="E17" s="774"/>
      <c r="F17" s="774"/>
      <c r="G17" s="774"/>
    </row>
    <row r="18" spans="1:12" s="401" customFormat="1" ht="17.25" hidden="1" customHeight="1">
      <c r="A18" s="432"/>
      <c r="B18" s="774" t="s">
        <v>496</v>
      </c>
      <c r="C18" s="774"/>
      <c r="D18" s="774"/>
      <c r="E18" s="774"/>
      <c r="F18" s="774"/>
      <c r="G18" s="774"/>
    </row>
    <row r="19" spans="1:12" s="401" customFormat="1" hidden="1">
      <c r="A19" s="432" t="s">
        <v>73</v>
      </c>
      <c r="B19" s="999">
        <f>'[3]Name of Bidder'!D10</f>
        <v>121</v>
      </c>
      <c r="C19" s="999"/>
      <c r="D19" s="999"/>
      <c r="E19" s="999"/>
      <c r="F19" s="999"/>
      <c r="G19" s="999"/>
      <c r="L19" s="434">
        <f>'[3]Name of Bidder'!G6</f>
        <v>1</v>
      </c>
    </row>
    <row r="20" spans="1:12" s="401" customFormat="1" hidden="1">
      <c r="A20" s="432" t="s">
        <v>81</v>
      </c>
      <c r="B20" s="999" t="e">
        <f>'[3]Name of Bidder'!D15</f>
        <v>#REF!</v>
      </c>
      <c r="C20" s="999"/>
      <c r="D20" s="999"/>
      <c r="E20" s="999"/>
      <c r="F20" s="999"/>
      <c r="G20" s="999"/>
      <c r="L20" s="434">
        <f>'[3]Name of Bidder'!G8</f>
        <v>1</v>
      </c>
    </row>
    <row r="21" spans="1:12" s="401" customFormat="1" ht="17.25" hidden="1" customHeight="1">
      <c r="A21" s="432" t="s">
        <v>497</v>
      </c>
      <c r="B21" s="999" t="e">
        <f>'[3]Name of Bidder'!D20</f>
        <v>#REF!</v>
      </c>
      <c r="C21" s="999"/>
      <c r="D21" s="999"/>
      <c r="E21" s="999"/>
      <c r="F21" s="999"/>
      <c r="G21" s="999"/>
      <c r="H21" s="71"/>
    </row>
    <row r="22" spans="1:12" s="401" customFormat="1" ht="15.75" customHeight="1"/>
    <row r="23" spans="1:12" s="401" customFormat="1" ht="81" customHeight="1">
      <c r="A23" s="777" t="s">
        <v>498</v>
      </c>
      <c r="B23" s="777"/>
      <c r="C23" s="777"/>
      <c r="D23" s="777"/>
      <c r="E23" s="777"/>
      <c r="F23" s="777"/>
      <c r="G23" s="777"/>
    </row>
    <row r="24" spans="1:12" s="401" customFormat="1" ht="15.75" hidden="1" customHeight="1"/>
    <row r="25" spans="1:12" s="401" customFormat="1" ht="15.75" hidden="1" customHeight="1"/>
    <row r="26" spans="1:12" s="401" customFormat="1" ht="25.5" hidden="1" customHeight="1">
      <c r="A26" s="774" t="s">
        <v>499</v>
      </c>
      <c r="B26" s="774"/>
      <c r="C26" s="774"/>
      <c r="D26" s="774"/>
      <c r="E26" s="774"/>
      <c r="F26" s="774"/>
      <c r="G26" s="774"/>
    </row>
    <row r="27" spans="1:12" s="401" customFormat="1" ht="8.25" hidden="1" customHeight="1">
      <c r="A27" s="435"/>
      <c r="B27" s="435"/>
      <c r="C27" s="435"/>
      <c r="D27" s="435"/>
      <c r="E27" s="435"/>
      <c r="F27" s="435"/>
      <c r="G27" s="435"/>
    </row>
    <row r="28" spans="1:12" s="401" customFormat="1" ht="26.25" customHeight="1">
      <c r="A28" s="777" t="s">
        <v>500</v>
      </c>
      <c r="B28" s="777"/>
      <c r="C28" s="777"/>
      <c r="D28" s="777"/>
      <c r="E28" s="777"/>
      <c r="F28" s="777"/>
      <c r="G28" s="777"/>
      <c r="H28" s="71"/>
    </row>
    <row r="29" spans="1:12" s="401" customFormat="1" ht="26.25" customHeight="1">
      <c r="A29" s="436" t="s">
        <v>38</v>
      </c>
      <c r="B29" s="986" t="s">
        <v>501</v>
      </c>
      <c r="C29" s="986"/>
      <c r="D29" s="986"/>
      <c r="E29" s="986"/>
      <c r="F29" s="986"/>
      <c r="G29" s="986"/>
      <c r="H29" s="71"/>
    </row>
    <row r="30" spans="1:12" s="401" customFormat="1" ht="26.25" customHeight="1">
      <c r="A30" s="437" t="s">
        <v>502</v>
      </c>
      <c r="B30" s="992" t="s">
        <v>503</v>
      </c>
      <c r="C30" s="992"/>
      <c r="D30" s="992"/>
      <c r="E30" s="992"/>
      <c r="F30" s="992"/>
      <c r="G30" s="992"/>
    </row>
    <row r="31" spans="1:12" s="401" customFormat="1" ht="26.25" customHeight="1">
      <c r="A31" s="437" t="s">
        <v>504</v>
      </c>
      <c r="B31" s="992" t="s">
        <v>505</v>
      </c>
      <c r="C31" s="992"/>
      <c r="D31" s="992"/>
      <c r="E31" s="992"/>
      <c r="F31" s="992"/>
      <c r="G31" s="992"/>
    </row>
    <row r="32" spans="1:12" s="401" customFormat="1" ht="41.25" customHeight="1">
      <c r="A32" s="437" t="s">
        <v>506</v>
      </c>
      <c r="B32" s="992" t="s">
        <v>507</v>
      </c>
      <c r="C32" s="992"/>
      <c r="D32" s="992"/>
      <c r="E32" s="992"/>
      <c r="F32" s="992"/>
      <c r="G32" s="992"/>
    </row>
    <row r="33" spans="1:8" s="401" customFormat="1" ht="9.75" customHeight="1">
      <c r="A33" s="437"/>
      <c r="B33" s="71"/>
      <c r="C33" s="71"/>
      <c r="D33" s="71"/>
      <c r="E33" s="71"/>
      <c r="F33" s="71"/>
      <c r="G33" s="71"/>
      <c r="H33" s="71"/>
    </row>
    <row r="34" spans="1:8" s="401" customFormat="1" ht="25.5" customHeight="1">
      <c r="A34" s="436" t="s">
        <v>39</v>
      </c>
      <c r="B34" s="993" t="s">
        <v>508</v>
      </c>
      <c r="C34" s="993"/>
      <c r="D34" s="993"/>
      <c r="E34" s="993"/>
      <c r="F34" s="993"/>
      <c r="G34" s="993"/>
      <c r="H34" s="71"/>
    </row>
    <row r="35" spans="1:8" s="401" customFormat="1" ht="24.75" customHeight="1">
      <c r="A35" s="437" t="s">
        <v>502</v>
      </c>
      <c r="B35" s="986" t="s">
        <v>509</v>
      </c>
      <c r="C35" s="986"/>
      <c r="D35" s="986"/>
      <c r="E35" s="986"/>
      <c r="F35" s="986"/>
      <c r="G35" s="986"/>
      <c r="H35" s="71"/>
    </row>
    <row r="36" spans="1:8" s="401" customFormat="1" ht="24.75" hidden="1" customHeight="1">
      <c r="A36" s="437" t="s">
        <v>504</v>
      </c>
      <c r="B36" s="986" t="s">
        <v>510</v>
      </c>
      <c r="C36" s="986"/>
      <c r="D36" s="986"/>
      <c r="E36" s="986"/>
      <c r="F36" s="986"/>
      <c r="G36" s="986"/>
      <c r="H36" s="71"/>
    </row>
    <row r="37" spans="1:8" s="401" customFormat="1" ht="12" customHeight="1">
      <c r="A37" s="71"/>
      <c r="B37" s="71"/>
      <c r="C37" s="71"/>
      <c r="D37" s="71"/>
      <c r="E37" s="71"/>
      <c r="F37" s="71"/>
      <c r="G37" s="71"/>
      <c r="H37" s="71"/>
    </row>
    <row r="38" spans="1:8" s="441" customFormat="1" ht="24.75" customHeight="1">
      <c r="A38" s="439" t="s">
        <v>511</v>
      </c>
      <c r="B38" s="994" t="s">
        <v>512</v>
      </c>
      <c r="C38" s="994"/>
      <c r="D38" s="994"/>
      <c r="E38" s="994"/>
      <c r="F38" s="994"/>
      <c r="G38" s="994"/>
      <c r="H38" s="440"/>
    </row>
    <row r="39" spans="1:8" s="401" customFormat="1" ht="22.5" customHeight="1">
      <c r="A39" s="71"/>
      <c r="B39" s="995" t="s">
        <v>513</v>
      </c>
      <c r="C39" s="995"/>
      <c r="D39" s="995"/>
      <c r="E39" s="995"/>
      <c r="F39" s="995"/>
      <c r="G39" s="995"/>
      <c r="H39" s="71"/>
    </row>
    <row r="40" spans="1:8" s="401" customFormat="1" ht="43.5" hidden="1" customHeight="1">
      <c r="A40" s="71"/>
      <c r="B40" s="777"/>
      <c r="C40" s="777"/>
      <c r="D40" s="777"/>
      <c r="E40" s="777"/>
      <c r="F40" s="777"/>
      <c r="G40" s="777"/>
      <c r="H40" s="71"/>
    </row>
    <row r="41" spans="1:8" s="401" customFormat="1"/>
    <row r="42" spans="1:8" s="401" customFormat="1" ht="19.5" customHeight="1">
      <c r="A42" s="946" t="s">
        <v>515</v>
      </c>
      <c r="B42" s="946" t="s">
        <v>516</v>
      </c>
      <c r="C42" s="946"/>
      <c r="D42" s="946" t="str">
        <f>IF(L19=1, "Sole Bidder", IF(L19=2, "Sole Bidder", IF(AND(L19=3, L20=1), "For Lead Partner", IF(AND(L19=3, L20="2 or more"), "For Lead Partner", ""))))</f>
        <v>Sole Bidder</v>
      </c>
      <c r="E42" s="946"/>
      <c r="F42" s="946"/>
      <c r="G42" s="946"/>
      <c r="H42" s="71"/>
    </row>
    <row r="43" spans="1:8" s="401" customFormat="1" ht="20.25" customHeight="1">
      <c r="A43" s="946"/>
      <c r="B43" s="946"/>
      <c r="C43" s="946"/>
      <c r="D43" s="946"/>
      <c r="E43" s="946"/>
      <c r="F43" s="946"/>
      <c r="G43" s="946"/>
      <c r="H43" s="71"/>
    </row>
    <row r="44" spans="1:8" s="401" customFormat="1" ht="30.75" customHeight="1">
      <c r="A44" s="442">
        <v>1</v>
      </c>
      <c r="B44" s="932" t="s">
        <v>517</v>
      </c>
      <c r="C44" s="932"/>
      <c r="D44" s="825">
        <f>B9</f>
        <v>111</v>
      </c>
      <c r="E44" s="825"/>
      <c r="F44" s="825"/>
      <c r="G44" s="825"/>
      <c r="H44" s="71"/>
    </row>
    <row r="45" spans="1:8" s="401" customFormat="1" ht="15.75" customHeight="1">
      <c r="A45" s="996">
        <v>2</v>
      </c>
      <c r="B45" s="932" t="s">
        <v>518</v>
      </c>
      <c r="C45" s="932"/>
      <c r="D45" s="825" t="str">
        <f>B10</f>
        <v>tt</v>
      </c>
      <c r="E45" s="825"/>
      <c r="F45" s="825"/>
      <c r="G45" s="825"/>
      <c r="H45" s="71"/>
    </row>
    <row r="46" spans="1:8" s="401" customFormat="1" ht="15.75" customHeight="1">
      <c r="A46" s="996"/>
      <c r="B46" s="932"/>
      <c r="C46" s="932"/>
      <c r="D46" s="825" t="str">
        <f>B11</f>
        <v>tt</v>
      </c>
      <c r="E46" s="825"/>
      <c r="F46" s="825"/>
      <c r="G46" s="825"/>
      <c r="H46" s="71"/>
    </row>
    <row r="47" spans="1:8" s="401" customFormat="1" ht="15.75" customHeight="1">
      <c r="A47" s="996"/>
      <c r="B47" s="932"/>
      <c r="C47" s="932"/>
      <c r="D47" s="825" t="str">
        <f>B12</f>
        <v>tt</v>
      </c>
      <c r="E47" s="825"/>
      <c r="F47" s="825"/>
      <c r="G47" s="825"/>
      <c r="H47" s="71"/>
    </row>
    <row r="48" spans="1:8" s="401" customFormat="1" ht="18.75" customHeight="1">
      <c r="A48" s="442">
        <v>3</v>
      </c>
      <c r="B48" s="932" t="s">
        <v>519</v>
      </c>
      <c r="C48" s="932"/>
      <c r="D48" s="989"/>
      <c r="E48" s="989"/>
      <c r="F48" s="989"/>
      <c r="G48" s="989"/>
      <c r="H48" s="71"/>
    </row>
    <row r="49" spans="1:10" s="401" customFormat="1" ht="20.25" customHeight="1">
      <c r="A49" s="442">
        <v>4</v>
      </c>
      <c r="B49" s="932" t="s">
        <v>520</v>
      </c>
      <c r="C49" s="932"/>
      <c r="D49" s="989"/>
      <c r="E49" s="989"/>
      <c r="F49" s="989"/>
      <c r="G49" s="989"/>
      <c r="H49" s="71"/>
    </row>
    <row r="50" spans="1:10" s="401" customFormat="1" ht="19.5" customHeight="1">
      <c r="A50" s="443">
        <v>5</v>
      </c>
      <c r="B50" s="932" t="s">
        <v>521</v>
      </c>
      <c r="C50" s="932"/>
      <c r="D50" s="989"/>
      <c r="E50" s="989"/>
      <c r="F50" s="989"/>
      <c r="G50" s="989"/>
    </row>
    <row r="51" spans="1:10" s="401" customFormat="1" ht="51.75" customHeight="1">
      <c r="A51" s="442">
        <v>6</v>
      </c>
      <c r="B51" s="932" t="s">
        <v>522</v>
      </c>
      <c r="C51" s="932"/>
      <c r="D51" s="989"/>
      <c r="E51" s="989"/>
      <c r="F51" s="989"/>
      <c r="G51" s="989"/>
      <c r="H51" s="71"/>
    </row>
    <row r="52" spans="1:10" s="401" customFormat="1" ht="49.5" customHeight="1">
      <c r="A52" s="442">
        <v>7</v>
      </c>
      <c r="B52" s="932" t="s">
        <v>523</v>
      </c>
      <c r="C52" s="932"/>
      <c r="D52" s="989"/>
      <c r="E52" s="989"/>
      <c r="F52" s="989"/>
      <c r="G52" s="989"/>
      <c r="H52" s="71"/>
    </row>
    <row r="53" spans="1:10" s="401" customFormat="1" ht="18" customHeight="1">
      <c r="A53" s="442">
        <v>8</v>
      </c>
      <c r="B53" s="932" t="s">
        <v>524</v>
      </c>
      <c r="C53" s="932"/>
      <c r="D53" s="989"/>
      <c r="E53" s="989"/>
      <c r="F53" s="989"/>
      <c r="G53" s="989"/>
      <c r="H53" s="71"/>
    </row>
    <row r="54" spans="1:10" s="401" customFormat="1" ht="18" customHeight="1">
      <c r="A54" s="444"/>
      <c r="B54" s="445" t="s">
        <v>525</v>
      </c>
      <c r="C54" s="446"/>
      <c r="D54" s="989"/>
      <c r="E54" s="989"/>
      <c r="F54" s="989"/>
      <c r="G54" s="989"/>
      <c r="H54" s="71"/>
    </row>
    <row r="55" spans="1:10" s="401" customFormat="1" ht="18" customHeight="1">
      <c r="A55" s="444"/>
      <c r="B55" s="445" t="s">
        <v>526</v>
      </c>
      <c r="C55" s="446"/>
      <c r="D55" s="989"/>
      <c r="E55" s="989"/>
      <c r="F55" s="989"/>
      <c r="G55" s="989"/>
      <c r="H55" s="71"/>
    </row>
    <row r="56" spans="1:10" s="401" customFormat="1" ht="18" customHeight="1">
      <c r="A56" s="447"/>
      <c r="B56" s="445" t="s">
        <v>527</v>
      </c>
      <c r="C56" s="448"/>
      <c r="D56" s="989"/>
      <c r="E56" s="989"/>
      <c r="F56" s="989"/>
      <c r="G56" s="989"/>
    </row>
    <row r="57" spans="1:10" s="401" customFormat="1">
      <c r="A57" s="71"/>
      <c r="B57" s="71"/>
      <c r="C57" s="71"/>
      <c r="D57" s="71"/>
      <c r="E57" s="71"/>
      <c r="F57" s="71"/>
      <c r="G57" s="71"/>
      <c r="H57" s="71"/>
    </row>
    <row r="58" spans="1:10" s="401" customFormat="1" ht="24" customHeight="1">
      <c r="A58" s="655">
        <v>2</v>
      </c>
      <c r="B58" s="990" t="s">
        <v>896</v>
      </c>
      <c r="C58" s="990"/>
      <c r="D58" s="990"/>
      <c r="E58" s="990"/>
      <c r="F58" s="990"/>
      <c r="G58" s="990"/>
      <c r="H58" s="71"/>
    </row>
    <row r="59" spans="1:10" s="401" customFormat="1" ht="24" customHeight="1">
      <c r="A59" s="71"/>
      <c r="B59" s="71" t="s">
        <v>843</v>
      </c>
      <c r="C59" s="71"/>
      <c r="D59" s="71"/>
      <c r="E59" s="71"/>
      <c r="F59" s="71"/>
      <c r="G59" s="71"/>
      <c r="H59" s="71"/>
    </row>
    <row r="60" spans="1:10" s="401" customFormat="1" ht="10.5" hidden="1" customHeight="1">
      <c r="A60" s="71"/>
      <c r="B60" s="71"/>
      <c r="C60" s="71"/>
      <c r="D60" s="71"/>
      <c r="E60" s="71"/>
      <c r="F60" s="71"/>
      <c r="G60" s="71"/>
      <c r="H60" s="71"/>
    </row>
    <row r="61" spans="1:10" s="401" customFormat="1" hidden="1">
      <c r="A61" s="449"/>
      <c r="B61" s="991"/>
      <c r="C61" s="991"/>
      <c r="D61" s="991"/>
      <c r="E61" s="991"/>
      <c r="F61" s="991"/>
      <c r="G61" s="991"/>
    </row>
    <row r="62" spans="1:10" s="401" customFormat="1" ht="9.75" customHeight="1">
      <c r="B62" s="980"/>
      <c r="C62" s="980"/>
      <c r="D62" s="980"/>
      <c r="E62" s="980"/>
      <c r="F62" s="980"/>
      <c r="G62" s="980"/>
      <c r="H62" s="71"/>
    </row>
    <row r="63" spans="1:10" s="401" customFormat="1" ht="240.75" customHeight="1">
      <c r="A63" s="60"/>
      <c r="B63" s="951" t="s">
        <v>894</v>
      </c>
      <c r="C63" s="982"/>
      <c r="D63" s="982"/>
      <c r="E63" s="982"/>
      <c r="F63" s="982"/>
      <c r="G63" s="982"/>
      <c r="H63" s="683"/>
      <c r="I63" s="683"/>
      <c r="J63" s="71"/>
    </row>
    <row r="64" spans="1:10" s="401" customFormat="1" ht="71.25" customHeight="1">
      <c r="A64" s="452"/>
      <c r="B64" s="981" t="s">
        <v>895</v>
      </c>
      <c r="C64" s="981"/>
      <c r="D64" s="981"/>
      <c r="E64" s="981"/>
      <c r="F64" s="981"/>
      <c r="G64" s="981"/>
      <c r="H64" s="981"/>
      <c r="I64" s="981"/>
      <c r="J64" s="71"/>
    </row>
    <row r="65" spans="1:15" s="401" customFormat="1">
      <c r="A65" s="452"/>
      <c r="B65" s="453"/>
      <c r="C65" s="453"/>
      <c r="D65" s="453"/>
      <c r="E65" s="453"/>
      <c r="F65" s="453"/>
      <c r="G65" s="453"/>
      <c r="H65" s="453"/>
      <c r="I65" s="453"/>
      <c r="J65" s="71"/>
    </row>
    <row r="66" spans="1:15" s="401" customFormat="1" ht="91.5" customHeight="1">
      <c r="A66" s="452">
        <v>2.2000000000000002</v>
      </c>
      <c r="B66" s="983" t="s">
        <v>642</v>
      </c>
      <c r="C66" s="983"/>
      <c r="D66" s="983"/>
      <c r="E66" s="983"/>
      <c r="F66" s="983"/>
      <c r="G66" s="983"/>
      <c r="H66" s="983"/>
      <c r="I66" s="983"/>
      <c r="J66" s="71"/>
    </row>
    <row r="67" spans="1:15" s="401" customFormat="1" ht="16.149999999999999" customHeight="1">
      <c r="A67" s="454"/>
      <c r="B67" s="984"/>
      <c r="C67" s="984"/>
      <c r="D67" s="984"/>
      <c r="E67" s="984"/>
      <c r="F67" s="984"/>
      <c r="G67" s="984"/>
      <c r="H67" s="984"/>
      <c r="I67" s="984"/>
      <c r="J67" s="71"/>
    </row>
    <row r="68" spans="1:15" s="401" customFormat="1" ht="78.75" customHeight="1">
      <c r="A68" s="452"/>
      <c r="B68" s="983" t="s">
        <v>643</v>
      </c>
      <c r="C68" s="983"/>
      <c r="D68" s="983"/>
      <c r="E68" s="983"/>
      <c r="F68" s="983"/>
      <c r="G68" s="983"/>
      <c r="H68" s="983"/>
      <c r="I68" s="983"/>
      <c r="J68" s="71"/>
    </row>
    <row r="69" spans="1:15" s="401" customFormat="1" hidden="1">
      <c r="A69" s="452"/>
      <c r="B69" s="950"/>
      <c r="C69" s="950"/>
      <c r="D69" s="950"/>
      <c r="E69" s="950"/>
      <c r="F69" s="950"/>
      <c r="G69" s="950"/>
      <c r="H69" s="950"/>
      <c r="I69" s="950"/>
      <c r="J69" s="71"/>
    </row>
    <row r="70" spans="1:15" s="401" customFormat="1" ht="17.25" hidden="1" customHeight="1">
      <c r="A70" s="452"/>
      <c r="B70" s="950"/>
      <c r="C70" s="950"/>
      <c r="D70" s="950"/>
      <c r="E70" s="950"/>
      <c r="F70" s="950"/>
      <c r="G70" s="950"/>
      <c r="H70" s="950"/>
      <c r="I70" s="950"/>
      <c r="J70" s="71"/>
    </row>
    <row r="71" spans="1:15" s="401" customFormat="1" hidden="1">
      <c r="A71" s="452"/>
      <c r="B71" s="950"/>
      <c r="C71" s="950"/>
      <c r="D71" s="950"/>
      <c r="E71" s="950"/>
      <c r="F71" s="950"/>
      <c r="G71" s="950"/>
      <c r="H71" s="950"/>
      <c r="I71" s="950"/>
      <c r="J71" s="71"/>
    </row>
    <row r="72" spans="1:15" s="401" customFormat="1" hidden="1">
      <c r="A72" s="452"/>
      <c r="B72" s="950"/>
      <c r="C72" s="950"/>
      <c r="D72" s="950"/>
      <c r="E72" s="950"/>
      <c r="F72" s="950"/>
      <c r="G72" s="950"/>
      <c r="H72" s="950"/>
      <c r="I72" s="950"/>
      <c r="J72" s="71"/>
    </row>
    <row r="73" spans="1:15" s="401" customFormat="1" hidden="1">
      <c r="A73" s="452"/>
      <c r="B73" s="950"/>
      <c r="C73" s="950"/>
      <c r="D73" s="950"/>
      <c r="E73" s="950"/>
      <c r="F73" s="950"/>
      <c r="G73" s="950"/>
      <c r="H73" s="950"/>
      <c r="I73" s="950"/>
      <c r="J73" s="71"/>
    </row>
    <row r="74" spans="1:15" s="401" customFormat="1" hidden="1">
      <c r="A74" s="71"/>
      <c r="B74" s="985"/>
      <c r="C74" s="985"/>
      <c r="D74" s="985"/>
      <c r="E74" s="985"/>
      <c r="F74" s="985"/>
      <c r="G74" s="985"/>
      <c r="H74" s="985"/>
      <c r="I74" s="985"/>
      <c r="J74" s="71"/>
    </row>
    <row r="75" spans="1:15" s="401" customFormat="1" hidden="1">
      <c r="A75" s="71"/>
      <c r="B75" s="71"/>
      <c r="C75" s="71"/>
      <c r="D75" s="71"/>
      <c r="E75" s="71"/>
      <c r="F75" s="71"/>
      <c r="G75" s="71"/>
      <c r="H75" s="71"/>
      <c r="I75" s="71"/>
      <c r="J75" s="71"/>
    </row>
    <row r="76" spans="1:15" s="401" customFormat="1" hidden="1">
      <c r="A76" s="455"/>
      <c r="B76" s="986"/>
      <c r="C76" s="986"/>
      <c r="D76" s="986"/>
      <c r="E76" s="986"/>
      <c r="F76" s="986"/>
      <c r="G76" s="986"/>
      <c r="H76" s="986"/>
      <c r="I76" s="986"/>
      <c r="J76" s="71"/>
    </row>
    <row r="77" spans="1:15" s="401" customFormat="1">
      <c r="B77" s="986"/>
      <c r="C77" s="986"/>
      <c r="D77" s="986"/>
      <c r="E77" s="986"/>
      <c r="F77" s="986"/>
      <c r="G77" s="986"/>
      <c r="H77" s="986"/>
      <c r="I77" s="986"/>
    </row>
    <row r="78" spans="1:15" s="401" customFormat="1" ht="24" customHeight="1">
      <c r="B78" s="855" t="s">
        <v>644</v>
      </c>
      <c r="C78" s="855"/>
      <c r="D78" s="855"/>
      <c r="E78" s="855"/>
      <c r="F78" s="425"/>
      <c r="G78" s="425"/>
      <c r="H78" s="425"/>
      <c r="I78" s="425"/>
    </row>
    <row r="79" spans="1:15" s="401" customFormat="1" ht="40.15" customHeight="1">
      <c r="A79" s="71"/>
      <c r="B79" s="856" t="s">
        <v>645</v>
      </c>
      <c r="C79" s="856"/>
      <c r="D79" s="856"/>
      <c r="E79" s="856"/>
      <c r="F79" s="856"/>
      <c r="G79" s="856"/>
      <c r="H79" s="856"/>
      <c r="I79" s="856"/>
      <c r="J79" s="71"/>
      <c r="M79" s="656"/>
      <c r="N79" s="656"/>
      <c r="O79" s="656"/>
    </row>
    <row r="80" spans="1:15" s="401" customFormat="1" ht="15.75" customHeight="1">
      <c r="A80" s="71"/>
      <c r="B80" s="34"/>
      <c r="C80" s="456"/>
      <c r="D80" s="456"/>
      <c r="E80" s="456"/>
      <c r="F80" s="456"/>
      <c r="G80" s="456"/>
      <c r="H80" s="456"/>
      <c r="I80" s="456"/>
      <c r="J80" s="71"/>
      <c r="M80" s="656"/>
      <c r="N80" s="656"/>
      <c r="O80" s="656"/>
    </row>
    <row r="81" spans="1:25" s="401" customFormat="1" ht="38.25" customHeight="1">
      <c r="A81" s="567">
        <v>1</v>
      </c>
      <c r="B81" s="846" t="s">
        <v>530</v>
      </c>
      <c r="C81" s="847"/>
      <c r="D81" s="847"/>
      <c r="E81" s="847"/>
      <c r="F81" s="987"/>
      <c r="G81" s="988"/>
      <c r="H81" s="972"/>
      <c r="I81" s="972"/>
      <c r="J81" s="460"/>
      <c r="K81" s="460"/>
      <c r="L81" s="460"/>
      <c r="M81" s="658"/>
      <c r="N81" s="659">
        <f>'[3]Name of Bidder'!D10</f>
        <v>121</v>
      </c>
      <c r="O81" s="658"/>
      <c r="P81" s="460"/>
      <c r="Q81" s="460"/>
      <c r="R81" s="460"/>
      <c r="S81" s="460"/>
      <c r="T81" s="460"/>
      <c r="U81" s="460"/>
      <c r="V81" s="460"/>
      <c r="W81" s="460"/>
      <c r="X81" s="460"/>
      <c r="Y81" s="460"/>
    </row>
    <row r="82" spans="1:25" s="401" customFormat="1" ht="22.5" customHeight="1">
      <c r="A82" s="457"/>
      <c r="B82" s="966" t="s">
        <v>531</v>
      </c>
      <c r="C82" s="967"/>
      <c r="D82" s="967"/>
      <c r="E82" s="967"/>
      <c r="F82" s="968"/>
      <c r="G82" s="969"/>
      <c r="H82" s="970"/>
      <c r="I82" s="970"/>
      <c r="J82" s="460"/>
      <c r="K82" s="460"/>
      <c r="L82" s="460"/>
      <c r="M82" s="658"/>
      <c r="N82" s="660" t="e">
        <f>'[3]Name of Bidder'!D15</f>
        <v>#REF!</v>
      </c>
      <c r="O82" s="658"/>
      <c r="P82" s="460"/>
      <c r="Q82" s="460"/>
      <c r="R82" s="460"/>
      <c r="S82" s="460"/>
      <c r="T82" s="460"/>
      <c r="U82" s="460"/>
      <c r="V82" s="460"/>
      <c r="W82" s="460"/>
      <c r="X82" s="460"/>
      <c r="Y82" s="460"/>
    </row>
    <row r="83" spans="1:25" s="401" customFormat="1" ht="52.9" hidden="1" customHeight="1">
      <c r="A83" s="457"/>
      <c r="B83" s="851"/>
      <c r="C83" s="852"/>
      <c r="D83" s="852"/>
      <c r="E83" s="852"/>
      <c r="F83" s="971"/>
      <c r="G83" s="850"/>
      <c r="H83" s="972"/>
      <c r="I83" s="972"/>
      <c r="J83" s="460"/>
      <c r="K83" s="460"/>
      <c r="L83" s="460"/>
      <c r="M83" s="658"/>
      <c r="N83" s="660"/>
      <c r="O83" s="658"/>
      <c r="P83" s="460"/>
      <c r="Q83" s="460"/>
      <c r="R83" s="460"/>
      <c r="S83" s="460"/>
      <c r="T83" s="460"/>
      <c r="U83" s="460"/>
      <c r="V83" s="460"/>
      <c r="W83" s="460"/>
      <c r="X83" s="460"/>
      <c r="Y83" s="460"/>
    </row>
    <row r="84" spans="1:25" s="401" customFormat="1" ht="61.9" hidden="1" customHeight="1">
      <c r="A84" s="457"/>
      <c r="B84" s="973"/>
      <c r="C84" s="974"/>
      <c r="D84" s="974"/>
      <c r="E84" s="974"/>
      <c r="F84" s="975"/>
      <c r="G84" s="976"/>
      <c r="H84" s="657"/>
      <c r="I84" s="657"/>
      <c r="J84" s="460"/>
      <c r="K84" s="460"/>
      <c r="L84" s="460"/>
      <c r="M84" s="658"/>
      <c r="N84" s="660"/>
      <c r="O84" s="658"/>
      <c r="P84" s="460"/>
      <c r="Q84" s="460"/>
      <c r="R84" s="460"/>
      <c r="S84" s="460"/>
      <c r="T84" s="460"/>
      <c r="U84" s="460"/>
      <c r="V84" s="460"/>
      <c r="W84" s="460"/>
      <c r="X84" s="460"/>
      <c r="Y84" s="460"/>
    </row>
    <row r="85" spans="1:25" s="401" customFormat="1" ht="44.25" customHeight="1">
      <c r="A85" s="567">
        <v>2</v>
      </c>
      <c r="B85" s="826" t="s">
        <v>532</v>
      </c>
      <c r="C85" s="827"/>
      <c r="D85" s="827"/>
      <c r="E85" s="827"/>
      <c r="F85" s="977"/>
      <c r="G85" s="830"/>
      <c r="H85" s="962"/>
      <c r="I85" s="962"/>
      <c r="J85" s="464"/>
      <c r="K85" s="464"/>
      <c r="L85" s="464"/>
      <c r="M85" s="661"/>
      <c r="N85" s="656"/>
      <c r="O85" s="661"/>
      <c r="P85" s="464"/>
      <c r="Q85" s="464"/>
      <c r="R85" s="464"/>
      <c r="S85" s="464"/>
      <c r="T85" s="464"/>
      <c r="U85" s="464"/>
      <c r="V85" s="464"/>
      <c r="W85" s="464"/>
      <c r="X85" s="464"/>
      <c r="Y85" s="464"/>
    </row>
    <row r="86" spans="1:25" s="401" customFormat="1" ht="14.25" customHeight="1">
      <c r="A86" s="457"/>
      <c r="B86" s="465"/>
      <c r="C86" s="465"/>
      <c r="D86" s="465"/>
      <c r="E86" s="465"/>
      <c r="F86" s="574"/>
      <c r="G86" s="575"/>
      <c r="H86" s="466"/>
      <c r="I86" s="466"/>
      <c r="J86" s="464"/>
      <c r="K86" s="464"/>
      <c r="L86" s="464"/>
      <c r="M86" s="464"/>
      <c r="N86" s="464"/>
      <c r="O86" s="464"/>
      <c r="P86" s="464"/>
      <c r="Q86" s="464"/>
      <c r="R86" s="464"/>
      <c r="S86" s="464"/>
      <c r="T86" s="464"/>
      <c r="U86" s="464"/>
      <c r="V86" s="464"/>
      <c r="W86" s="464"/>
      <c r="X86" s="464"/>
      <c r="Y86" s="464"/>
    </row>
    <row r="87" spans="1:25" s="401" customFormat="1" ht="36.75" customHeight="1">
      <c r="A87" s="567">
        <v>3</v>
      </c>
      <c r="B87" s="826" t="s">
        <v>533</v>
      </c>
      <c r="C87" s="827"/>
      <c r="D87" s="827"/>
      <c r="E87" s="827"/>
      <c r="F87" s="977"/>
      <c r="G87" s="830"/>
      <c r="H87" s="962"/>
      <c r="I87" s="962"/>
      <c r="J87" s="464"/>
      <c r="K87" s="464"/>
      <c r="L87" s="464"/>
      <c r="M87" s="464"/>
      <c r="N87" s="464"/>
      <c r="O87" s="464"/>
      <c r="P87" s="464"/>
      <c r="Q87" s="464"/>
      <c r="R87" s="464"/>
      <c r="S87" s="464"/>
      <c r="T87" s="464"/>
      <c r="U87" s="464"/>
      <c r="V87" s="464"/>
      <c r="W87" s="464"/>
      <c r="X87" s="464"/>
      <c r="Y87" s="464"/>
    </row>
    <row r="88" spans="1:25" s="401" customFormat="1" ht="14.25" customHeight="1">
      <c r="A88" s="457"/>
      <c r="B88" s="467"/>
      <c r="C88" s="467"/>
      <c r="D88" s="467"/>
      <c r="E88" s="467"/>
      <c r="F88" s="574"/>
      <c r="G88" s="575"/>
      <c r="H88" s="466"/>
      <c r="I88" s="466"/>
      <c r="J88" s="464"/>
      <c r="K88" s="464"/>
      <c r="L88" s="464"/>
      <c r="M88" s="464"/>
      <c r="N88" s="464"/>
      <c r="O88" s="464"/>
      <c r="P88" s="464"/>
      <c r="Q88" s="464"/>
      <c r="R88" s="464"/>
      <c r="S88" s="464"/>
      <c r="T88" s="464"/>
      <c r="U88" s="464"/>
      <c r="V88" s="464"/>
      <c r="W88" s="464"/>
      <c r="X88" s="464"/>
      <c r="Y88" s="464"/>
    </row>
    <row r="89" spans="1:25" s="401" customFormat="1" ht="23.25" customHeight="1">
      <c r="A89" s="570">
        <v>4</v>
      </c>
      <c r="B89" s="831" t="s">
        <v>844</v>
      </c>
      <c r="C89" s="832"/>
      <c r="D89" s="832"/>
      <c r="E89" s="832"/>
      <c r="F89" s="978"/>
      <c r="G89" s="834"/>
      <c r="H89" s="979"/>
      <c r="I89" s="979"/>
      <c r="J89" s="464"/>
      <c r="K89" s="464"/>
      <c r="L89" s="464"/>
      <c r="M89" s="464"/>
      <c r="N89" s="464"/>
      <c r="O89" s="464"/>
      <c r="P89" s="464"/>
      <c r="Q89" s="464"/>
      <c r="R89" s="464"/>
      <c r="S89" s="464"/>
      <c r="T89" s="464"/>
      <c r="U89" s="464"/>
      <c r="V89" s="464"/>
      <c r="W89" s="464"/>
      <c r="X89" s="464"/>
      <c r="Y89" s="464"/>
    </row>
    <row r="90" spans="1:25" s="401" customFormat="1" ht="21" customHeight="1">
      <c r="A90" s="573"/>
      <c r="B90" s="806"/>
      <c r="C90" s="807"/>
      <c r="D90" s="807"/>
      <c r="E90" s="807"/>
      <c r="F90" s="906"/>
      <c r="G90" s="836"/>
      <c r="H90" s="979"/>
      <c r="I90" s="979"/>
      <c r="J90" s="464"/>
      <c r="K90" s="464"/>
      <c r="L90" s="464"/>
      <c r="M90" s="464"/>
      <c r="N90" s="464"/>
      <c r="O90" s="464"/>
      <c r="P90" s="464"/>
      <c r="Q90" s="464"/>
      <c r="R90" s="464"/>
      <c r="S90" s="464"/>
      <c r="T90" s="464"/>
      <c r="U90" s="464"/>
      <c r="V90" s="464"/>
      <c r="W90" s="464"/>
      <c r="X90" s="464"/>
      <c r="Y90" s="464"/>
    </row>
    <row r="91" spans="1:25" s="401" customFormat="1" ht="20.25" customHeight="1">
      <c r="A91" s="573"/>
      <c r="B91" s="806"/>
      <c r="C91" s="807"/>
      <c r="D91" s="807"/>
      <c r="E91" s="807"/>
      <c r="F91" s="906"/>
      <c r="G91" s="836"/>
      <c r="H91" s="979"/>
      <c r="I91" s="979"/>
      <c r="J91" s="464"/>
      <c r="K91" s="464"/>
      <c r="L91" s="464"/>
      <c r="M91" s="464"/>
      <c r="N91" s="464"/>
      <c r="O91" s="464"/>
      <c r="P91" s="464"/>
      <c r="Q91" s="464"/>
      <c r="R91" s="464"/>
      <c r="S91" s="464"/>
      <c r="T91" s="464"/>
      <c r="U91" s="464"/>
      <c r="V91" s="464"/>
      <c r="W91" s="464"/>
      <c r="X91" s="464"/>
      <c r="Y91" s="464"/>
    </row>
    <row r="92" spans="1:25" s="401" customFormat="1" ht="21" customHeight="1">
      <c r="A92" s="573"/>
      <c r="B92" s="806"/>
      <c r="C92" s="807"/>
      <c r="D92" s="807"/>
      <c r="E92" s="807"/>
      <c r="F92" s="906"/>
      <c r="G92" s="836"/>
      <c r="H92" s="979"/>
      <c r="I92" s="979"/>
      <c r="J92" s="464"/>
      <c r="K92" s="464"/>
      <c r="L92" s="464"/>
      <c r="M92" s="464"/>
      <c r="N92" s="464"/>
      <c r="O92" s="464"/>
      <c r="P92" s="464"/>
      <c r="Q92" s="464"/>
      <c r="R92" s="464"/>
      <c r="S92" s="464"/>
      <c r="T92" s="464"/>
      <c r="U92" s="464"/>
      <c r="V92" s="464"/>
      <c r="W92" s="464"/>
      <c r="X92" s="464"/>
      <c r="Y92" s="464"/>
    </row>
    <row r="93" spans="1:25" s="401" customFormat="1" ht="24.95" customHeight="1">
      <c r="A93" s="571"/>
      <c r="B93" s="469"/>
      <c r="C93" s="470"/>
      <c r="D93" s="470"/>
      <c r="E93" s="471" t="s">
        <v>534</v>
      </c>
      <c r="F93" s="961"/>
      <c r="G93" s="838"/>
      <c r="H93" s="962"/>
      <c r="I93" s="962"/>
      <c r="J93" s="464"/>
      <c r="K93" s="464"/>
      <c r="L93" s="464"/>
      <c r="M93" s="464"/>
      <c r="N93" s="464"/>
      <c r="O93" s="464"/>
      <c r="P93" s="464"/>
      <c r="Q93" s="464"/>
      <c r="R93" s="464"/>
      <c r="S93" s="464"/>
      <c r="T93" s="464"/>
      <c r="U93" s="464"/>
      <c r="V93" s="464"/>
      <c r="W93" s="464"/>
      <c r="X93" s="464"/>
      <c r="Y93" s="464"/>
    </row>
    <row r="94" spans="1:25" s="401" customFormat="1" ht="24.95" customHeight="1">
      <c r="A94" s="571"/>
      <c r="B94" s="469"/>
      <c r="C94" s="470"/>
      <c r="D94" s="470"/>
      <c r="E94" s="471" t="s">
        <v>77</v>
      </c>
      <c r="F94" s="961"/>
      <c r="G94" s="838"/>
      <c r="H94" s="962"/>
      <c r="I94" s="962"/>
      <c r="J94" s="464"/>
      <c r="K94" s="464"/>
      <c r="L94" s="464"/>
      <c r="M94" s="464"/>
      <c r="N94" s="464"/>
      <c r="O94" s="464"/>
      <c r="P94" s="464"/>
      <c r="Q94" s="464"/>
      <c r="R94" s="464"/>
      <c r="S94" s="464"/>
      <c r="T94" s="464"/>
      <c r="U94" s="464"/>
      <c r="V94" s="464"/>
      <c r="W94" s="464"/>
      <c r="X94" s="464"/>
      <c r="Y94" s="464"/>
    </row>
    <row r="95" spans="1:25" s="401" customFormat="1" ht="24.95" customHeight="1">
      <c r="A95" s="572"/>
      <c r="B95" s="472"/>
      <c r="C95" s="473"/>
      <c r="D95" s="473"/>
      <c r="E95" s="474" t="s">
        <v>535</v>
      </c>
      <c r="F95" s="963"/>
      <c r="G95" s="840"/>
      <c r="H95" s="962"/>
      <c r="I95" s="962"/>
      <c r="J95" s="464"/>
      <c r="K95" s="464"/>
      <c r="L95" s="464"/>
      <c r="M95" s="464"/>
      <c r="N95" s="464"/>
      <c r="O95" s="464"/>
      <c r="P95" s="464"/>
      <c r="Q95" s="464"/>
      <c r="R95" s="464"/>
      <c r="S95" s="464"/>
      <c r="T95" s="464"/>
      <c r="U95" s="464"/>
      <c r="V95" s="464"/>
      <c r="W95" s="464"/>
      <c r="X95" s="464"/>
      <c r="Y95" s="464"/>
    </row>
    <row r="96" spans="1:25" s="401" customFormat="1" ht="20.25" customHeight="1">
      <c r="A96" s="468"/>
      <c r="B96" s="475"/>
      <c r="C96" s="476"/>
      <c r="D96" s="476"/>
      <c r="E96" s="477"/>
      <c r="F96" s="539"/>
      <c r="G96" s="482"/>
      <c r="H96" s="167"/>
      <c r="I96" s="167"/>
      <c r="J96" s="464"/>
      <c r="K96" s="464"/>
      <c r="L96" s="464"/>
      <c r="M96" s="464"/>
      <c r="N96" s="464"/>
      <c r="O96" s="464"/>
      <c r="P96" s="464"/>
      <c r="Q96" s="464"/>
      <c r="R96" s="464"/>
      <c r="S96" s="464"/>
      <c r="T96" s="464"/>
      <c r="U96" s="464"/>
      <c r="V96" s="464"/>
      <c r="W96" s="464"/>
      <c r="X96" s="464"/>
      <c r="Y96" s="464"/>
    </row>
    <row r="97" spans="1:25" s="401" customFormat="1" ht="72" customHeight="1">
      <c r="A97" s="567">
        <v>5</v>
      </c>
      <c r="B97" s="841" t="s">
        <v>536</v>
      </c>
      <c r="C97" s="841"/>
      <c r="D97" s="841"/>
      <c r="E97" s="793"/>
      <c r="F97" s="808"/>
      <c r="G97" s="809"/>
      <c r="H97" s="960"/>
      <c r="I97" s="960"/>
      <c r="J97" s="464"/>
      <c r="K97" s="464"/>
      <c r="L97" s="464"/>
      <c r="M97" s="464"/>
      <c r="N97" s="464"/>
      <c r="O97" s="464"/>
      <c r="P97" s="464"/>
      <c r="Q97" s="464"/>
      <c r="R97" s="464"/>
      <c r="S97" s="464"/>
      <c r="T97" s="464"/>
      <c r="U97" s="464"/>
      <c r="V97" s="464"/>
      <c r="W97" s="464"/>
      <c r="X97" s="464"/>
      <c r="Y97" s="464"/>
    </row>
    <row r="98" spans="1:25" s="401" customFormat="1" ht="32.25" customHeight="1">
      <c r="A98" s="567">
        <v>6</v>
      </c>
      <c r="B98" s="841" t="s">
        <v>537</v>
      </c>
      <c r="C98" s="841"/>
      <c r="D98" s="841"/>
      <c r="E98" s="793"/>
      <c r="F98" s="808"/>
      <c r="G98" s="809"/>
      <c r="H98" s="663"/>
      <c r="I98" s="663"/>
      <c r="J98" s="464"/>
      <c r="K98" s="464"/>
      <c r="L98" s="464"/>
      <c r="M98" s="464"/>
      <c r="N98" s="464"/>
      <c r="O98" s="464"/>
      <c r="P98" s="464"/>
      <c r="Q98" s="464"/>
      <c r="R98" s="464"/>
      <c r="S98" s="464"/>
      <c r="T98" s="464"/>
      <c r="U98" s="464"/>
      <c r="V98" s="464"/>
      <c r="W98" s="464"/>
      <c r="X98" s="464"/>
      <c r="Y98" s="464"/>
    </row>
    <row r="99" spans="1:25" s="401" customFormat="1" ht="61.9" hidden="1" customHeight="1">
      <c r="A99" s="457"/>
      <c r="B99" s="964"/>
      <c r="C99" s="964"/>
      <c r="D99" s="964"/>
      <c r="E99" s="820"/>
      <c r="F99" s="808"/>
      <c r="G99" s="809"/>
      <c r="H99" s="960"/>
      <c r="I99" s="960"/>
      <c r="J99" s="464"/>
      <c r="K99" s="464"/>
      <c r="L99" s="464"/>
      <c r="M99" s="464"/>
      <c r="N99" s="464"/>
      <c r="O99" s="464"/>
      <c r="P99" s="464"/>
      <c r="Q99" s="464"/>
      <c r="R99" s="464"/>
      <c r="S99" s="464"/>
      <c r="T99" s="464"/>
      <c r="U99" s="464"/>
      <c r="V99" s="464"/>
      <c r="W99" s="464"/>
      <c r="X99" s="464"/>
      <c r="Y99" s="464"/>
    </row>
    <row r="100" spans="1:25" s="401" customFormat="1" ht="21.75" hidden="1" customHeight="1">
      <c r="A100" s="457"/>
      <c r="B100" s="481"/>
      <c r="C100" s="476"/>
      <c r="D100" s="476"/>
      <c r="E100" s="477"/>
      <c r="F100" s="808"/>
      <c r="G100" s="809"/>
      <c r="H100" s="167"/>
      <c r="I100" s="167"/>
      <c r="J100" s="464"/>
      <c r="K100" s="464"/>
      <c r="L100" s="464"/>
      <c r="M100" s="464"/>
      <c r="N100" s="464"/>
      <c r="O100" s="464"/>
      <c r="P100" s="464"/>
      <c r="Q100" s="464"/>
      <c r="R100" s="464"/>
      <c r="S100" s="464"/>
      <c r="T100" s="464"/>
      <c r="U100" s="464"/>
      <c r="V100" s="464"/>
      <c r="W100" s="464"/>
      <c r="X100" s="464"/>
      <c r="Y100" s="464"/>
    </row>
    <row r="101" spans="1:25" s="401" customFormat="1" ht="21.75" hidden="1" customHeight="1">
      <c r="A101" s="457"/>
      <c r="B101" s="481"/>
      <c r="C101" s="476"/>
      <c r="D101" s="476"/>
      <c r="E101" s="477"/>
      <c r="F101" s="808"/>
      <c r="G101" s="809"/>
      <c r="H101" s="167"/>
      <c r="I101" s="167"/>
      <c r="J101" s="464"/>
      <c r="K101" s="464"/>
      <c r="L101" s="464"/>
      <c r="M101" s="464"/>
      <c r="N101" s="464"/>
      <c r="O101" s="464"/>
      <c r="P101" s="464"/>
      <c r="Q101" s="464"/>
      <c r="R101" s="464"/>
      <c r="S101" s="464"/>
      <c r="T101" s="464"/>
      <c r="U101" s="464"/>
      <c r="V101" s="464"/>
      <c r="W101" s="464"/>
      <c r="X101" s="464"/>
      <c r="Y101" s="464"/>
    </row>
    <row r="102" spans="1:25" s="401" customFormat="1" ht="21.75" hidden="1" customHeight="1">
      <c r="A102" s="457"/>
      <c r="B102" s="814"/>
      <c r="C102" s="815"/>
      <c r="D102" s="815"/>
      <c r="E102" s="815"/>
      <c r="F102" s="808"/>
      <c r="G102" s="809"/>
      <c r="H102" s="965"/>
      <c r="I102" s="965"/>
      <c r="J102" s="464"/>
      <c r="K102" s="464"/>
      <c r="L102" s="464"/>
      <c r="M102" s="464"/>
      <c r="N102" s="464"/>
      <c r="O102" s="464"/>
      <c r="P102" s="464"/>
      <c r="Q102" s="464"/>
      <c r="R102" s="464"/>
      <c r="S102" s="464"/>
      <c r="T102" s="464"/>
      <c r="U102" s="464"/>
      <c r="V102" s="464"/>
      <c r="W102" s="464"/>
      <c r="X102" s="464"/>
      <c r="Y102" s="464"/>
    </row>
    <row r="103" spans="1:25" s="401" customFormat="1" ht="21.75" hidden="1" customHeight="1">
      <c r="A103" s="457"/>
      <c r="B103" s="483"/>
      <c r="C103" s="484"/>
      <c r="D103" s="484"/>
      <c r="E103" s="484"/>
      <c r="F103" s="808"/>
      <c r="G103" s="809"/>
      <c r="H103" s="960"/>
      <c r="I103" s="960"/>
      <c r="J103" s="464"/>
      <c r="K103" s="464"/>
      <c r="L103" s="464"/>
      <c r="M103" s="464"/>
      <c r="N103" s="464"/>
      <c r="O103" s="464"/>
      <c r="P103" s="464"/>
      <c r="Q103" s="464"/>
      <c r="R103" s="464"/>
      <c r="S103" s="464"/>
      <c r="T103" s="464"/>
      <c r="U103" s="464"/>
      <c r="V103" s="464"/>
      <c r="W103" s="464"/>
      <c r="X103" s="464"/>
      <c r="Y103" s="464"/>
    </row>
    <row r="104" spans="1:25" s="401" customFormat="1" ht="21.75" hidden="1" customHeight="1">
      <c r="A104" s="457"/>
      <c r="B104" s="481"/>
      <c r="C104" s="476"/>
      <c r="D104" s="476"/>
      <c r="E104" s="477"/>
      <c r="F104" s="808"/>
      <c r="G104" s="809"/>
      <c r="H104" s="167"/>
      <c r="I104" s="167"/>
      <c r="J104" s="464"/>
      <c r="K104" s="464"/>
      <c r="L104" s="464"/>
      <c r="M104" s="464"/>
      <c r="N104" s="464"/>
      <c r="O104" s="464"/>
      <c r="P104" s="464"/>
      <c r="Q104" s="464"/>
      <c r="R104" s="464"/>
      <c r="S104" s="464"/>
      <c r="T104" s="464"/>
      <c r="U104" s="464"/>
      <c r="V104" s="464"/>
      <c r="W104" s="464"/>
      <c r="X104" s="464"/>
      <c r="Y104" s="464"/>
    </row>
    <row r="105" spans="1:25" s="401" customFormat="1" ht="21.75" hidden="1" customHeight="1">
      <c r="A105" s="457"/>
      <c r="B105" s="814" t="s">
        <v>538</v>
      </c>
      <c r="C105" s="815"/>
      <c r="D105" s="815"/>
      <c r="E105" s="815"/>
      <c r="F105" s="808"/>
      <c r="G105" s="809"/>
      <c r="H105" s="960"/>
      <c r="I105" s="960"/>
      <c r="J105" s="464"/>
      <c r="K105" s="464"/>
      <c r="L105" s="464"/>
      <c r="M105" s="464"/>
      <c r="N105" s="464"/>
      <c r="O105" s="464"/>
      <c r="P105" s="464"/>
      <c r="Q105" s="464"/>
      <c r="R105" s="464"/>
      <c r="S105" s="464"/>
      <c r="T105" s="464"/>
      <c r="U105" s="464"/>
      <c r="V105" s="464"/>
      <c r="W105" s="464"/>
      <c r="X105" s="464"/>
      <c r="Y105" s="464"/>
    </row>
    <row r="106" spans="1:25" s="401" customFormat="1" ht="21.75" hidden="1" customHeight="1">
      <c r="A106" s="457"/>
      <c r="B106" s="481"/>
      <c r="C106" s="476"/>
      <c r="D106" s="476"/>
      <c r="E106" s="477"/>
      <c r="F106" s="808"/>
      <c r="G106" s="809"/>
      <c r="H106" s="167"/>
      <c r="I106" s="167"/>
      <c r="J106" s="464"/>
      <c r="K106" s="464"/>
      <c r="L106" s="464"/>
      <c r="M106" s="464"/>
      <c r="N106" s="464"/>
      <c r="O106" s="464"/>
      <c r="P106" s="464"/>
      <c r="Q106" s="464"/>
      <c r="R106" s="464"/>
      <c r="S106" s="464"/>
      <c r="T106" s="464"/>
      <c r="U106" s="464"/>
      <c r="V106" s="464"/>
      <c r="W106" s="464"/>
      <c r="X106" s="464"/>
      <c r="Y106" s="464"/>
    </row>
    <row r="107" spans="1:25" s="401" customFormat="1" ht="21.75" hidden="1" customHeight="1">
      <c r="A107" s="457"/>
      <c r="B107" s="806" t="s">
        <v>539</v>
      </c>
      <c r="C107" s="807"/>
      <c r="D107" s="807"/>
      <c r="E107" s="807"/>
      <c r="F107" s="808"/>
      <c r="G107" s="809"/>
      <c r="H107" s="960"/>
      <c r="I107" s="960"/>
      <c r="J107" s="464"/>
      <c r="K107" s="464"/>
      <c r="L107" s="464"/>
      <c r="M107" s="464"/>
      <c r="N107" s="464"/>
      <c r="O107" s="464"/>
      <c r="P107" s="464"/>
      <c r="Q107" s="464"/>
      <c r="R107" s="464"/>
      <c r="S107" s="464"/>
      <c r="T107" s="464"/>
      <c r="U107" s="464"/>
      <c r="V107" s="464"/>
      <c r="W107" s="464"/>
      <c r="X107" s="464"/>
      <c r="Y107" s="464"/>
    </row>
    <row r="108" spans="1:25" s="401" customFormat="1" ht="21.75" hidden="1" customHeight="1">
      <c r="A108" s="457"/>
      <c r="B108" s="803" t="s">
        <v>540</v>
      </c>
      <c r="C108" s="804"/>
      <c r="D108" s="804"/>
      <c r="E108" s="804"/>
      <c r="F108" s="808"/>
      <c r="G108" s="809"/>
      <c r="H108" s="960"/>
      <c r="I108" s="960"/>
      <c r="J108" s="464"/>
      <c r="K108" s="464"/>
      <c r="L108" s="464"/>
      <c r="M108" s="464"/>
      <c r="N108" s="464"/>
      <c r="O108" s="464"/>
      <c r="P108" s="464"/>
      <c r="Q108" s="464"/>
      <c r="R108" s="464"/>
      <c r="S108" s="464"/>
      <c r="T108" s="464"/>
      <c r="U108" s="464"/>
      <c r="V108" s="464"/>
      <c r="W108" s="464"/>
      <c r="X108" s="464"/>
      <c r="Y108" s="464"/>
    </row>
    <row r="109" spans="1:25" s="401" customFormat="1" ht="21" hidden="1" customHeight="1">
      <c r="A109" s="457"/>
      <c r="B109" s="803" t="s">
        <v>541</v>
      </c>
      <c r="C109" s="804"/>
      <c r="D109" s="804"/>
      <c r="E109" s="804"/>
      <c r="F109" s="808"/>
      <c r="G109" s="809"/>
      <c r="H109" s="960"/>
      <c r="I109" s="960"/>
      <c r="J109" s="464"/>
      <c r="K109" s="464"/>
      <c r="L109" s="464"/>
      <c r="M109" s="464"/>
      <c r="N109" s="464"/>
      <c r="O109" s="464"/>
      <c r="P109" s="464"/>
      <c r="Q109" s="464"/>
      <c r="R109" s="464"/>
      <c r="S109" s="464"/>
      <c r="T109" s="464"/>
      <c r="U109" s="464"/>
      <c r="V109" s="464"/>
      <c r="W109" s="464"/>
      <c r="X109" s="464"/>
      <c r="Y109" s="464"/>
    </row>
    <row r="110" spans="1:25" s="401" customFormat="1" ht="21.75" hidden="1" customHeight="1">
      <c r="A110" s="457"/>
      <c r="B110" s="803" t="s">
        <v>542</v>
      </c>
      <c r="C110" s="804"/>
      <c r="D110" s="804"/>
      <c r="E110" s="804"/>
      <c r="F110" s="808"/>
      <c r="G110" s="809"/>
      <c r="H110" s="960"/>
      <c r="I110" s="960"/>
      <c r="J110" s="464"/>
      <c r="K110" s="464"/>
      <c r="L110" s="464"/>
      <c r="M110" s="464"/>
      <c r="N110" s="464"/>
      <c r="O110" s="464"/>
      <c r="P110" s="464"/>
      <c r="Q110" s="464"/>
      <c r="R110" s="464"/>
      <c r="S110" s="464"/>
      <c r="T110" s="464"/>
      <c r="U110" s="464"/>
      <c r="V110" s="464"/>
      <c r="W110" s="464"/>
      <c r="X110" s="464"/>
      <c r="Y110" s="464"/>
    </row>
    <row r="111" spans="1:25" s="401" customFormat="1" ht="21.75" hidden="1" customHeight="1">
      <c r="A111" s="457"/>
      <c r="B111" s="485"/>
      <c r="C111" s="486"/>
      <c r="D111" s="486"/>
      <c r="E111" s="486"/>
      <c r="F111" s="808"/>
      <c r="G111" s="809"/>
      <c r="H111" s="167"/>
      <c r="I111" s="167"/>
      <c r="J111" s="464"/>
      <c r="K111" s="464"/>
      <c r="L111" s="464"/>
      <c r="M111" s="464"/>
      <c r="N111" s="464"/>
      <c r="O111" s="464"/>
      <c r="P111" s="464"/>
      <c r="Q111" s="464"/>
      <c r="R111" s="464"/>
      <c r="S111" s="464"/>
      <c r="T111" s="464"/>
      <c r="U111" s="464"/>
      <c r="V111" s="464"/>
      <c r="W111" s="464"/>
      <c r="X111" s="464"/>
      <c r="Y111" s="464"/>
    </row>
    <row r="112" spans="1:25" s="401" customFormat="1" ht="21.75" hidden="1" customHeight="1">
      <c r="A112" s="457"/>
      <c r="B112" s="806" t="s">
        <v>543</v>
      </c>
      <c r="C112" s="807"/>
      <c r="D112" s="807"/>
      <c r="E112" s="807"/>
      <c r="F112" s="808"/>
      <c r="G112" s="809"/>
      <c r="H112" s="167"/>
      <c r="I112" s="167"/>
      <c r="J112" s="464"/>
      <c r="K112" s="464"/>
      <c r="L112" s="464"/>
      <c r="M112" s="464"/>
      <c r="N112" s="464"/>
      <c r="O112" s="464"/>
      <c r="P112" s="464"/>
      <c r="Q112" s="464"/>
      <c r="R112" s="464"/>
      <c r="S112" s="464"/>
      <c r="T112" s="464"/>
      <c r="U112" s="464"/>
      <c r="V112" s="464"/>
      <c r="W112" s="464"/>
      <c r="X112" s="464"/>
      <c r="Y112" s="464"/>
    </row>
    <row r="113" spans="1:25" s="401" customFormat="1" ht="21.75" hidden="1" customHeight="1">
      <c r="A113" s="457"/>
      <c r="B113" s="806" t="s">
        <v>544</v>
      </c>
      <c r="C113" s="807"/>
      <c r="D113" s="807"/>
      <c r="E113" s="807"/>
      <c r="F113" s="808"/>
      <c r="G113" s="809"/>
      <c r="H113" s="960"/>
      <c r="I113" s="960"/>
      <c r="J113" s="464"/>
      <c r="K113" s="464"/>
      <c r="L113" s="464"/>
      <c r="M113" s="464"/>
      <c r="N113" s="464"/>
      <c r="O113" s="464"/>
      <c r="P113" s="464"/>
      <c r="Q113" s="464"/>
      <c r="R113" s="464"/>
      <c r="S113" s="464"/>
      <c r="T113" s="464"/>
      <c r="U113" s="464"/>
      <c r="V113" s="464"/>
      <c r="W113" s="464"/>
      <c r="X113" s="464"/>
      <c r="Y113" s="464"/>
    </row>
    <row r="114" spans="1:25" s="401" customFormat="1" ht="21.75" hidden="1" customHeight="1">
      <c r="A114" s="457"/>
      <c r="B114" s="806" t="s">
        <v>545</v>
      </c>
      <c r="C114" s="807"/>
      <c r="D114" s="807"/>
      <c r="E114" s="807"/>
      <c r="F114" s="808" t="s">
        <v>540</v>
      </c>
      <c r="G114" s="809" t="s">
        <v>541</v>
      </c>
      <c r="H114" s="70" t="s">
        <v>540</v>
      </c>
      <c r="I114" s="70" t="s">
        <v>541</v>
      </c>
      <c r="J114" s="464"/>
      <c r="K114" s="464"/>
      <c r="L114" s="464"/>
      <c r="M114" s="464"/>
      <c r="N114" s="464"/>
      <c r="O114" s="464"/>
      <c r="P114" s="464"/>
      <c r="Q114" s="464"/>
      <c r="R114" s="464"/>
      <c r="S114" s="464"/>
      <c r="T114" s="464"/>
      <c r="U114" s="464"/>
      <c r="V114" s="464"/>
      <c r="W114" s="464"/>
      <c r="X114" s="464"/>
      <c r="Y114" s="464"/>
    </row>
    <row r="115" spans="1:25" s="401" customFormat="1" ht="21.75" hidden="1" customHeight="1">
      <c r="A115" s="457"/>
      <c r="B115" s="800"/>
      <c r="C115" s="801"/>
      <c r="D115" s="801"/>
      <c r="E115" s="801"/>
      <c r="F115" s="808"/>
      <c r="G115" s="809"/>
      <c r="H115" s="662"/>
      <c r="I115" s="662"/>
      <c r="J115" s="464"/>
      <c r="K115" s="464"/>
      <c r="L115" s="464"/>
      <c r="M115" s="464"/>
      <c r="N115" s="464"/>
      <c r="O115" s="464"/>
      <c r="P115" s="464"/>
      <c r="Q115" s="464"/>
      <c r="R115" s="464"/>
      <c r="S115" s="464"/>
      <c r="T115" s="464"/>
      <c r="U115" s="464"/>
      <c r="V115" s="464"/>
      <c r="W115" s="464"/>
      <c r="X115" s="464"/>
      <c r="Y115" s="464"/>
    </row>
    <row r="116" spans="1:25" s="401" customFormat="1" ht="21.75" hidden="1" customHeight="1">
      <c r="A116" s="457"/>
      <c r="B116" s="803" t="s">
        <v>542</v>
      </c>
      <c r="C116" s="804"/>
      <c r="D116" s="804"/>
      <c r="E116" s="804"/>
      <c r="F116" s="808"/>
      <c r="G116" s="809"/>
      <c r="H116" s="662"/>
      <c r="I116" s="662"/>
      <c r="J116" s="464"/>
      <c r="K116" s="464"/>
      <c r="L116" s="464"/>
      <c r="M116" s="464"/>
      <c r="N116" s="464"/>
      <c r="O116" s="464"/>
      <c r="P116" s="464"/>
      <c r="Q116" s="464"/>
      <c r="R116" s="464"/>
      <c r="S116" s="464"/>
      <c r="T116" s="464"/>
      <c r="U116" s="464"/>
      <c r="V116" s="464"/>
      <c r="W116" s="464"/>
      <c r="X116" s="464"/>
      <c r="Y116" s="464"/>
    </row>
    <row r="117" spans="1:25" s="401" customFormat="1" ht="35.450000000000003" hidden="1" customHeight="1">
      <c r="A117" s="457"/>
      <c r="B117" s="806" t="s">
        <v>546</v>
      </c>
      <c r="C117" s="807"/>
      <c r="D117" s="807"/>
      <c r="E117" s="807"/>
      <c r="F117" s="808"/>
      <c r="G117" s="809"/>
      <c r="H117" s="960"/>
      <c r="I117" s="960"/>
      <c r="J117" s="464"/>
      <c r="K117" s="464"/>
      <c r="L117" s="464"/>
      <c r="M117" s="464"/>
      <c r="N117" s="464"/>
      <c r="O117" s="464"/>
      <c r="P117" s="464"/>
      <c r="Q117" s="464"/>
      <c r="R117" s="464"/>
      <c r="S117" s="464"/>
      <c r="T117" s="464"/>
      <c r="U117" s="464"/>
      <c r="V117" s="464"/>
      <c r="W117" s="464"/>
      <c r="X117" s="464"/>
      <c r="Y117" s="464"/>
    </row>
    <row r="118" spans="1:25" s="401" customFormat="1" ht="21.75" hidden="1" customHeight="1">
      <c r="A118" s="457"/>
      <c r="B118" s="485"/>
      <c r="C118" s="486"/>
      <c r="D118" s="486"/>
      <c r="E118" s="486"/>
      <c r="F118" s="808"/>
      <c r="G118" s="809"/>
      <c r="H118" s="486"/>
      <c r="I118" s="486"/>
      <c r="J118" s="464"/>
      <c r="K118" s="464"/>
      <c r="L118" s="464"/>
      <c r="M118" s="464"/>
      <c r="N118" s="464"/>
      <c r="O118" s="464"/>
      <c r="P118" s="464"/>
      <c r="Q118" s="464"/>
      <c r="R118" s="464"/>
      <c r="S118" s="464"/>
      <c r="T118" s="464"/>
      <c r="U118" s="464"/>
      <c r="V118" s="464"/>
      <c r="W118" s="464"/>
      <c r="X118" s="464"/>
      <c r="Y118" s="464"/>
    </row>
    <row r="119" spans="1:25" s="401" customFormat="1" ht="10.15" hidden="1" customHeight="1">
      <c r="A119" s="457"/>
      <c r="B119" s="481"/>
      <c r="C119" s="476"/>
      <c r="D119" s="476"/>
      <c r="E119" s="477"/>
      <c r="F119" s="808"/>
      <c r="G119" s="809"/>
      <c r="H119" s="167"/>
      <c r="I119" s="167"/>
      <c r="J119" s="464"/>
      <c r="K119" s="464"/>
      <c r="L119" s="464"/>
      <c r="M119" s="464"/>
      <c r="N119" s="464"/>
      <c r="O119" s="464"/>
      <c r="P119" s="464"/>
      <c r="Q119" s="464"/>
      <c r="R119" s="464"/>
      <c r="S119" s="464"/>
      <c r="T119" s="464"/>
      <c r="U119" s="464"/>
      <c r="V119" s="464"/>
      <c r="W119" s="464"/>
      <c r="X119" s="464"/>
      <c r="Y119" s="464"/>
    </row>
    <row r="120" spans="1:25" s="401" customFormat="1" ht="38.25" customHeight="1">
      <c r="A120" s="570">
        <v>7</v>
      </c>
      <c r="B120" s="956" t="s">
        <v>547</v>
      </c>
      <c r="C120" s="799"/>
      <c r="D120" s="799"/>
      <c r="E120" s="799"/>
      <c r="F120" s="808"/>
      <c r="G120" s="809"/>
      <c r="H120" s="957"/>
      <c r="I120" s="957"/>
      <c r="J120" s="464"/>
      <c r="K120" s="464"/>
      <c r="L120" s="464"/>
      <c r="M120" s="464"/>
      <c r="N120" s="464"/>
      <c r="O120" s="464"/>
      <c r="P120" s="464"/>
      <c r="Q120" s="464"/>
      <c r="R120" s="464"/>
      <c r="S120" s="464"/>
      <c r="T120" s="464"/>
      <c r="U120" s="464"/>
      <c r="V120" s="464"/>
      <c r="W120" s="464"/>
      <c r="X120" s="464"/>
      <c r="Y120" s="464"/>
    </row>
    <row r="121" spans="1:25" s="401" customFormat="1" ht="24.95" customHeight="1">
      <c r="A121" s="571"/>
      <c r="B121" s="814" t="s">
        <v>548</v>
      </c>
      <c r="C121" s="815"/>
      <c r="D121" s="815"/>
      <c r="E121" s="815"/>
      <c r="F121" s="487"/>
      <c r="G121" s="489"/>
      <c r="H121" s="167"/>
      <c r="I121" s="167"/>
      <c r="J121" s="464"/>
      <c r="K121" s="464"/>
      <c r="L121" s="464"/>
      <c r="M121" s="464"/>
      <c r="N121" s="464"/>
      <c r="O121" s="464"/>
      <c r="P121" s="464"/>
      <c r="Q121" s="464"/>
      <c r="R121" s="464"/>
      <c r="S121" s="464"/>
      <c r="T121" s="464"/>
      <c r="U121" s="464"/>
      <c r="V121" s="464"/>
      <c r="W121" s="464"/>
      <c r="X121" s="464"/>
      <c r="Y121" s="464"/>
    </row>
    <row r="122" spans="1:25" s="401" customFormat="1" ht="31.5" customHeight="1">
      <c r="A122" s="571"/>
      <c r="B122" s="814"/>
      <c r="C122" s="815"/>
      <c r="D122" s="815"/>
      <c r="E122" s="815"/>
      <c r="F122" s="490"/>
      <c r="G122" s="492"/>
      <c r="H122" s="167"/>
      <c r="I122" s="167"/>
      <c r="J122" s="464"/>
      <c r="K122" s="464"/>
      <c r="L122" s="464"/>
      <c r="M122" s="464"/>
      <c r="N122" s="464"/>
      <c r="O122" s="464"/>
      <c r="P122" s="464"/>
      <c r="Q122" s="464"/>
      <c r="R122" s="464"/>
      <c r="S122" s="464"/>
      <c r="T122" s="464"/>
      <c r="U122" s="464"/>
      <c r="V122" s="464"/>
      <c r="W122" s="464"/>
      <c r="X122" s="464"/>
      <c r="Y122" s="464"/>
    </row>
    <row r="123" spans="1:25" s="401" customFormat="1" ht="15.75" customHeight="1">
      <c r="A123" s="572"/>
      <c r="B123" s="501"/>
      <c r="C123" s="502"/>
      <c r="D123" s="502"/>
      <c r="E123" s="502"/>
      <c r="F123" s="823"/>
      <c r="G123" s="958"/>
      <c r="H123" s="959"/>
      <c r="I123" s="959"/>
      <c r="J123" s="464"/>
      <c r="K123" s="464"/>
      <c r="L123" s="464"/>
      <c r="M123" s="464"/>
      <c r="N123" s="464"/>
      <c r="O123" s="464"/>
      <c r="P123" s="464"/>
      <c r="Q123" s="464"/>
      <c r="R123" s="464"/>
      <c r="S123" s="464"/>
      <c r="T123" s="464"/>
      <c r="U123" s="464"/>
      <c r="V123" s="464"/>
      <c r="W123" s="464"/>
      <c r="X123" s="464"/>
      <c r="Y123" s="464"/>
    </row>
    <row r="124" spans="1:25" s="401" customFormat="1" ht="21" customHeight="1">
      <c r="A124" s="567">
        <v>8</v>
      </c>
      <c r="B124" s="793" t="s">
        <v>646</v>
      </c>
      <c r="C124" s="794"/>
      <c r="D124" s="794"/>
      <c r="E124" s="794"/>
      <c r="F124" s="808"/>
      <c r="G124" s="809"/>
      <c r="H124" s="960"/>
      <c r="I124" s="960"/>
      <c r="J124" s="464"/>
      <c r="K124" s="464"/>
      <c r="L124" s="464"/>
      <c r="M124" s="464"/>
      <c r="N124" s="464"/>
      <c r="O124" s="464"/>
      <c r="P124" s="464"/>
      <c r="Q124" s="464"/>
      <c r="R124" s="464"/>
      <c r="S124" s="464"/>
      <c r="T124" s="464"/>
      <c r="U124" s="464"/>
      <c r="V124" s="464"/>
      <c r="W124" s="464"/>
      <c r="X124" s="464"/>
      <c r="Y124" s="464"/>
    </row>
    <row r="125" spans="1:25" s="401" customFormat="1" ht="18.75" hidden="1" customHeight="1">
      <c r="A125" s="457"/>
      <c r="B125" s="820"/>
      <c r="C125" s="821"/>
      <c r="D125" s="821"/>
      <c r="E125" s="821"/>
      <c r="F125" s="823"/>
      <c r="G125" s="958"/>
      <c r="H125" s="959"/>
      <c r="I125" s="959"/>
      <c r="J125" s="464"/>
      <c r="K125" s="464"/>
      <c r="L125" s="464"/>
      <c r="M125" s="464"/>
      <c r="N125" s="464"/>
      <c r="O125" s="464"/>
      <c r="P125" s="464"/>
      <c r="Q125" s="464"/>
      <c r="R125" s="464"/>
      <c r="S125" s="464"/>
      <c r="T125" s="464"/>
      <c r="U125" s="464"/>
      <c r="V125" s="464"/>
      <c r="W125" s="464"/>
      <c r="X125" s="464"/>
      <c r="Y125" s="464"/>
    </row>
    <row r="126" spans="1:25" s="401" customFormat="1" ht="18.75" customHeight="1">
      <c r="A126" s="468"/>
      <c r="B126" s="484"/>
      <c r="C126" s="484"/>
      <c r="D126" s="484"/>
      <c r="E126" s="484"/>
      <c r="F126" s="545"/>
      <c r="G126" s="576"/>
      <c r="H126" s="498"/>
      <c r="I126" s="498"/>
      <c r="J126" s="464"/>
      <c r="K126" s="464"/>
      <c r="L126" s="464"/>
      <c r="M126" s="464"/>
      <c r="N126" s="464"/>
      <c r="O126" s="464"/>
      <c r="P126" s="464"/>
      <c r="Q126" s="464"/>
      <c r="R126" s="464"/>
      <c r="S126" s="464"/>
      <c r="T126" s="464"/>
      <c r="U126" s="464"/>
      <c r="V126" s="464"/>
      <c r="W126" s="464"/>
      <c r="X126" s="464"/>
      <c r="Y126" s="464"/>
    </row>
    <row r="127" spans="1:25" s="401" customFormat="1" ht="36.75" customHeight="1">
      <c r="A127" s="567">
        <v>9</v>
      </c>
      <c r="B127" s="793" t="s">
        <v>551</v>
      </c>
      <c r="C127" s="794"/>
      <c r="D127" s="794"/>
      <c r="E127" s="794"/>
      <c r="F127" s="568"/>
      <c r="G127" s="569"/>
      <c r="H127" s="664"/>
      <c r="I127" s="665"/>
      <c r="J127" s="464"/>
      <c r="K127" s="464"/>
      <c r="L127" s="464"/>
      <c r="M127" s="464"/>
      <c r="N127" s="464"/>
      <c r="O127" s="464"/>
      <c r="P127" s="464"/>
      <c r="Q127" s="464"/>
      <c r="R127" s="464"/>
      <c r="S127" s="464"/>
      <c r="T127" s="464"/>
      <c r="U127" s="464"/>
      <c r="V127" s="464"/>
      <c r="W127" s="464"/>
      <c r="X127" s="464"/>
      <c r="Y127" s="464"/>
    </row>
    <row r="128" spans="1:25" s="401" customFormat="1" ht="19.5" customHeight="1">
      <c r="A128" s="468"/>
      <c r="B128" s="911" t="s">
        <v>552</v>
      </c>
      <c r="C128" s="911"/>
      <c r="D128" s="911"/>
      <c r="E128" s="911"/>
      <c r="F128" s="911"/>
      <c r="G128" s="911"/>
      <c r="H128" s="798"/>
      <c r="I128" s="798"/>
      <c r="J128" s="464"/>
      <c r="K128" s="464"/>
      <c r="L128" s="464"/>
      <c r="M128" s="464"/>
      <c r="N128" s="464"/>
      <c r="O128" s="464"/>
      <c r="P128" s="464"/>
      <c r="Q128" s="464"/>
      <c r="R128" s="464"/>
      <c r="S128" s="464"/>
      <c r="T128" s="464"/>
      <c r="U128" s="464"/>
      <c r="V128" s="464"/>
      <c r="W128" s="464"/>
      <c r="X128" s="464"/>
      <c r="Y128" s="464"/>
    </row>
    <row r="129" spans="1:25" s="401" customFormat="1" ht="24" customHeight="1">
      <c r="A129" s="499"/>
      <c r="B129" s="855"/>
      <c r="C129" s="855"/>
      <c r="D129" s="425"/>
      <c r="E129" s="425"/>
      <c r="F129" s="425"/>
      <c r="G129" s="425"/>
      <c r="H129" s="425"/>
      <c r="I129" s="425"/>
    </row>
    <row r="130" spans="1:25" s="401" customFormat="1" ht="16.149999999999999" hidden="1" customHeight="1">
      <c r="A130" s="500"/>
      <c r="B130" s="856"/>
      <c r="C130" s="856"/>
      <c r="D130" s="856"/>
      <c r="E130" s="856"/>
      <c r="F130" s="856"/>
      <c r="G130" s="856"/>
      <c r="H130" s="856"/>
      <c r="I130" s="856"/>
      <c r="J130" s="71"/>
    </row>
    <row r="131" spans="1:25" s="401" customFormat="1" ht="15.75" hidden="1" customHeight="1">
      <c r="A131" s="500"/>
      <c r="B131" s="34"/>
      <c r="C131" s="456"/>
      <c r="D131" s="456"/>
      <c r="E131" s="456"/>
      <c r="F131" s="456"/>
      <c r="G131" s="456"/>
      <c r="H131" s="456"/>
      <c r="I131" s="456"/>
      <c r="J131" s="71"/>
    </row>
    <row r="132" spans="1:25" s="401" customFormat="1" ht="38.25" hidden="1" customHeight="1">
      <c r="A132" s="457"/>
      <c r="B132" s="851"/>
      <c r="C132" s="852"/>
      <c r="D132" s="852"/>
      <c r="E132" s="852"/>
      <c r="F132" s="849"/>
      <c r="G132" s="850"/>
      <c r="H132" s="919"/>
      <c r="I132" s="920"/>
      <c r="J132" s="460"/>
      <c r="K132" s="460"/>
      <c r="L132" s="460"/>
      <c r="M132" s="460"/>
      <c r="N132" s="461"/>
      <c r="O132" s="460"/>
      <c r="P132" s="460"/>
      <c r="Q132" s="460"/>
      <c r="R132" s="460"/>
      <c r="S132" s="460"/>
      <c r="T132" s="460"/>
      <c r="U132" s="460"/>
      <c r="V132" s="460"/>
      <c r="W132" s="460"/>
      <c r="X132" s="460"/>
      <c r="Y132" s="460"/>
    </row>
    <row r="133" spans="1:25" s="401" customFormat="1" ht="22.5" hidden="1" customHeight="1">
      <c r="A133" s="457"/>
      <c r="B133" s="917"/>
      <c r="C133" s="918"/>
      <c r="D133" s="918"/>
      <c r="E133" s="918"/>
      <c r="F133" s="844"/>
      <c r="G133" s="845"/>
      <c r="H133" s="844"/>
      <c r="I133" s="845"/>
      <c r="J133" s="460"/>
      <c r="K133" s="460"/>
      <c r="L133" s="460"/>
      <c r="M133" s="460"/>
      <c r="N133" s="462"/>
      <c r="O133" s="460"/>
      <c r="P133" s="460"/>
      <c r="Q133" s="460"/>
      <c r="R133" s="460"/>
      <c r="S133" s="460"/>
      <c r="T133" s="460"/>
      <c r="U133" s="460"/>
      <c r="V133" s="460"/>
      <c r="W133" s="460"/>
      <c r="X133" s="460"/>
      <c r="Y133" s="460"/>
    </row>
    <row r="134" spans="1:25" s="401" customFormat="1" ht="22.15" hidden="1" customHeight="1">
      <c r="A134" s="457"/>
      <c r="B134" s="851"/>
      <c r="C134" s="852"/>
      <c r="D134" s="852"/>
      <c r="E134" s="852"/>
      <c r="F134" s="849"/>
      <c r="G134" s="850"/>
      <c r="H134" s="849"/>
      <c r="I134" s="850"/>
      <c r="J134" s="460"/>
      <c r="K134" s="460"/>
      <c r="L134" s="460"/>
      <c r="M134" s="460"/>
      <c r="N134" s="462"/>
      <c r="O134" s="460"/>
      <c r="P134" s="460"/>
      <c r="Q134" s="460"/>
      <c r="R134" s="460"/>
      <c r="S134" s="460"/>
      <c r="T134" s="460"/>
      <c r="U134" s="460"/>
      <c r="V134" s="460"/>
      <c r="W134" s="460"/>
      <c r="X134" s="460"/>
      <c r="Y134" s="460"/>
    </row>
    <row r="135" spans="1:25" s="401" customFormat="1" ht="61.15" hidden="1" customHeight="1">
      <c r="A135" s="457"/>
      <c r="B135" s="851"/>
      <c r="C135" s="852"/>
      <c r="D135" s="852"/>
      <c r="E135" s="852"/>
      <c r="F135" s="849"/>
      <c r="G135" s="850"/>
      <c r="H135" s="849"/>
      <c r="I135" s="850"/>
      <c r="J135" s="460"/>
      <c r="K135" s="460"/>
      <c r="L135" s="460"/>
      <c r="M135" s="460"/>
      <c r="N135" s="462"/>
      <c r="O135" s="460"/>
      <c r="P135" s="460"/>
      <c r="Q135" s="460"/>
      <c r="R135" s="460"/>
      <c r="S135" s="460"/>
      <c r="T135" s="460"/>
      <c r="U135" s="460"/>
      <c r="V135" s="460"/>
      <c r="W135" s="460"/>
      <c r="X135" s="460"/>
      <c r="Y135" s="460"/>
    </row>
    <row r="136" spans="1:25" s="401" customFormat="1" ht="44.25" hidden="1" customHeight="1">
      <c r="A136" s="457"/>
      <c r="B136" s="826"/>
      <c r="C136" s="827"/>
      <c r="D136" s="827"/>
      <c r="E136" s="828"/>
      <c r="F136" s="829"/>
      <c r="G136" s="830"/>
      <c r="H136" s="829"/>
      <c r="I136" s="830"/>
      <c r="J136" s="464"/>
      <c r="K136" s="464"/>
      <c r="L136" s="464"/>
      <c r="M136" s="464"/>
      <c r="N136" s="462"/>
      <c r="O136" s="464"/>
      <c r="P136" s="464"/>
      <c r="Q136" s="464"/>
      <c r="R136" s="464"/>
      <c r="S136" s="464"/>
      <c r="T136" s="464"/>
      <c r="U136" s="464"/>
      <c r="V136" s="464"/>
      <c r="W136" s="464"/>
      <c r="X136" s="464"/>
      <c r="Y136" s="464"/>
    </row>
    <row r="137" spans="1:25" s="401" customFormat="1" ht="14.25" hidden="1" customHeight="1">
      <c r="A137" s="457"/>
      <c r="B137" s="465"/>
      <c r="C137" s="465"/>
      <c r="D137" s="465"/>
      <c r="E137" s="465"/>
      <c r="F137" s="466"/>
      <c r="G137" s="466"/>
      <c r="H137" s="466"/>
      <c r="I137" s="466"/>
      <c r="J137" s="464"/>
      <c r="K137" s="464"/>
      <c r="L137" s="464"/>
      <c r="M137" s="464"/>
      <c r="N137" s="464"/>
      <c r="O137" s="464"/>
      <c r="P137" s="464"/>
      <c r="Q137" s="464"/>
      <c r="R137" s="464"/>
      <c r="S137" s="464"/>
      <c r="T137" s="464"/>
      <c r="U137" s="464"/>
      <c r="V137" s="464"/>
      <c r="W137" s="464"/>
      <c r="X137" s="464"/>
      <c r="Y137" s="464"/>
    </row>
    <row r="138" spans="1:25" s="401" customFormat="1" ht="36.75" hidden="1" customHeight="1">
      <c r="A138" s="457"/>
      <c r="B138" s="826"/>
      <c r="C138" s="827"/>
      <c r="D138" s="827"/>
      <c r="E138" s="827"/>
      <c r="F138" s="829"/>
      <c r="G138" s="830"/>
      <c r="H138" s="829"/>
      <c r="I138" s="830"/>
      <c r="J138" s="464"/>
      <c r="K138" s="464"/>
      <c r="L138" s="464"/>
      <c r="M138" s="464"/>
      <c r="N138" s="464"/>
      <c r="O138" s="464"/>
      <c r="P138" s="464"/>
      <c r="Q138" s="464"/>
      <c r="R138" s="464"/>
      <c r="S138" s="464"/>
      <c r="T138" s="464"/>
      <c r="U138" s="464"/>
      <c r="V138" s="464"/>
      <c r="W138" s="464"/>
      <c r="X138" s="464"/>
      <c r="Y138" s="464"/>
    </row>
    <row r="139" spans="1:25" s="401" customFormat="1" ht="14.25" hidden="1" customHeight="1">
      <c r="A139" s="457"/>
      <c r="B139" s="467"/>
      <c r="C139" s="467"/>
      <c r="D139" s="467"/>
      <c r="E139" s="467"/>
      <c r="F139" s="466"/>
      <c r="G139" s="466"/>
      <c r="H139" s="466"/>
      <c r="I139" s="466"/>
      <c r="J139" s="464"/>
      <c r="K139" s="464"/>
      <c r="L139" s="464"/>
      <c r="M139" s="464"/>
      <c r="N139" s="464"/>
      <c r="O139" s="464"/>
      <c r="P139" s="464"/>
      <c r="Q139" s="464"/>
      <c r="R139" s="464"/>
      <c r="S139" s="464"/>
      <c r="T139" s="464"/>
      <c r="U139" s="464"/>
      <c r="V139" s="464"/>
      <c r="W139" s="464"/>
      <c r="X139" s="464"/>
      <c r="Y139" s="464"/>
    </row>
    <row r="140" spans="1:25" s="401" customFormat="1" ht="23.25" hidden="1" customHeight="1">
      <c r="A140" s="457"/>
      <c r="B140" s="831"/>
      <c r="C140" s="832"/>
      <c r="D140" s="832"/>
      <c r="E140" s="832"/>
      <c r="F140" s="833"/>
      <c r="G140" s="834"/>
      <c r="H140" s="833"/>
      <c r="I140" s="834"/>
      <c r="J140" s="464"/>
      <c r="K140" s="464"/>
      <c r="L140" s="464"/>
      <c r="M140" s="464"/>
      <c r="N140" s="464"/>
      <c r="O140" s="464"/>
      <c r="P140" s="464"/>
      <c r="Q140" s="464"/>
      <c r="R140" s="464"/>
      <c r="S140" s="464"/>
      <c r="T140" s="464"/>
      <c r="U140" s="464"/>
      <c r="V140" s="464"/>
      <c r="W140" s="464"/>
      <c r="X140" s="464"/>
      <c r="Y140" s="464"/>
    </row>
    <row r="141" spans="1:25" s="401" customFormat="1" ht="21" hidden="1" customHeight="1">
      <c r="A141" s="457"/>
      <c r="B141" s="806"/>
      <c r="C141" s="807"/>
      <c r="D141" s="807"/>
      <c r="E141" s="807"/>
      <c r="F141" s="835"/>
      <c r="G141" s="836"/>
      <c r="H141" s="835"/>
      <c r="I141" s="836"/>
      <c r="J141" s="464"/>
      <c r="K141" s="464"/>
      <c r="L141" s="464"/>
      <c r="M141" s="464"/>
      <c r="N141" s="464"/>
      <c r="O141" s="464"/>
      <c r="P141" s="464"/>
      <c r="Q141" s="464"/>
      <c r="R141" s="464"/>
      <c r="S141" s="464"/>
      <c r="T141" s="464"/>
      <c r="U141" s="464"/>
      <c r="V141" s="464"/>
      <c r="W141" s="464"/>
      <c r="X141" s="464"/>
      <c r="Y141" s="464"/>
    </row>
    <row r="142" spans="1:25" s="401" customFormat="1" ht="20.25" hidden="1" customHeight="1">
      <c r="A142" s="457"/>
      <c r="B142" s="806"/>
      <c r="C142" s="807"/>
      <c r="D142" s="807"/>
      <c r="E142" s="807"/>
      <c r="F142" s="835"/>
      <c r="G142" s="836"/>
      <c r="H142" s="835"/>
      <c r="I142" s="836"/>
      <c r="J142" s="464"/>
      <c r="K142" s="464"/>
      <c r="L142" s="464"/>
      <c r="M142" s="464"/>
      <c r="N142" s="464"/>
      <c r="O142" s="464"/>
      <c r="P142" s="464"/>
      <c r="Q142" s="464"/>
      <c r="R142" s="464"/>
      <c r="S142" s="464"/>
      <c r="T142" s="464"/>
      <c r="U142" s="464"/>
      <c r="V142" s="464"/>
      <c r="W142" s="464"/>
      <c r="X142" s="464"/>
      <c r="Y142" s="464"/>
    </row>
    <row r="143" spans="1:25" s="401" customFormat="1" ht="21" hidden="1" customHeight="1">
      <c r="A143" s="457"/>
      <c r="B143" s="806"/>
      <c r="C143" s="807"/>
      <c r="D143" s="807"/>
      <c r="E143" s="807"/>
      <c r="F143" s="835"/>
      <c r="G143" s="836"/>
      <c r="H143" s="835"/>
      <c r="I143" s="836"/>
      <c r="J143" s="464"/>
      <c r="K143" s="464"/>
      <c r="L143" s="464"/>
      <c r="M143" s="464"/>
      <c r="N143" s="464"/>
      <c r="O143" s="464"/>
      <c r="P143" s="464"/>
      <c r="Q143" s="464"/>
      <c r="R143" s="464"/>
      <c r="S143" s="464"/>
      <c r="T143" s="464"/>
      <c r="U143" s="464"/>
      <c r="V143" s="464"/>
      <c r="W143" s="464"/>
      <c r="X143" s="464"/>
      <c r="Y143" s="464"/>
    </row>
    <row r="144" spans="1:25" s="401" customFormat="1" ht="24.95" hidden="1" customHeight="1">
      <c r="A144" s="457"/>
      <c r="B144" s="469"/>
      <c r="C144" s="470"/>
      <c r="D144" s="470"/>
      <c r="E144" s="471"/>
      <c r="F144" s="837"/>
      <c r="G144" s="838"/>
      <c r="H144" s="837"/>
      <c r="I144" s="838"/>
      <c r="J144" s="464"/>
      <c r="K144" s="464"/>
      <c r="L144" s="464"/>
      <c r="M144" s="464"/>
      <c r="N144" s="464"/>
      <c r="O144" s="464"/>
      <c r="P144" s="464"/>
      <c r="Q144" s="464"/>
      <c r="R144" s="464"/>
      <c r="S144" s="464"/>
      <c r="T144" s="464"/>
      <c r="U144" s="464"/>
      <c r="V144" s="464"/>
      <c r="W144" s="464"/>
      <c r="X144" s="464"/>
      <c r="Y144" s="464"/>
    </row>
    <row r="145" spans="1:25" s="401" customFormat="1" ht="24.95" hidden="1" customHeight="1">
      <c r="A145" s="457"/>
      <c r="B145" s="469"/>
      <c r="C145" s="470"/>
      <c r="D145" s="470"/>
      <c r="E145" s="471"/>
      <c r="F145" s="837"/>
      <c r="G145" s="838"/>
      <c r="H145" s="837"/>
      <c r="I145" s="838"/>
      <c r="J145" s="464"/>
      <c r="K145" s="464"/>
      <c r="L145" s="464"/>
      <c r="M145" s="464"/>
      <c r="N145" s="464"/>
      <c r="O145" s="464"/>
      <c r="P145" s="464"/>
      <c r="Q145" s="464"/>
      <c r="R145" s="464"/>
      <c r="S145" s="464"/>
      <c r="T145" s="464"/>
      <c r="U145" s="464"/>
      <c r="V145" s="464"/>
      <c r="W145" s="464"/>
      <c r="X145" s="464"/>
      <c r="Y145" s="464"/>
    </row>
    <row r="146" spans="1:25" s="401" customFormat="1" ht="24.95" hidden="1" customHeight="1">
      <c r="A146" s="457"/>
      <c r="B146" s="472"/>
      <c r="C146" s="473"/>
      <c r="D146" s="473"/>
      <c r="E146" s="474"/>
      <c r="F146" s="839"/>
      <c r="G146" s="840"/>
      <c r="H146" s="839"/>
      <c r="I146" s="840"/>
      <c r="J146" s="464"/>
      <c r="K146" s="464"/>
      <c r="L146" s="464"/>
      <c r="M146" s="464"/>
      <c r="N146" s="464"/>
      <c r="O146" s="464"/>
      <c r="P146" s="464"/>
      <c r="Q146" s="464"/>
      <c r="R146" s="464"/>
      <c r="S146" s="464"/>
      <c r="T146" s="464"/>
      <c r="U146" s="464"/>
      <c r="V146" s="464"/>
      <c r="W146" s="464"/>
      <c r="X146" s="464"/>
      <c r="Y146" s="464"/>
    </row>
    <row r="147" spans="1:25" s="401" customFormat="1" ht="20.25" hidden="1" customHeight="1">
      <c r="A147" s="457"/>
      <c r="B147" s="475"/>
      <c r="C147" s="476"/>
      <c r="D147" s="476"/>
      <c r="E147" s="477"/>
      <c r="F147" s="167"/>
      <c r="G147" s="167"/>
      <c r="H147" s="167"/>
      <c r="I147" s="167"/>
      <c r="J147" s="464"/>
      <c r="K147" s="464"/>
      <c r="L147" s="464"/>
      <c r="M147" s="464"/>
      <c r="N147" s="464"/>
      <c r="O147" s="464"/>
      <c r="P147" s="464"/>
      <c r="Q147" s="464"/>
      <c r="R147" s="464"/>
      <c r="S147" s="464"/>
      <c r="T147" s="464"/>
      <c r="U147" s="464"/>
      <c r="V147" s="464"/>
      <c r="W147" s="464"/>
      <c r="X147" s="464"/>
      <c r="Y147" s="464"/>
    </row>
    <row r="148" spans="1:25" s="401" customFormat="1" ht="72" hidden="1" customHeight="1">
      <c r="A148" s="457"/>
      <c r="B148" s="841"/>
      <c r="C148" s="841"/>
      <c r="D148" s="841"/>
      <c r="E148" s="841"/>
      <c r="F148" s="813"/>
      <c r="G148" s="809"/>
      <c r="H148" s="808"/>
      <c r="I148" s="809"/>
      <c r="J148" s="464"/>
      <c r="K148" s="464"/>
      <c r="L148" s="464"/>
      <c r="M148" s="464"/>
      <c r="N148" s="464"/>
      <c r="O148" s="464"/>
      <c r="P148" s="464"/>
      <c r="Q148" s="464"/>
      <c r="R148" s="464"/>
      <c r="S148" s="464"/>
      <c r="T148" s="464"/>
      <c r="U148" s="464"/>
      <c r="V148" s="464"/>
      <c r="W148" s="464"/>
      <c r="X148" s="464"/>
      <c r="Y148" s="464"/>
    </row>
    <row r="149" spans="1:25" s="401" customFormat="1" ht="32.25" hidden="1" customHeight="1">
      <c r="A149" s="457"/>
      <c r="B149" s="841"/>
      <c r="C149" s="841"/>
      <c r="D149" s="841"/>
      <c r="E149" s="841"/>
      <c r="F149" s="470"/>
      <c r="G149" s="470"/>
      <c r="H149" s="470"/>
      <c r="I149" s="480"/>
      <c r="J149" s="464"/>
      <c r="K149" s="464"/>
      <c r="L149" s="464"/>
      <c r="M149" s="464"/>
      <c r="N149" s="464"/>
      <c r="O149" s="464"/>
      <c r="P149" s="464"/>
      <c r="Q149" s="464"/>
      <c r="R149" s="464"/>
      <c r="S149" s="464"/>
      <c r="T149" s="464"/>
      <c r="U149" s="464"/>
      <c r="V149" s="464"/>
      <c r="W149" s="464"/>
      <c r="X149" s="464"/>
      <c r="Y149" s="464"/>
    </row>
    <row r="150" spans="1:25" s="401" customFormat="1" ht="40.9" hidden="1" customHeight="1">
      <c r="A150" s="457"/>
      <c r="B150" s="841"/>
      <c r="C150" s="841"/>
      <c r="D150" s="841"/>
      <c r="E150" s="841"/>
      <c r="F150" s="813"/>
      <c r="G150" s="809"/>
      <c r="H150" s="808"/>
      <c r="I150" s="809"/>
      <c r="J150" s="464"/>
      <c r="K150" s="464"/>
      <c r="L150" s="464"/>
      <c r="M150" s="464"/>
      <c r="N150" s="464"/>
      <c r="O150" s="464"/>
      <c r="P150" s="464"/>
      <c r="Q150" s="464"/>
      <c r="R150" s="464"/>
      <c r="S150" s="464"/>
      <c r="T150" s="464"/>
      <c r="U150" s="464"/>
      <c r="V150" s="464"/>
      <c r="W150" s="464"/>
      <c r="X150" s="464"/>
      <c r="Y150" s="464"/>
    </row>
    <row r="151" spans="1:25" s="401" customFormat="1" ht="21.75" hidden="1" customHeight="1">
      <c r="A151" s="457"/>
      <c r="B151" s="481"/>
      <c r="C151" s="476"/>
      <c r="D151" s="476"/>
      <c r="E151" s="477"/>
      <c r="F151" s="167"/>
      <c r="G151" s="167"/>
      <c r="H151" s="167"/>
      <c r="I151" s="482"/>
      <c r="J151" s="464"/>
      <c r="K151" s="464"/>
      <c r="L151" s="464"/>
      <c r="M151" s="464"/>
      <c r="N151" s="464"/>
      <c r="O151" s="464"/>
      <c r="P151" s="464"/>
      <c r="Q151" s="464"/>
      <c r="R151" s="464"/>
      <c r="S151" s="464"/>
      <c r="T151" s="464"/>
      <c r="U151" s="464"/>
      <c r="V151" s="464"/>
      <c r="W151" s="464"/>
      <c r="X151" s="464"/>
      <c r="Y151" s="464"/>
    </row>
    <row r="152" spans="1:25" s="401" customFormat="1" ht="21.75" hidden="1" customHeight="1">
      <c r="A152" s="457"/>
      <c r="B152" s="481"/>
      <c r="C152" s="476"/>
      <c r="D152" s="476"/>
      <c r="E152" s="477"/>
      <c r="F152" s="167"/>
      <c r="G152" s="167"/>
      <c r="H152" s="167"/>
      <c r="I152" s="482"/>
      <c r="J152" s="464"/>
      <c r="K152" s="464"/>
      <c r="L152" s="464"/>
      <c r="M152" s="464"/>
      <c r="N152" s="464"/>
      <c r="O152" s="464"/>
      <c r="P152" s="464"/>
      <c r="Q152" s="464"/>
      <c r="R152" s="464"/>
      <c r="S152" s="464"/>
      <c r="T152" s="464"/>
      <c r="U152" s="464"/>
      <c r="V152" s="464"/>
      <c r="W152" s="464"/>
      <c r="X152" s="464"/>
      <c r="Y152" s="464"/>
    </row>
    <row r="153" spans="1:25" s="401" customFormat="1" ht="21.75" hidden="1" customHeight="1">
      <c r="A153" s="457"/>
      <c r="B153" s="814"/>
      <c r="C153" s="815"/>
      <c r="D153" s="815"/>
      <c r="E153" s="815"/>
      <c r="F153" s="825"/>
      <c r="G153" s="825"/>
      <c r="H153" s="825"/>
      <c r="I153" s="825"/>
      <c r="J153" s="464"/>
      <c r="K153" s="464"/>
      <c r="L153" s="464"/>
      <c r="M153" s="464"/>
      <c r="N153" s="464"/>
      <c r="O153" s="464"/>
      <c r="P153" s="464"/>
      <c r="Q153" s="464"/>
      <c r="R153" s="464"/>
      <c r="S153" s="464"/>
      <c r="T153" s="464"/>
      <c r="U153" s="464"/>
      <c r="V153" s="464"/>
      <c r="W153" s="464"/>
      <c r="X153" s="464"/>
      <c r="Y153" s="464"/>
    </row>
    <row r="154" spans="1:25" s="401" customFormat="1" ht="21.75" hidden="1" customHeight="1">
      <c r="A154" s="457"/>
      <c r="B154" s="483"/>
      <c r="C154" s="484"/>
      <c r="D154" s="484"/>
      <c r="E154" s="484"/>
      <c r="F154" s="808"/>
      <c r="G154" s="809"/>
      <c r="H154" s="808"/>
      <c r="I154" s="809"/>
      <c r="J154" s="464"/>
      <c r="K154" s="464"/>
      <c r="L154" s="464"/>
      <c r="M154" s="464"/>
      <c r="N154" s="464"/>
      <c r="O154" s="464"/>
      <c r="P154" s="464"/>
      <c r="Q154" s="464"/>
      <c r="R154" s="464"/>
      <c r="S154" s="464"/>
      <c r="T154" s="464"/>
      <c r="U154" s="464"/>
      <c r="V154" s="464"/>
      <c r="W154" s="464"/>
      <c r="X154" s="464"/>
      <c r="Y154" s="464"/>
    </row>
    <row r="155" spans="1:25" s="401" customFormat="1" ht="21.75" hidden="1" customHeight="1">
      <c r="A155" s="457"/>
      <c r="B155" s="481"/>
      <c r="C155" s="476"/>
      <c r="D155" s="476"/>
      <c r="E155" s="477"/>
      <c r="F155" s="167"/>
      <c r="G155" s="167"/>
      <c r="H155" s="167"/>
      <c r="I155" s="482"/>
      <c r="J155" s="464"/>
      <c r="K155" s="464"/>
      <c r="L155" s="464"/>
      <c r="M155" s="464"/>
      <c r="N155" s="464"/>
      <c r="O155" s="464"/>
      <c r="P155" s="464"/>
      <c r="Q155" s="464"/>
      <c r="R155" s="464"/>
      <c r="S155" s="464"/>
      <c r="T155" s="464"/>
      <c r="U155" s="464"/>
      <c r="V155" s="464"/>
      <c r="W155" s="464"/>
      <c r="X155" s="464"/>
      <c r="Y155" s="464"/>
    </row>
    <row r="156" spans="1:25" s="401" customFormat="1" ht="21.75" hidden="1" customHeight="1">
      <c r="A156" s="457"/>
      <c r="B156" s="814"/>
      <c r="C156" s="815"/>
      <c r="D156" s="815"/>
      <c r="E156" s="815"/>
      <c r="F156" s="808"/>
      <c r="G156" s="809"/>
      <c r="H156" s="808"/>
      <c r="I156" s="809"/>
      <c r="J156" s="464"/>
      <c r="K156" s="464"/>
      <c r="L156" s="464"/>
      <c r="M156" s="464"/>
      <c r="N156" s="464"/>
      <c r="O156" s="464"/>
      <c r="P156" s="464"/>
      <c r="Q156" s="464"/>
      <c r="R156" s="464"/>
      <c r="S156" s="464"/>
      <c r="T156" s="464"/>
      <c r="U156" s="464"/>
      <c r="V156" s="464"/>
      <c r="W156" s="464"/>
      <c r="X156" s="464"/>
      <c r="Y156" s="464"/>
    </row>
    <row r="157" spans="1:25" s="401" customFormat="1" ht="21.75" hidden="1" customHeight="1">
      <c r="A157" s="457"/>
      <c r="B157" s="481"/>
      <c r="C157" s="476"/>
      <c r="D157" s="476"/>
      <c r="E157" s="477"/>
      <c r="F157" s="167"/>
      <c r="G157" s="167"/>
      <c r="H157" s="167"/>
      <c r="I157" s="482"/>
      <c r="J157" s="464"/>
      <c r="K157" s="464"/>
      <c r="L157" s="464"/>
      <c r="M157" s="464"/>
      <c r="N157" s="464"/>
      <c r="O157" s="464"/>
      <c r="P157" s="464"/>
      <c r="Q157" s="464"/>
      <c r="R157" s="464"/>
      <c r="S157" s="464"/>
      <c r="T157" s="464"/>
      <c r="U157" s="464"/>
      <c r="V157" s="464"/>
      <c r="W157" s="464"/>
      <c r="X157" s="464"/>
      <c r="Y157" s="464"/>
    </row>
    <row r="158" spans="1:25" s="401" customFormat="1" ht="21.75" hidden="1" customHeight="1">
      <c r="A158" s="457"/>
      <c r="B158" s="806"/>
      <c r="C158" s="807"/>
      <c r="D158" s="807"/>
      <c r="E158" s="807"/>
      <c r="F158" s="808"/>
      <c r="G158" s="809"/>
      <c r="H158" s="808"/>
      <c r="I158" s="809"/>
      <c r="J158" s="464"/>
      <c r="K158" s="464"/>
      <c r="L158" s="464"/>
      <c r="M158" s="464"/>
      <c r="N158" s="464"/>
      <c r="O158" s="464"/>
      <c r="P158" s="464"/>
      <c r="Q158" s="464"/>
      <c r="R158" s="464"/>
      <c r="S158" s="464"/>
      <c r="T158" s="464"/>
      <c r="U158" s="464"/>
      <c r="V158" s="464"/>
      <c r="W158" s="464"/>
      <c r="X158" s="464"/>
      <c r="Y158" s="464"/>
    </row>
    <row r="159" spans="1:25" s="401" customFormat="1" ht="21.75" hidden="1" customHeight="1">
      <c r="A159" s="457"/>
      <c r="B159" s="803"/>
      <c r="C159" s="804"/>
      <c r="D159" s="804"/>
      <c r="E159" s="805"/>
      <c r="F159" s="808"/>
      <c r="G159" s="809"/>
      <c r="H159" s="808"/>
      <c r="I159" s="809"/>
      <c r="J159" s="464"/>
      <c r="K159" s="464"/>
      <c r="L159" s="464"/>
      <c r="M159" s="464"/>
      <c r="N159" s="464"/>
      <c r="O159" s="464"/>
      <c r="P159" s="464"/>
      <c r="Q159" s="464"/>
      <c r="R159" s="464"/>
      <c r="S159" s="464"/>
      <c r="T159" s="464"/>
      <c r="U159" s="464"/>
      <c r="V159" s="464"/>
      <c r="W159" s="464"/>
      <c r="X159" s="464"/>
      <c r="Y159" s="464"/>
    </row>
    <row r="160" spans="1:25" s="401" customFormat="1" ht="21" hidden="1" customHeight="1">
      <c r="A160" s="457"/>
      <c r="B160" s="803"/>
      <c r="C160" s="804"/>
      <c r="D160" s="804"/>
      <c r="E160" s="805"/>
      <c r="F160" s="808"/>
      <c r="G160" s="809"/>
      <c r="H160" s="808"/>
      <c r="I160" s="809"/>
      <c r="J160" s="464"/>
      <c r="K160" s="464"/>
      <c r="L160" s="464"/>
      <c r="M160" s="464"/>
      <c r="N160" s="464"/>
      <c r="O160" s="464"/>
      <c r="P160" s="464"/>
      <c r="Q160" s="464"/>
      <c r="R160" s="464"/>
      <c r="S160" s="464"/>
      <c r="T160" s="464"/>
      <c r="U160" s="464"/>
      <c r="V160" s="464"/>
      <c r="W160" s="464"/>
      <c r="X160" s="464"/>
      <c r="Y160" s="464"/>
    </row>
    <row r="161" spans="1:25" s="401" customFormat="1" ht="21.75" hidden="1" customHeight="1">
      <c r="A161" s="457"/>
      <c r="B161" s="803"/>
      <c r="C161" s="804"/>
      <c r="D161" s="804"/>
      <c r="E161" s="805"/>
      <c r="F161" s="808"/>
      <c r="G161" s="809"/>
      <c r="H161" s="808"/>
      <c r="I161" s="809"/>
      <c r="J161" s="464"/>
      <c r="K161" s="464"/>
      <c r="L161" s="464"/>
      <c r="M161" s="464"/>
      <c r="N161" s="464"/>
      <c r="O161" s="464"/>
      <c r="P161" s="464"/>
      <c r="Q161" s="464"/>
      <c r="R161" s="464"/>
      <c r="S161" s="464"/>
      <c r="T161" s="464"/>
      <c r="U161" s="464"/>
      <c r="V161" s="464"/>
      <c r="W161" s="464"/>
      <c r="X161" s="464"/>
      <c r="Y161" s="464"/>
    </row>
    <row r="162" spans="1:25" s="401" customFormat="1" ht="21.75" hidden="1" customHeight="1">
      <c r="A162" s="457"/>
      <c r="B162" s="485"/>
      <c r="C162" s="486"/>
      <c r="D162" s="486"/>
      <c r="E162" s="486"/>
      <c r="F162" s="167"/>
      <c r="G162" s="167"/>
      <c r="H162" s="167"/>
      <c r="I162" s="167"/>
      <c r="J162" s="464"/>
      <c r="K162" s="464"/>
      <c r="L162" s="464"/>
      <c r="M162" s="464"/>
      <c r="N162" s="464"/>
      <c r="O162" s="464"/>
      <c r="P162" s="464"/>
      <c r="Q162" s="464"/>
      <c r="R162" s="464"/>
      <c r="S162" s="464"/>
      <c r="T162" s="464"/>
      <c r="U162" s="464"/>
      <c r="V162" s="464"/>
      <c r="W162" s="464"/>
      <c r="X162" s="464"/>
      <c r="Y162" s="464"/>
    </row>
    <row r="163" spans="1:25" s="401" customFormat="1" ht="21.75" hidden="1" customHeight="1">
      <c r="A163" s="457"/>
      <c r="B163" s="806"/>
      <c r="C163" s="807"/>
      <c r="D163" s="807"/>
      <c r="E163" s="807"/>
      <c r="F163" s="167"/>
      <c r="G163" s="167"/>
      <c r="H163" s="167"/>
      <c r="I163" s="167"/>
      <c r="J163" s="464"/>
      <c r="K163" s="464"/>
      <c r="L163" s="464"/>
      <c r="M163" s="464"/>
      <c r="N163" s="464"/>
      <c r="O163" s="464"/>
      <c r="P163" s="464"/>
      <c r="Q163" s="464"/>
      <c r="R163" s="464"/>
      <c r="S163" s="464"/>
      <c r="T163" s="464"/>
      <c r="U163" s="464"/>
      <c r="V163" s="464"/>
      <c r="W163" s="464"/>
      <c r="X163" s="464"/>
      <c r="Y163" s="464"/>
    </row>
    <row r="164" spans="1:25" s="401" customFormat="1" ht="21.75" hidden="1" customHeight="1">
      <c r="A164" s="457"/>
      <c r="B164" s="806"/>
      <c r="C164" s="807"/>
      <c r="D164" s="807"/>
      <c r="E164" s="807"/>
      <c r="F164" s="808"/>
      <c r="G164" s="809"/>
      <c r="H164" s="808"/>
      <c r="I164" s="809"/>
      <c r="J164" s="464"/>
      <c r="K164" s="464"/>
      <c r="L164" s="464"/>
      <c r="M164" s="464"/>
      <c r="N164" s="464"/>
      <c r="O164" s="464"/>
      <c r="P164" s="464"/>
      <c r="Q164" s="464"/>
      <c r="R164" s="464"/>
      <c r="S164" s="464"/>
      <c r="T164" s="464"/>
      <c r="U164" s="464"/>
      <c r="V164" s="464"/>
      <c r="W164" s="464"/>
      <c r="X164" s="464"/>
      <c r="Y164" s="464"/>
    </row>
    <row r="165" spans="1:25" s="401" customFormat="1" ht="21.75" hidden="1" customHeight="1">
      <c r="A165" s="457"/>
      <c r="B165" s="806"/>
      <c r="C165" s="807"/>
      <c r="D165" s="807"/>
      <c r="E165" s="807"/>
      <c r="F165" s="70"/>
      <c r="G165" s="70"/>
      <c r="H165" s="70"/>
      <c r="I165" s="70"/>
      <c r="J165" s="464"/>
      <c r="K165" s="464"/>
      <c r="L165" s="464"/>
      <c r="M165" s="464"/>
      <c r="N165" s="464"/>
      <c r="O165" s="464"/>
      <c r="P165" s="464"/>
      <c r="Q165" s="464"/>
      <c r="R165" s="464"/>
      <c r="S165" s="464"/>
      <c r="T165" s="464"/>
      <c r="U165" s="464"/>
      <c r="V165" s="464"/>
      <c r="W165" s="464"/>
      <c r="X165" s="464"/>
      <c r="Y165" s="464"/>
    </row>
    <row r="166" spans="1:25" s="401" customFormat="1" ht="21.75" hidden="1" customHeight="1">
      <c r="A166" s="457"/>
      <c r="B166" s="800"/>
      <c r="C166" s="801"/>
      <c r="D166" s="801"/>
      <c r="E166" s="802"/>
      <c r="F166" s="479"/>
      <c r="G166" s="478"/>
      <c r="H166" s="479"/>
      <c r="I166" s="478"/>
      <c r="J166" s="464"/>
      <c r="K166" s="464"/>
      <c r="L166" s="464"/>
      <c r="M166" s="464"/>
      <c r="N166" s="464"/>
      <c r="O166" s="464"/>
      <c r="P166" s="464"/>
      <c r="Q166" s="464"/>
      <c r="R166" s="464"/>
      <c r="S166" s="464"/>
      <c r="T166" s="464"/>
      <c r="U166" s="464"/>
      <c r="V166" s="464"/>
      <c r="W166" s="464"/>
      <c r="X166" s="464"/>
      <c r="Y166" s="464"/>
    </row>
    <row r="167" spans="1:25" s="401" customFormat="1" ht="21.75" hidden="1" customHeight="1">
      <c r="A167" s="457"/>
      <c r="B167" s="803"/>
      <c r="C167" s="804"/>
      <c r="D167" s="804"/>
      <c r="E167" s="805"/>
      <c r="F167" s="479"/>
      <c r="G167" s="478"/>
      <c r="H167" s="479"/>
      <c r="I167" s="478"/>
      <c r="J167" s="464"/>
      <c r="K167" s="464"/>
      <c r="L167" s="464"/>
      <c r="M167" s="464"/>
      <c r="N167" s="464"/>
      <c r="O167" s="464"/>
      <c r="P167" s="464"/>
      <c r="Q167" s="464"/>
      <c r="R167" s="464"/>
      <c r="S167" s="464"/>
      <c r="T167" s="464"/>
      <c r="U167" s="464"/>
      <c r="V167" s="464"/>
      <c r="W167" s="464"/>
      <c r="X167" s="464"/>
      <c r="Y167" s="464"/>
    </row>
    <row r="168" spans="1:25" s="401" customFormat="1" ht="35.450000000000003" hidden="1" customHeight="1">
      <c r="A168" s="457"/>
      <c r="B168" s="806"/>
      <c r="C168" s="807"/>
      <c r="D168" s="807"/>
      <c r="E168" s="807"/>
      <c r="F168" s="808"/>
      <c r="G168" s="809"/>
      <c r="H168" s="808"/>
      <c r="I168" s="809"/>
      <c r="J168" s="464"/>
      <c r="K168" s="464"/>
      <c r="L168" s="464"/>
      <c r="M168" s="464"/>
      <c r="N168" s="464"/>
      <c r="O168" s="464"/>
      <c r="P168" s="464"/>
      <c r="Q168" s="464"/>
      <c r="R168" s="464"/>
      <c r="S168" s="464"/>
      <c r="T168" s="464"/>
      <c r="U168" s="464"/>
      <c r="V168" s="464"/>
      <c r="W168" s="464"/>
      <c r="X168" s="464"/>
      <c r="Y168" s="464"/>
    </row>
    <row r="169" spans="1:25" s="401" customFormat="1" ht="21.75" hidden="1" customHeight="1">
      <c r="A169" s="457"/>
      <c r="B169" s="485"/>
      <c r="C169" s="486"/>
      <c r="D169" s="486"/>
      <c r="E169" s="486"/>
      <c r="F169" s="486"/>
      <c r="G169" s="486"/>
      <c r="H169" s="486"/>
      <c r="I169" s="486"/>
      <c r="J169" s="464"/>
      <c r="K169" s="464"/>
      <c r="L169" s="464"/>
      <c r="M169" s="464"/>
      <c r="N169" s="464"/>
      <c r="O169" s="464"/>
      <c r="P169" s="464"/>
      <c r="Q169" s="464"/>
      <c r="R169" s="464"/>
      <c r="S169" s="464"/>
      <c r="T169" s="464"/>
      <c r="U169" s="464"/>
      <c r="V169" s="464"/>
      <c r="W169" s="464"/>
      <c r="X169" s="464"/>
      <c r="Y169" s="464"/>
    </row>
    <row r="170" spans="1:25" s="401" customFormat="1" ht="14.45" hidden="1" customHeight="1">
      <c r="A170" s="457"/>
      <c r="B170" s="481"/>
      <c r="C170" s="476"/>
      <c r="D170" s="476"/>
      <c r="E170" s="477"/>
      <c r="F170" s="167"/>
      <c r="G170" s="167"/>
      <c r="H170" s="167"/>
      <c r="I170" s="482"/>
      <c r="J170" s="464"/>
      <c r="K170" s="464"/>
      <c r="L170" s="464"/>
      <c r="M170" s="464"/>
      <c r="N170" s="464"/>
      <c r="O170" s="464"/>
      <c r="P170" s="464"/>
      <c r="Q170" s="464"/>
      <c r="R170" s="464"/>
      <c r="S170" s="464"/>
      <c r="T170" s="464"/>
      <c r="U170" s="464"/>
      <c r="V170" s="464"/>
      <c r="W170" s="464"/>
      <c r="X170" s="464"/>
      <c r="Y170" s="464"/>
    </row>
    <row r="171" spans="1:25" s="401" customFormat="1" ht="64.900000000000006" hidden="1" customHeight="1">
      <c r="A171" s="457"/>
      <c r="B171" s="810"/>
      <c r="C171" s="811"/>
      <c r="D171" s="811"/>
      <c r="E171" s="812"/>
      <c r="F171" s="813"/>
      <c r="G171" s="809"/>
      <c r="H171" s="808"/>
      <c r="I171" s="809"/>
      <c r="J171" s="464"/>
      <c r="K171" s="464"/>
      <c r="L171" s="464"/>
      <c r="M171" s="464"/>
      <c r="N171" s="464"/>
      <c r="O171" s="464"/>
      <c r="P171" s="464"/>
      <c r="Q171" s="464"/>
      <c r="R171" s="464"/>
      <c r="S171" s="464"/>
      <c r="T171" s="464"/>
      <c r="U171" s="464"/>
      <c r="V171" s="464"/>
      <c r="W171" s="464"/>
      <c r="X171" s="464"/>
      <c r="Y171" s="464"/>
    </row>
    <row r="172" spans="1:25" s="401" customFormat="1" ht="38.25" hidden="1" customHeight="1">
      <c r="A172" s="457"/>
      <c r="B172" s="814"/>
      <c r="C172" s="815"/>
      <c r="D172" s="815"/>
      <c r="E172" s="815"/>
      <c r="F172" s="816"/>
      <c r="G172" s="817"/>
      <c r="H172" s="816"/>
      <c r="I172" s="817"/>
      <c r="J172" s="464"/>
      <c r="K172" s="464"/>
      <c r="L172" s="464"/>
      <c r="M172" s="464"/>
      <c r="N172" s="464"/>
      <c r="O172" s="464"/>
      <c r="P172" s="464"/>
      <c r="Q172" s="464"/>
      <c r="R172" s="464"/>
      <c r="S172" s="464"/>
      <c r="T172" s="464"/>
      <c r="U172" s="464"/>
      <c r="V172" s="464"/>
      <c r="W172" s="464"/>
      <c r="X172" s="464"/>
      <c r="Y172" s="464"/>
    </row>
    <row r="173" spans="1:25" s="401" customFormat="1" ht="24.95" hidden="1" customHeight="1">
      <c r="A173" s="468"/>
      <c r="B173" s="814"/>
      <c r="C173" s="815"/>
      <c r="D173" s="815"/>
      <c r="E173" s="815"/>
      <c r="F173" s="487"/>
      <c r="G173" s="488"/>
      <c r="H173" s="487"/>
      <c r="I173" s="489"/>
      <c r="J173" s="464"/>
      <c r="K173" s="464"/>
      <c r="L173" s="464"/>
      <c r="M173" s="464"/>
      <c r="N173" s="464"/>
      <c r="O173" s="464"/>
      <c r="P173" s="464"/>
      <c r="Q173" s="464"/>
      <c r="R173" s="464"/>
      <c r="S173" s="464"/>
      <c r="T173" s="464"/>
      <c r="U173" s="464"/>
      <c r="V173" s="464"/>
      <c r="W173" s="464"/>
      <c r="X173" s="464"/>
      <c r="Y173" s="464"/>
    </row>
    <row r="174" spans="1:25" s="401" customFormat="1" ht="31.5" hidden="1" customHeight="1">
      <c r="A174" s="468"/>
      <c r="B174" s="814"/>
      <c r="C174" s="815"/>
      <c r="D174" s="815"/>
      <c r="E174" s="815"/>
      <c r="F174" s="490"/>
      <c r="G174" s="491"/>
      <c r="H174" s="490"/>
      <c r="I174" s="492"/>
      <c r="J174" s="464"/>
      <c r="K174" s="464"/>
      <c r="L174" s="464"/>
      <c r="M174" s="464"/>
      <c r="N174" s="464"/>
      <c r="O174" s="464"/>
      <c r="P174" s="464"/>
      <c r="Q174" s="464"/>
      <c r="R174" s="464"/>
      <c r="S174" s="464"/>
      <c r="T174" s="464"/>
      <c r="U174" s="464"/>
      <c r="V174" s="464"/>
      <c r="W174" s="464"/>
      <c r="X174" s="464"/>
      <c r="Y174" s="464"/>
    </row>
    <row r="175" spans="1:25" s="401" customFormat="1" ht="15.75" hidden="1" customHeight="1">
      <c r="A175" s="468"/>
      <c r="B175" s="501"/>
      <c r="C175" s="502"/>
      <c r="D175" s="502"/>
      <c r="E175" s="503"/>
      <c r="F175" s="818"/>
      <c r="G175" s="819"/>
      <c r="H175" s="818"/>
      <c r="I175" s="819"/>
      <c r="J175" s="464"/>
      <c r="K175" s="464"/>
      <c r="L175" s="464"/>
      <c r="M175" s="464"/>
      <c r="N175" s="464"/>
      <c r="O175" s="464"/>
      <c r="P175" s="464"/>
      <c r="Q175" s="464"/>
      <c r="R175" s="464"/>
      <c r="S175" s="464"/>
      <c r="T175" s="464"/>
      <c r="U175" s="464"/>
      <c r="V175" s="464"/>
      <c r="W175" s="464"/>
      <c r="X175" s="464"/>
      <c r="Y175" s="464"/>
    </row>
    <row r="176" spans="1:25" s="401" customFormat="1" ht="21" hidden="1" customHeight="1">
      <c r="A176" s="457"/>
      <c r="B176" s="793"/>
      <c r="C176" s="794"/>
      <c r="D176" s="794"/>
      <c r="E176" s="795"/>
      <c r="F176" s="808"/>
      <c r="G176" s="809"/>
      <c r="H176" s="808"/>
      <c r="I176" s="809"/>
      <c r="J176" s="464"/>
      <c r="K176" s="464"/>
      <c r="L176" s="464"/>
      <c r="M176" s="464"/>
      <c r="N176" s="464"/>
      <c r="O176" s="464"/>
      <c r="P176" s="464"/>
      <c r="Q176" s="464"/>
      <c r="R176" s="464"/>
      <c r="S176" s="464"/>
      <c r="T176" s="464"/>
      <c r="U176" s="464"/>
      <c r="V176" s="464"/>
      <c r="W176" s="464"/>
      <c r="X176" s="464"/>
      <c r="Y176" s="464"/>
    </row>
    <row r="177" spans="1:25" s="401" customFormat="1" ht="18.75" hidden="1" customHeight="1">
      <c r="A177" s="457"/>
      <c r="B177" s="820"/>
      <c r="C177" s="821"/>
      <c r="D177" s="821"/>
      <c r="E177" s="822"/>
      <c r="F177" s="823"/>
      <c r="G177" s="824"/>
      <c r="H177" s="823"/>
      <c r="I177" s="824"/>
      <c r="J177" s="464"/>
      <c r="K177" s="464"/>
      <c r="L177" s="464"/>
      <c r="M177" s="464"/>
      <c r="N177" s="464"/>
      <c r="O177" s="464"/>
      <c r="P177" s="464"/>
      <c r="Q177" s="464"/>
      <c r="R177" s="464"/>
      <c r="S177" s="464"/>
      <c r="T177" s="464"/>
      <c r="U177" s="464"/>
      <c r="V177" s="464"/>
      <c r="W177" s="464"/>
      <c r="X177" s="464"/>
      <c r="Y177" s="464"/>
    </row>
    <row r="178" spans="1:25" s="401" customFormat="1" ht="44.45" hidden="1" customHeight="1">
      <c r="A178" s="457"/>
      <c r="B178" s="820"/>
      <c r="C178" s="821"/>
      <c r="D178" s="821"/>
      <c r="E178" s="822"/>
      <c r="F178" s="823"/>
      <c r="G178" s="824"/>
      <c r="H178" s="823"/>
      <c r="I178" s="824"/>
      <c r="J178" s="464"/>
      <c r="K178" s="464"/>
      <c r="L178" s="464"/>
      <c r="M178" s="464"/>
      <c r="N178" s="464"/>
      <c r="O178" s="464"/>
      <c r="P178" s="464"/>
      <c r="Q178" s="464"/>
      <c r="R178" s="464"/>
      <c r="S178" s="464"/>
      <c r="T178" s="464"/>
      <c r="U178" s="464"/>
      <c r="V178" s="464"/>
      <c r="W178" s="464"/>
      <c r="X178" s="464"/>
      <c r="Y178" s="464"/>
    </row>
    <row r="179" spans="1:25" s="401" customFormat="1" ht="78.599999999999994" hidden="1" customHeight="1">
      <c r="A179" s="457"/>
      <c r="B179" s="788"/>
      <c r="C179" s="789"/>
      <c r="D179" s="789"/>
      <c r="E179" s="790"/>
      <c r="F179" s="823"/>
      <c r="G179" s="824"/>
      <c r="H179" s="823"/>
      <c r="I179" s="824"/>
      <c r="J179" s="464"/>
      <c r="K179" s="464"/>
      <c r="L179" s="464"/>
      <c r="M179" s="464"/>
      <c r="N179" s="464"/>
      <c r="O179" s="464"/>
      <c r="P179" s="464"/>
      <c r="Q179" s="464"/>
      <c r="R179" s="464"/>
      <c r="S179" s="464"/>
      <c r="T179" s="464"/>
      <c r="U179" s="464"/>
      <c r="V179" s="464"/>
      <c r="W179" s="464"/>
      <c r="X179" s="464"/>
      <c r="Y179" s="464"/>
    </row>
    <row r="180" spans="1:25" s="401" customFormat="1" ht="18.75" hidden="1" customHeight="1">
      <c r="A180" s="468"/>
      <c r="B180" s="484"/>
      <c r="C180" s="484"/>
      <c r="D180" s="484"/>
      <c r="E180" s="484"/>
      <c r="F180" s="498"/>
      <c r="G180" s="498"/>
      <c r="H180" s="498"/>
      <c r="I180" s="498"/>
      <c r="J180" s="464"/>
      <c r="K180" s="464"/>
      <c r="L180" s="464"/>
      <c r="M180" s="464"/>
      <c r="N180" s="464"/>
      <c r="O180" s="464"/>
      <c r="P180" s="464"/>
      <c r="Q180" s="464"/>
      <c r="R180" s="464"/>
      <c r="S180" s="464"/>
      <c r="T180" s="464"/>
      <c r="U180" s="464"/>
      <c r="V180" s="464"/>
      <c r="W180" s="464"/>
      <c r="X180" s="464"/>
      <c r="Y180" s="464"/>
    </row>
    <row r="181" spans="1:25" s="401" customFormat="1" ht="36.75" hidden="1" customHeight="1">
      <c r="A181" s="457"/>
      <c r="B181" s="793"/>
      <c r="C181" s="794"/>
      <c r="D181" s="794"/>
      <c r="E181" s="795"/>
      <c r="F181" s="796"/>
      <c r="G181" s="797"/>
      <c r="H181" s="797"/>
      <c r="I181" s="916"/>
      <c r="J181" s="464"/>
      <c r="K181" s="464"/>
      <c r="L181" s="464"/>
      <c r="M181" s="464"/>
      <c r="N181" s="464"/>
      <c r="O181" s="464"/>
      <c r="P181" s="464"/>
      <c r="Q181" s="464"/>
      <c r="R181" s="464"/>
      <c r="S181" s="464"/>
      <c r="T181" s="464"/>
      <c r="U181" s="464"/>
      <c r="V181" s="464"/>
      <c r="W181" s="464"/>
      <c r="X181" s="464"/>
      <c r="Y181" s="464"/>
    </row>
    <row r="182" spans="1:25" s="401" customFormat="1" ht="19.5" hidden="1" customHeight="1">
      <c r="A182" s="468"/>
      <c r="B182" s="798"/>
      <c r="C182" s="798"/>
      <c r="D182" s="798"/>
      <c r="E182" s="798"/>
      <c r="F182" s="798"/>
      <c r="G182" s="798"/>
      <c r="H182" s="798"/>
      <c r="I182" s="798"/>
      <c r="J182" s="464"/>
      <c r="K182" s="464"/>
      <c r="L182" s="464"/>
      <c r="M182" s="464"/>
      <c r="N182" s="464"/>
      <c r="O182" s="464"/>
      <c r="P182" s="464"/>
      <c r="Q182" s="464"/>
      <c r="R182" s="464"/>
      <c r="S182" s="464"/>
      <c r="T182" s="464"/>
      <c r="U182" s="464"/>
      <c r="V182" s="464"/>
      <c r="W182" s="464"/>
      <c r="X182" s="464"/>
      <c r="Y182" s="464"/>
    </row>
    <row r="183" spans="1:25" s="401" customFormat="1" ht="15.75" hidden="1" customHeight="1">
      <c r="A183" s="468"/>
      <c r="B183" s="71"/>
      <c r="C183" s="71"/>
      <c r="D183" s="71"/>
      <c r="E183" s="71"/>
      <c r="F183" s="71"/>
      <c r="G183" s="71"/>
      <c r="H183" s="71"/>
      <c r="I183" s="71"/>
      <c r="J183" s="71"/>
    </row>
    <row r="184" spans="1:25" s="401" customFormat="1" ht="20.25" customHeight="1">
      <c r="A184" s="666" t="s">
        <v>553</v>
      </c>
      <c r="B184" s="948" t="s">
        <v>554</v>
      </c>
      <c r="C184" s="948"/>
      <c r="D184" s="948"/>
      <c r="E184" s="948"/>
      <c r="F184" s="948"/>
      <c r="G184" s="948"/>
      <c r="H184" s="948"/>
      <c r="I184" s="948"/>
      <c r="J184" s="71"/>
    </row>
    <row r="185" spans="1:25" s="401" customFormat="1" ht="9" customHeight="1">
      <c r="A185" s="500"/>
      <c r="B185" s="60"/>
      <c r="C185" s="60"/>
      <c r="D185" s="60"/>
      <c r="E185" s="60"/>
      <c r="F185" s="60"/>
      <c r="G185" s="60"/>
      <c r="H185" s="60"/>
      <c r="I185" s="71"/>
      <c r="J185" s="71"/>
    </row>
    <row r="186" spans="1:25" s="401" customFormat="1" ht="49.5" customHeight="1">
      <c r="A186" s="667"/>
      <c r="B186" s="949" t="s">
        <v>897</v>
      </c>
      <c r="C186" s="949"/>
      <c r="D186" s="949"/>
      <c r="E186" s="949"/>
      <c r="F186" s="949"/>
      <c r="G186" s="949"/>
      <c r="H186" s="949"/>
      <c r="I186" s="949"/>
    </row>
    <row r="187" spans="1:25" s="401" customFormat="1" ht="27" customHeight="1">
      <c r="A187" s="668"/>
      <c r="B187" s="950" t="s">
        <v>845</v>
      </c>
      <c r="C187" s="950"/>
      <c r="D187" s="950"/>
      <c r="E187" s="950"/>
      <c r="F187" s="950"/>
      <c r="G187" s="950"/>
      <c r="H187" s="950"/>
      <c r="I187" s="950"/>
      <c r="J187" s="71"/>
    </row>
    <row r="188" spans="1:25" s="401" customFormat="1" ht="33" customHeight="1">
      <c r="A188" s="668"/>
      <c r="B188" s="951" t="s">
        <v>898</v>
      </c>
      <c r="C188" s="951"/>
      <c r="D188" s="951"/>
      <c r="E188" s="951"/>
      <c r="F188" s="951"/>
      <c r="G188" s="951"/>
      <c r="H188" s="951"/>
      <c r="I188" s="951"/>
      <c r="J188" s="71"/>
    </row>
    <row r="189" spans="1:25" s="401" customFormat="1" ht="19.5" hidden="1" customHeight="1">
      <c r="A189" s="500"/>
      <c r="B189" s="952"/>
      <c r="C189" s="952"/>
      <c r="D189" s="952"/>
      <c r="E189" s="952"/>
      <c r="F189" s="952"/>
      <c r="G189" s="952"/>
      <c r="H189" s="952"/>
      <c r="I189" s="952"/>
      <c r="J189" s="71"/>
    </row>
    <row r="190" spans="1:25" s="401" customFormat="1" ht="19.5" hidden="1" customHeight="1">
      <c r="A190" s="500"/>
      <c r="B190" s="952"/>
      <c r="C190" s="952"/>
      <c r="D190" s="952"/>
      <c r="E190" s="952"/>
      <c r="F190" s="952"/>
      <c r="G190" s="952"/>
      <c r="H190" s="952"/>
      <c r="I190" s="952"/>
      <c r="J190" s="71"/>
    </row>
    <row r="191" spans="1:25" s="401" customFormat="1" ht="10.5" hidden="1" customHeight="1">
      <c r="A191" s="500"/>
      <c r="B191" s="953"/>
      <c r="C191" s="953"/>
      <c r="D191" s="953"/>
      <c r="E191" s="953"/>
      <c r="F191" s="953"/>
      <c r="G191" s="953"/>
      <c r="H191" s="953"/>
      <c r="I191" s="953"/>
      <c r="J191" s="71"/>
    </row>
    <row r="192" spans="1:25" s="401" customFormat="1" ht="36" customHeight="1">
      <c r="A192" s="500"/>
      <c r="B192" s="954" t="s">
        <v>648</v>
      </c>
      <c r="C192" s="955"/>
      <c r="D192" s="955"/>
      <c r="E192" s="955"/>
      <c r="F192" s="955"/>
      <c r="G192" s="955"/>
      <c r="H192" s="955"/>
      <c r="I192" s="955"/>
      <c r="J192" s="438"/>
      <c r="K192" s="504"/>
      <c r="L192" s="504"/>
      <c r="M192" s="504"/>
      <c r="N192" s="504"/>
      <c r="O192" s="504"/>
      <c r="P192" s="504"/>
    </row>
    <row r="193" spans="1:15" s="401" customFormat="1">
      <c r="A193" s="500"/>
      <c r="B193" s="60"/>
      <c r="C193" s="60"/>
      <c r="D193" s="60"/>
      <c r="E193" s="60"/>
      <c r="F193" s="60"/>
      <c r="G193" s="60"/>
      <c r="H193" s="60"/>
      <c r="I193" s="71"/>
      <c r="J193" s="71"/>
    </row>
    <row r="194" spans="1:15" s="401" customFormat="1" ht="17.25" hidden="1" customHeight="1">
      <c r="A194" s="500"/>
      <c r="B194" s="952"/>
      <c r="C194" s="952"/>
      <c r="D194" s="952"/>
      <c r="E194" s="952"/>
      <c r="F194" s="952"/>
      <c r="G194" s="952"/>
      <c r="H194" s="952"/>
      <c r="I194" s="952"/>
      <c r="J194" s="71"/>
    </row>
    <row r="195" spans="1:15" s="401" customFormat="1" ht="17.25" hidden="1" customHeight="1">
      <c r="A195" s="500"/>
      <c r="B195" s="952"/>
      <c r="C195" s="952"/>
      <c r="D195" s="952"/>
      <c r="E195" s="952"/>
      <c r="F195" s="952"/>
      <c r="G195" s="952"/>
      <c r="H195" s="952"/>
      <c r="I195" s="952"/>
      <c r="J195" s="71"/>
    </row>
    <row r="196" spans="1:15" s="401" customFormat="1" ht="46.9" hidden="1" customHeight="1">
      <c r="A196" s="500"/>
      <c r="B196" s="953"/>
      <c r="C196" s="953"/>
      <c r="D196" s="953"/>
      <c r="E196" s="953"/>
      <c r="F196" s="953"/>
      <c r="G196" s="953"/>
      <c r="H196" s="953"/>
      <c r="I196" s="953"/>
      <c r="J196" s="71"/>
    </row>
    <row r="197" spans="1:15" s="401" customFormat="1" ht="94.5" customHeight="1">
      <c r="A197" s="499"/>
      <c r="B197" s="776" t="s">
        <v>899</v>
      </c>
      <c r="C197" s="776"/>
      <c r="D197" s="776"/>
      <c r="E197" s="776"/>
      <c r="F197" s="776"/>
      <c r="G197" s="776"/>
      <c r="H197" s="776"/>
      <c r="I197" s="776"/>
    </row>
    <row r="198" spans="1:15" s="401" customFormat="1" ht="10.5" hidden="1" customHeight="1">
      <c r="A198" s="500"/>
      <c r="B198" s="71"/>
      <c r="C198" s="71"/>
      <c r="D198" s="71"/>
      <c r="E198" s="71"/>
      <c r="F198" s="71"/>
      <c r="G198" s="71"/>
      <c r="H198" s="71"/>
      <c r="I198" s="71"/>
      <c r="J198" s="71"/>
    </row>
    <row r="199" spans="1:15" s="401" customFormat="1" ht="6.75" hidden="1" customHeight="1">
      <c r="A199" s="500"/>
      <c r="B199" s="776"/>
      <c r="C199" s="776"/>
      <c r="D199" s="776"/>
      <c r="E199" s="776"/>
      <c r="F199" s="776"/>
      <c r="G199" s="776"/>
      <c r="H199" s="776"/>
      <c r="I199" s="776"/>
      <c r="J199" s="71"/>
    </row>
    <row r="200" spans="1:15" s="401" customFormat="1" ht="9.75" hidden="1" customHeight="1">
      <c r="A200" s="500"/>
      <c r="B200" s="71"/>
      <c r="C200" s="71"/>
      <c r="D200" s="71"/>
      <c r="E200" s="71"/>
      <c r="F200" s="71"/>
      <c r="G200" s="71"/>
      <c r="H200" s="71"/>
      <c r="I200" s="71"/>
      <c r="J200" s="71"/>
    </row>
    <row r="201" spans="1:15" s="401" customFormat="1" ht="42.75" customHeight="1">
      <c r="A201" s="669">
        <v>3.2</v>
      </c>
      <c r="B201" s="780" t="s">
        <v>654</v>
      </c>
      <c r="C201" s="780"/>
      <c r="D201" s="780"/>
      <c r="E201" s="780"/>
      <c r="F201" s="780"/>
      <c r="G201" s="780"/>
      <c r="H201" s="780"/>
      <c r="I201" s="780"/>
      <c r="J201" s="71"/>
      <c r="N201" s="670"/>
      <c r="O201" s="670"/>
    </row>
    <row r="202" spans="1:15" s="401" customFormat="1" ht="15.75" customHeight="1">
      <c r="A202" s="455"/>
      <c r="B202" s="426"/>
      <c r="C202" s="426"/>
      <c r="D202" s="426"/>
      <c r="E202" s="426"/>
      <c r="F202" s="426"/>
      <c r="G202" s="426"/>
      <c r="H202" s="426"/>
      <c r="I202" s="426"/>
      <c r="J202" s="71"/>
      <c r="N202" s="671">
        <f>N19</f>
        <v>0</v>
      </c>
      <c r="O202" s="670"/>
    </row>
    <row r="203" spans="1:15" s="401" customFormat="1" ht="20.25" customHeight="1">
      <c r="A203" s="578"/>
      <c r="B203" s="947" t="s">
        <v>560</v>
      </c>
      <c r="C203" s="947"/>
      <c r="D203" s="947"/>
      <c r="E203" s="947"/>
      <c r="F203" s="947"/>
      <c r="G203" s="947"/>
      <c r="H203" s="947"/>
      <c r="I203" s="947"/>
      <c r="J203" s="71"/>
      <c r="N203" s="671">
        <f>N20</f>
        <v>0</v>
      </c>
      <c r="O203" s="670"/>
    </row>
    <row r="204" spans="1:15" s="401" customFormat="1" ht="20.25" customHeight="1">
      <c r="A204" s="557" t="s">
        <v>38</v>
      </c>
      <c r="B204" s="868" t="s">
        <v>561</v>
      </c>
      <c r="C204" s="898"/>
      <c r="D204" s="898"/>
      <c r="E204" s="898"/>
      <c r="F204" s="898"/>
      <c r="G204" s="869"/>
      <c r="H204" s="555"/>
      <c r="I204" s="555"/>
      <c r="J204" s="71"/>
      <c r="N204" s="670"/>
      <c r="O204" s="670"/>
    </row>
    <row r="205" spans="1:15" s="401" customFormat="1" ht="19.5" customHeight="1">
      <c r="A205" s="942" t="s">
        <v>566</v>
      </c>
      <c r="B205" s="879" t="s">
        <v>567</v>
      </c>
      <c r="C205" s="881"/>
      <c r="D205" s="946" t="s">
        <v>562</v>
      </c>
      <c r="E205" s="946"/>
      <c r="F205" s="946" t="s">
        <v>563</v>
      </c>
      <c r="G205" s="946"/>
      <c r="J205" s="71"/>
    </row>
    <row r="206" spans="1:15" s="401" customFormat="1" ht="47.25" customHeight="1">
      <c r="A206" s="943"/>
      <c r="B206" s="944"/>
      <c r="C206" s="945"/>
      <c r="D206" s="946" t="s">
        <v>649</v>
      </c>
      <c r="E206" s="946"/>
      <c r="F206" s="946"/>
      <c r="G206" s="946"/>
      <c r="J206" s="71"/>
    </row>
    <row r="207" spans="1:15" s="401" customFormat="1" ht="17.25" hidden="1" customHeight="1">
      <c r="A207" s="558" t="s">
        <v>566</v>
      </c>
      <c r="B207" s="932" t="s">
        <v>567</v>
      </c>
      <c r="C207" s="932"/>
      <c r="D207" s="933"/>
      <c r="E207" s="933"/>
      <c r="F207" s="933"/>
      <c r="G207" s="933"/>
      <c r="J207" s="71"/>
    </row>
    <row r="208" spans="1:15" s="401" customFormat="1" ht="17.25" hidden="1" customHeight="1">
      <c r="A208" s="558"/>
      <c r="B208" s="932"/>
      <c r="C208" s="932"/>
      <c r="D208" s="932"/>
      <c r="E208" s="932"/>
      <c r="F208" s="559"/>
      <c r="G208" s="559"/>
      <c r="J208" s="71"/>
    </row>
    <row r="209" spans="1:10" s="401" customFormat="1" ht="17.25" customHeight="1">
      <c r="A209" s="560">
        <v>1</v>
      </c>
      <c r="B209" s="933" t="s">
        <v>900</v>
      </c>
      <c r="C209" s="933"/>
      <c r="D209" s="873"/>
      <c r="E209" s="873"/>
      <c r="F209" s="873"/>
      <c r="G209" s="873"/>
      <c r="J209" s="71"/>
    </row>
    <row r="210" spans="1:10" s="401" customFormat="1" ht="17.25" customHeight="1">
      <c r="A210" s="442">
        <v>2</v>
      </c>
      <c r="B210" s="933" t="s">
        <v>884</v>
      </c>
      <c r="C210" s="933"/>
      <c r="D210" s="873"/>
      <c r="E210" s="873"/>
      <c r="F210" s="873"/>
      <c r="G210" s="873"/>
      <c r="J210" s="71"/>
    </row>
    <row r="211" spans="1:10" s="504" customFormat="1" ht="15.75" customHeight="1">
      <c r="A211" s="442">
        <v>3</v>
      </c>
      <c r="B211" s="933" t="s">
        <v>846</v>
      </c>
      <c r="C211" s="933"/>
      <c r="D211" s="873"/>
      <c r="E211" s="873"/>
      <c r="F211" s="873"/>
      <c r="G211" s="873"/>
      <c r="J211" s="438"/>
    </row>
    <row r="212" spans="1:10" s="401" customFormat="1" ht="15.75" customHeight="1">
      <c r="A212" s="442">
        <v>4</v>
      </c>
      <c r="B212" s="932" t="s">
        <v>749</v>
      </c>
      <c r="C212" s="932"/>
      <c r="D212" s="873"/>
      <c r="E212" s="873"/>
      <c r="F212" s="873"/>
      <c r="G212" s="873"/>
    </row>
    <row r="213" spans="1:10" s="401" customFormat="1" ht="15.75" customHeight="1">
      <c r="A213" s="442">
        <v>5</v>
      </c>
      <c r="B213" s="933" t="s">
        <v>650</v>
      </c>
      <c r="C213" s="933"/>
      <c r="D213" s="873"/>
      <c r="E213" s="873"/>
      <c r="F213" s="873"/>
      <c r="G213" s="873"/>
      <c r="J213" s="71"/>
    </row>
    <row r="214" spans="1:10" s="401" customFormat="1" ht="17.25" hidden="1" customHeight="1">
      <c r="A214" s="442"/>
      <c r="B214" s="938"/>
      <c r="C214" s="938"/>
      <c r="D214" s="873"/>
      <c r="E214" s="873"/>
      <c r="F214" s="873"/>
      <c r="G214" s="873"/>
      <c r="J214" s="71"/>
    </row>
    <row r="215" spans="1:10" s="401" customFormat="1" ht="45.75" customHeight="1">
      <c r="A215" s="558"/>
      <c r="B215" s="939" t="s">
        <v>574</v>
      </c>
      <c r="C215" s="939"/>
      <c r="D215" s="873"/>
      <c r="E215" s="873"/>
      <c r="F215" s="873"/>
      <c r="G215" s="873"/>
      <c r="J215" s="71"/>
    </row>
    <row r="216" spans="1:10" s="401" customFormat="1" ht="32.25" hidden="1" customHeight="1">
      <c r="A216" s="517"/>
      <c r="B216" s="897" t="s">
        <v>575</v>
      </c>
      <c r="C216" s="897"/>
      <c r="D216" s="897"/>
      <c r="E216" s="897"/>
      <c r="F216" s="897"/>
      <c r="G216" s="897"/>
      <c r="H216" s="897"/>
      <c r="I216" s="921"/>
      <c r="J216" s="71"/>
    </row>
    <row r="217" spans="1:10" s="401" customFormat="1" ht="29.25" customHeight="1">
      <c r="A217" s="556"/>
      <c r="B217" s="940" t="str">
        <f>IF(N215=1, "Name of the Bidder", IF(N215=2, "Name of the Bidder", IF(N215=3, "Name of Lead Partner of Joint Venture", "")))</f>
        <v/>
      </c>
      <c r="C217" s="940"/>
      <c r="D217" s="940"/>
      <c r="E217" s="940"/>
      <c r="F217" s="941"/>
      <c r="G217" s="941"/>
      <c r="H217" s="941"/>
      <c r="I217" s="941"/>
      <c r="J217" s="71"/>
    </row>
    <row r="218" spans="1:10" s="401" customFormat="1" ht="20.25" hidden="1" customHeight="1">
      <c r="A218" s="561" t="s">
        <v>39</v>
      </c>
      <c r="B218" s="552" t="s">
        <v>651</v>
      </c>
      <c r="C218" s="553"/>
      <c r="D218" s="553"/>
      <c r="E218" s="553"/>
      <c r="F218" s="553"/>
      <c r="G218" s="562"/>
      <c r="H218" s="555"/>
      <c r="I218" s="555"/>
      <c r="J218" s="71"/>
    </row>
    <row r="219" spans="1:10" s="401" customFormat="1" ht="19.5" hidden="1" customHeight="1">
      <c r="A219" s="942" t="s">
        <v>566</v>
      </c>
      <c r="B219" s="879" t="s">
        <v>567</v>
      </c>
      <c r="C219" s="881"/>
      <c r="D219" s="946" t="s">
        <v>577</v>
      </c>
      <c r="E219" s="946"/>
      <c r="F219" s="946" t="s">
        <v>563</v>
      </c>
      <c r="G219" s="946"/>
      <c r="H219" s="470"/>
      <c r="I219" s="470"/>
      <c r="J219" s="71"/>
    </row>
    <row r="220" spans="1:10" s="401" customFormat="1" ht="47.25" hidden="1" customHeight="1">
      <c r="A220" s="943"/>
      <c r="B220" s="944"/>
      <c r="C220" s="945"/>
      <c r="D220" s="946" t="s">
        <v>652</v>
      </c>
      <c r="E220" s="946"/>
      <c r="F220" s="946"/>
      <c r="G220" s="946"/>
      <c r="H220" s="470"/>
      <c r="I220" s="470"/>
      <c r="J220" s="71"/>
    </row>
    <row r="221" spans="1:10" s="401" customFormat="1" ht="17.25" hidden="1" customHeight="1">
      <c r="A221" s="558"/>
      <c r="B221" s="932"/>
      <c r="C221" s="932"/>
      <c r="D221" s="932"/>
      <c r="E221" s="932"/>
      <c r="F221" s="559"/>
      <c r="G221" s="559"/>
      <c r="J221" s="71"/>
    </row>
    <row r="222" spans="1:10" s="401" customFormat="1" ht="15.75" hidden="1" customHeight="1">
      <c r="A222" s="566">
        <v>1</v>
      </c>
      <c r="B222" s="933" t="s">
        <v>846</v>
      </c>
      <c r="C222" s="933"/>
      <c r="D222" s="873"/>
      <c r="E222" s="873"/>
      <c r="F222" s="873"/>
      <c r="G222" s="873"/>
      <c r="J222" s="71"/>
    </row>
    <row r="223" spans="1:10" s="401" customFormat="1" ht="15.75" hidden="1" customHeight="1">
      <c r="A223" s="558">
        <v>2</v>
      </c>
      <c r="B223" s="932" t="s">
        <v>749</v>
      </c>
      <c r="C223" s="932"/>
      <c r="D223" s="873"/>
      <c r="E223" s="873"/>
      <c r="F223" s="873"/>
      <c r="G223" s="873"/>
    </row>
    <row r="224" spans="1:10" s="401" customFormat="1" ht="15.75" hidden="1" customHeight="1">
      <c r="A224" s="558">
        <v>3</v>
      </c>
      <c r="B224" s="933" t="s">
        <v>650</v>
      </c>
      <c r="C224" s="933"/>
      <c r="D224" s="873"/>
      <c r="E224" s="873"/>
      <c r="F224" s="873"/>
      <c r="G224" s="873"/>
      <c r="J224" s="71"/>
    </row>
    <row r="225" spans="1:10" s="401" customFormat="1" ht="16.5" hidden="1" customHeight="1">
      <c r="A225" s="563"/>
      <c r="B225" s="934"/>
      <c r="C225" s="935"/>
      <c r="D225" s="936"/>
      <c r="E225" s="937"/>
      <c r="F225" s="564"/>
      <c r="G225" s="565"/>
      <c r="H225" s="859"/>
      <c r="I225" s="860"/>
      <c r="J225" s="71"/>
    </row>
    <row r="226" spans="1:10" s="401" customFormat="1" hidden="1">
      <c r="A226" s="510">
        <v>5</v>
      </c>
      <c r="B226" s="894" t="s">
        <v>572</v>
      </c>
      <c r="C226" s="895"/>
      <c r="D226" s="859"/>
      <c r="E226" s="860"/>
      <c r="F226" s="515"/>
      <c r="G226" s="516"/>
      <c r="H226" s="859"/>
      <c r="I226" s="860"/>
      <c r="J226" s="71"/>
    </row>
    <row r="227" spans="1:10" s="401" customFormat="1" ht="17.25" hidden="1" customHeight="1">
      <c r="A227" s="510">
        <v>6</v>
      </c>
      <c r="B227" s="857" t="s">
        <v>573</v>
      </c>
      <c r="C227" s="858"/>
      <c r="D227" s="859"/>
      <c r="E227" s="860"/>
      <c r="F227" s="515"/>
      <c r="G227" s="516"/>
      <c r="H227" s="859"/>
      <c r="I227" s="860"/>
      <c r="J227" s="71"/>
    </row>
    <row r="228" spans="1:10" s="401" customFormat="1" ht="32.25" hidden="1" customHeight="1">
      <c r="A228" s="517"/>
      <c r="B228" s="861"/>
      <c r="C228" s="862"/>
      <c r="D228" s="863"/>
      <c r="E228" s="864"/>
      <c r="F228" s="518"/>
      <c r="G228" s="519"/>
      <c r="H228" s="863"/>
      <c r="I228" s="864"/>
      <c r="J228" s="71"/>
    </row>
    <row r="229" spans="1:10" s="401" customFormat="1" ht="16.5" hidden="1" customHeight="1">
      <c r="A229" s="520"/>
      <c r="B229" s="521"/>
      <c r="C229" s="521"/>
      <c r="D229" s="466"/>
      <c r="E229" s="466"/>
      <c r="F229" s="466"/>
      <c r="G229" s="466"/>
      <c r="H229" s="466"/>
      <c r="I229" s="466"/>
      <c r="J229" s="71"/>
    </row>
    <row r="230" spans="1:10" s="401" customFormat="1" ht="28.5" hidden="1" customHeight="1">
      <c r="A230" s="505" t="s">
        <v>578</v>
      </c>
      <c r="B230" s="865" t="s">
        <v>579</v>
      </c>
      <c r="C230" s="865"/>
      <c r="D230" s="924" t="s">
        <v>580</v>
      </c>
      <c r="E230" s="925"/>
      <c r="F230" s="926" t="s">
        <v>563</v>
      </c>
      <c r="G230" s="927"/>
      <c r="J230" s="71"/>
    </row>
    <row r="231" spans="1:10" s="401" customFormat="1" ht="28.5" hidden="1" customHeight="1">
      <c r="A231" s="505"/>
      <c r="B231" s="868"/>
      <c r="C231" s="869"/>
      <c r="D231" s="930" t="s">
        <v>652</v>
      </c>
      <c r="E231" s="931"/>
      <c r="F231" s="928"/>
      <c r="G231" s="929"/>
      <c r="J231" s="71"/>
    </row>
    <row r="232" spans="1:10" s="401" customFormat="1" ht="56.25" hidden="1" customHeight="1">
      <c r="A232" s="510"/>
      <c r="B232" s="872" t="s">
        <v>582</v>
      </c>
      <c r="C232" s="872"/>
      <c r="D232" s="873"/>
      <c r="E232" s="873"/>
      <c r="F232" s="873"/>
      <c r="G232" s="873"/>
    </row>
    <row r="233" spans="1:10" s="401" customFormat="1" ht="15.75" hidden="1" customHeight="1">
      <c r="A233" s="510"/>
      <c r="B233" s="874" t="s">
        <v>583</v>
      </c>
      <c r="C233" s="874"/>
      <c r="D233" s="875"/>
      <c r="E233" s="876"/>
      <c r="F233" s="875"/>
      <c r="G233" s="876"/>
      <c r="J233" s="71"/>
    </row>
    <row r="234" spans="1:10" s="401" customFormat="1" ht="49.5" hidden="1" customHeight="1">
      <c r="A234" s="510"/>
      <c r="B234" s="872" t="s">
        <v>584</v>
      </c>
      <c r="C234" s="872"/>
      <c r="D234" s="873"/>
      <c r="E234" s="873"/>
      <c r="F234" s="873"/>
      <c r="G234" s="873"/>
      <c r="J234" s="71"/>
    </row>
    <row r="235" spans="1:10" s="401" customFormat="1" ht="18" customHeight="1">
      <c r="B235" s="60"/>
      <c r="C235" s="60"/>
      <c r="D235" s="60"/>
      <c r="E235" s="60"/>
      <c r="H235" s="60"/>
    </row>
    <row r="236" spans="1:10" s="401" customFormat="1" ht="32.25" hidden="1" customHeight="1">
      <c r="A236" s="442"/>
      <c r="B236" s="899" t="str">
        <f>IF(AND(N202=3,N203=1),"Name of Other Partner of JV",IF(AND(N202=3,N203="2 or more"),"Name of Other Partner-1 of JV",""))</f>
        <v/>
      </c>
      <c r="C236" s="900"/>
      <c r="D236" s="900"/>
      <c r="E236" s="900"/>
      <c r="F236" s="901" t="e">
        <f>'[3]Name of Bidder'!D15</f>
        <v>#REF!</v>
      </c>
      <c r="G236" s="902"/>
      <c r="H236" s="902"/>
      <c r="I236" s="922"/>
      <c r="J236" s="71"/>
    </row>
    <row r="237" spans="1:10" s="401" customFormat="1" ht="20.25" hidden="1" customHeight="1">
      <c r="A237" s="505" t="s">
        <v>38</v>
      </c>
      <c r="B237" s="903" t="s">
        <v>561</v>
      </c>
      <c r="C237" s="904"/>
      <c r="D237" s="904"/>
      <c r="E237" s="904"/>
      <c r="F237" s="904"/>
      <c r="G237" s="904"/>
      <c r="H237" s="904"/>
      <c r="I237" s="904"/>
      <c r="J237" s="71"/>
    </row>
    <row r="238" spans="1:10" s="401" customFormat="1" ht="19.5" hidden="1" customHeight="1">
      <c r="A238" s="505"/>
      <c r="B238" s="506"/>
      <c r="C238" s="507"/>
      <c r="D238" s="877" t="s">
        <v>562</v>
      </c>
      <c r="E238" s="878"/>
      <c r="F238" s="879" t="s">
        <v>581</v>
      </c>
      <c r="G238" s="881" t="s">
        <v>585</v>
      </c>
      <c r="H238" s="879" t="s">
        <v>563</v>
      </c>
      <c r="I238" s="881"/>
      <c r="J238" s="71"/>
    </row>
    <row r="239" spans="1:10" s="401" customFormat="1" ht="47.25" hidden="1" customHeight="1">
      <c r="A239" s="505"/>
      <c r="B239" s="506"/>
      <c r="C239" s="507"/>
      <c r="D239" s="508" t="s">
        <v>564</v>
      </c>
      <c r="E239" s="509" t="s">
        <v>565</v>
      </c>
      <c r="F239" s="880"/>
      <c r="G239" s="882"/>
      <c r="H239" s="880"/>
      <c r="I239" s="882"/>
      <c r="J239" s="71"/>
    </row>
    <row r="240" spans="1:10" s="401" customFormat="1" ht="17.25" hidden="1" customHeight="1">
      <c r="A240" s="510" t="s">
        <v>566</v>
      </c>
      <c r="B240" s="883" t="s">
        <v>567</v>
      </c>
      <c r="C240" s="883"/>
      <c r="D240" s="884"/>
      <c r="E240" s="885"/>
      <c r="F240" s="884"/>
      <c r="G240" s="885"/>
      <c r="H240" s="884"/>
      <c r="I240" s="885"/>
      <c r="J240" s="71"/>
    </row>
    <row r="241" spans="1:10" s="401" customFormat="1" ht="17.25" hidden="1" customHeight="1">
      <c r="A241" s="510"/>
      <c r="B241" s="886" t="s">
        <v>568</v>
      </c>
      <c r="C241" s="887"/>
      <c r="D241" s="888"/>
      <c r="E241" s="889"/>
      <c r="F241" s="511" t="s">
        <v>217</v>
      </c>
      <c r="G241" s="512"/>
      <c r="H241" s="512"/>
      <c r="I241" s="513"/>
      <c r="J241" s="71"/>
    </row>
    <row r="242" spans="1:10" s="401" customFormat="1" ht="15.75" hidden="1" customHeight="1">
      <c r="A242" s="514">
        <v>1</v>
      </c>
      <c r="B242" s="886" t="str">
        <f>IF(F241="Yes", "2013-2014", "")</f>
        <v>2013-2014</v>
      </c>
      <c r="C242" s="887"/>
      <c r="D242" s="888"/>
      <c r="E242" s="889"/>
      <c r="F242" s="886"/>
      <c r="G242" s="887"/>
      <c r="H242" s="888"/>
      <c r="I242" s="889"/>
      <c r="J242" s="71"/>
    </row>
    <row r="243" spans="1:10" s="401" customFormat="1" ht="15.75" hidden="1" customHeight="1">
      <c r="A243" s="510">
        <v>2</v>
      </c>
      <c r="B243" s="886" t="s">
        <v>569</v>
      </c>
      <c r="C243" s="887"/>
      <c r="D243" s="888"/>
      <c r="E243" s="889"/>
      <c r="F243" s="886"/>
      <c r="G243" s="887"/>
      <c r="H243" s="888"/>
      <c r="I243" s="889"/>
    </row>
    <row r="244" spans="1:10" s="401" customFormat="1" ht="15.75" hidden="1" customHeight="1">
      <c r="A244" s="510">
        <v>3</v>
      </c>
      <c r="B244" s="886" t="s">
        <v>570</v>
      </c>
      <c r="C244" s="887"/>
      <c r="D244" s="888"/>
      <c r="E244" s="889"/>
      <c r="F244" s="886"/>
      <c r="G244" s="887"/>
      <c r="H244" s="888"/>
      <c r="I244" s="889"/>
      <c r="J244" s="71"/>
    </row>
    <row r="245" spans="1:10" s="401" customFormat="1" ht="16.5" hidden="1" customHeight="1">
      <c r="A245" s="510">
        <v>4</v>
      </c>
      <c r="B245" s="886" t="s">
        <v>571</v>
      </c>
      <c r="C245" s="887"/>
      <c r="D245" s="888"/>
      <c r="E245" s="889"/>
      <c r="F245" s="886"/>
      <c r="G245" s="887"/>
      <c r="H245" s="888"/>
      <c r="I245" s="889"/>
      <c r="J245" s="71"/>
    </row>
    <row r="246" spans="1:10" s="401" customFormat="1" hidden="1">
      <c r="A246" s="510">
        <v>5</v>
      </c>
      <c r="B246" s="886" t="s">
        <v>572</v>
      </c>
      <c r="C246" s="887"/>
      <c r="D246" s="888"/>
      <c r="E246" s="889"/>
      <c r="F246" s="886"/>
      <c r="G246" s="887"/>
      <c r="H246" s="888"/>
      <c r="I246" s="889"/>
      <c r="J246" s="71"/>
    </row>
    <row r="247" spans="1:10" s="401" customFormat="1" ht="17.25" hidden="1" customHeight="1">
      <c r="A247" s="510">
        <v>6</v>
      </c>
      <c r="B247" s="886" t="s">
        <v>573</v>
      </c>
      <c r="C247" s="887"/>
      <c r="D247" s="888"/>
      <c r="E247" s="889"/>
      <c r="F247" s="886"/>
      <c r="G247" s="887"/>
      <c r="H247" s="888"/>
      <c r="I247" s="889"/>
      <c r="J247" s="71"/>
    </row>
    <row r="248" spans="1:10" s="401" customFormat="1" ht="32.25" hidden="1" customHeight="1">
      <c r="A248" s="517"/>
      <c r="B248" s="886" t="s">
        <v>574</v>
      </c>
      <c r="C248" s="887"/>
      <c r="D248" s="888"/>
      <c r="E248" s="889"/>
      <c r="F248" s="886"/>
      <c r="G248" s="887"/>
      <c r="H248" s="888"/>
      <c r="I248" s="889"/>
      <c r="J248" s="71"/>
    </row>
    <row r="249" spans="1:10" s="401" customFormat="1" ht="32.25" hidden="1" customHeight="1">
      <c r="A249" s="517"/>
      <c r="B249" s="886" t="s">
        <v>575</v>
      </c>
      <c r="C249" s="887"/>
      <c r="D249" s="888"/>
      <c r="E249" s="889"/>
      <c r="F249" s="886"/>
      <c r="G249" s="887"/>
      <c r="H249" s="888"/>
      <c r="I249" s="889"/>
      <c r="J249" s="71"/>
    </row>
    <row r="250" spans="1:10" s="401" customFormat="1" ht="30.6" hidden="1" customHeight="1">
      <c r="A250" s="522" t="s">
        <v>39</v>
      </c>
      <c r="B250" s="886" t="s">
        <v>576</v>
      </c>
      <c r="C250" s="887"/>
      <c r="D250" s="888"/>
      <c r="E250" s="889"/>
      <c r="F250" s="886"/>
      <c r="G250" s="887"/>
      <c r="H250" s="888"/>
      <c r="I250" s="889"/>
      <c r="J250" s="71"/>
    </row>
    <row r="251" spans="1:10" s="401" customFormat="1" ht="35.450000000000003" hidden="1" customHeight="1">
      <c r="A251" s="505"/>
      <c r="B251" s="886"/>
      <c r="C251" s="887"/>
      <c r="D251" s="888" t="s">
        <v>577</v>
      </c>
      <c r="E251" s="889"/>
      <c r="F251" s="886" t="s">
        <v>581</v>
      </c>
      <c r="G251" s="887" t="s">
        <v>585</v>
      </c>
      <c r="H251" s="888" t="s">
        <v>563</v>
      </c>
      <c r="I251" s="889"/>
      <c r="J251" s="71"/>
    </row>
    <row r="252" spans="1:10" s="401" customFormat="1" ht="47.25" hidden="1" customHeight="1">
      <c r="A252" s="505"/>
      <c r="B252" s="886"/>
      <c r="C252" s="887"/>
      <c r="D252" s="888" t="s">
        <v>564</v>
      </c>
      <c r="E252" s="889" t="s">
        <v>565</v>
      </c>
      <c r="F252" s="886"/>
      <c r="G252" s="887"/>
      <c r="H252" s="888"/>
      <c r="I252" s="889"/>
      <c r="J252" s="71"/>
    </row>
    <row r="253" spans="1:10" s="401" customFormat="1" ht="17.25" hidden="1" customHeight="1">
      <c r="A253" s="510" t="s">
        <v>566</v>
      </c>
      <c r="B253" s="886" t="s">
        <v>567</v>
      </c>
      <c r="C253" s="887"/>
      <c r="D253" s="888"/>
      <c r="E253" s="889"/>
      <c r="F253" s="886"/>
      <c r="G253" s="887"/>
      <c r="H253" s="888"/>
      <c r="I253" s="889"/>
      <c r="J253" s="71"/>
    </row>
    <row r="254" spans="1:10" s="401" customFormat="1" ht="17.25" hidden="1" customHeight="1">
      <c r="A254" s="510"/>
      <c r="B254" s="886" t="s">
        <v>568</v>
      </c>
      <c r="C254" s="887"/>
      <c r="D254" s="888"/>
      <c r="E254" s="889"/>
      <c r="F254" s="886" t="s">
        <v>217</v>
      </c>
      <c r="G254" s="887"/>
      <c r="H254" s="888"/>
      <c r="I254" s="889"/>
      <c r="J254" s="71"/>
    </row>
    <row r="255" spans="1:10" s="401" customFormat="1" ht="15.75" hidden="1" customHeight="1">
      <c r="A255" s="514">
        <v>1</v>
      </c>
      <c r="B255" s="886" t="str">
        <f>IF(F254="Yes", "2013-2014", "")</f>
        <v>2013-2014</v>
      </c>
      <c r="C255" s="887"/>
      <c r="D255" s="888"/>
      <c r="E255" s="889"/>
      <c r="F255" s="886"/>
      <c r="G255" s="887"/>
      <c r="H255" s="888"/>
      <c r="I255" s="889"/>
      <c r="J255" s="71"/>
    </row>
    <row r="256" spans="1:10" s="401" customFormat="1" ht="15.75" hidden="1" customHeight="1">
      <c r="A256" s="510">
        <v>2</v>
      </c>
      <c r="B256" s="886" t="s">
        <v>569</v>
      </c>
      <c r="C256" s="887"/>
      <c r="D256" s="888"/>
      <c r="E256" s="889"/>
      <c r="F256" s="886"/>
      <c r="G256" s="887"/>
      <c r="H256" s="888"/>
      <c r="I256" s="889"/>
    </row>
    <row r="257" spans="1:10" s="401" customFormat="1" ht="15.75" hidden="1" customHeight="1">
      <c r="A257" s="510">
        <v>3</v>
      </c>
      <c r="B257" s="886" t="s">
        <v>570</v>
      </c>
      <c r="C257" s="887"/>
      <c r="D257" s="888"/>
      <c r="E257" s="889"/>
      <c r="F257" s="886"/>
      <c r="G257" s="887"/>
      <c r="H257" s="888"/>
      <c r="I257" s="889"/>
      <c r="J257" s="71"/>
    </row>
    <row r="258" spans="1:10" s="401" customFormat="1" ht="16.5" hidden="1" customHeight="1">
      <c r="A258" s="510">
        <v>4</v>
      </c>
      <c r="B258" s="886" t="s">
        <v>571</v>
      </c>
      <c r="C258" s="887"/>
      <c r="D258" s="888"/>
      <c r="E258" s="889"/>
      <c r="F258" s="886"/>
      <c r="G258" s="887"/>
      <c r="H258" s="888"/>
      <c r="I258" s="889"/>
      <c r="J258" s="71"/>
    </row>
    <row r="259" spans="1:10" s="401" customFormat="1" hidden="1">
      <c r="A259" s="510">
        <v>5</v>
      </c>
      <c r="B259" s="895" t="s">
        <v>572</v>
      </c>
      <c r="C259" s="905"/>
      <c r="D259" s="906"/>
      <c r="E259" s="836"/>
      <c r="F259" s="523"/>
      <c r="G259" s="524"/>
      <c r="H259" s="906"/>
      <c r="I259" s="836"/>
      <c r="J259" s="71"/>
    </row>
    <row r="260" spans="1:10" s="401" customFormat="1" ht="17.25" hidden="1" customHeight="1">
      <c r="A260" s="510">
        <v>6</v>
      </c>
      <c r="B260" s="857" t="s">
        <v>573</v>
      </c>
      <c r="C260" s="907"/>
      <c r="D260" s="906"/>
      <c r="E260" s="836"/>
      <c r="F260" s="523"/>
      <c r="G260" s="524"/>
      <c r="H260" s="906"/>
      <c r="I260" s="836"/>
      <c r="J260" s="71"/>
    </row>
    <row r="261" spans="1:10" s="401" customFormat="1" ht="32.25" hidden="1" customHeight="1">
      <c r="A261" s="517"/>
      <c r="B261" s="861"/>
      <c r="C261" s="908"/>
      <c r="D261" s="909"/>
      <c r="E261" s="910"/>
      <c r="F261" s="525"/>
      <c r="G261" s="526"/>
      <c r="H261" s="909"/>
      <c r="I261" s="910"/>
      <c r="J261" s="71"/>
    </row>
    <row r="262" spans="1:10" s="401" customFormat="1" ht="32.25" hidden="1" customHeight="1">
      <c r="A262" s="517"/>
      <c r="B262" s="896" t="s">
        <v>575</v>
      </c>
      <c r="C262" s="896"/>
      <c r="D262" s="896"/>
      <c r="E262" s="896"/>
      <c r="F262" s="896"/>
      <c r="G262" s="896"/>
      <c r="H262" s="896"/>
      <c r="I262" s="923"/>
      <c r="J262" s="71"/>
    </row>
    <row r="263" spans="1:10" s="401" customFormat="1" ht="16.5" hidden="1" customHeight="1">
      <c r="A263" s="520"/>
      <c r="B263" s="521"/>
      <c r="C263" s="521"/>
      <c r="D263" s="466"/>
      <c r="E263" s="466"/>
      <c r="F263" s="466"/>
      <c r="G263" s="466"/>
      <c r="H263" s="466"/>
      <c r="I263" s="466"/>
      <c r="J263" s="71"/>
    </row>
    <row r="264" spans="1:10" s="401" customFormat="1" ht="16.5" hidden="1" customHeight="1">
      <c r="A264" s="505" t="s">
        <v>578</v>
      </c>
      <c r="B264" s="865" t="s">
        <v>579</v>
      </c>
      <c r="C264" s="865"/>
      <c r="D264" s="866"/>
      <c r="E264" s="867"/>
      <c r="F264" s="866"/>
      <c r="G264" s="867"/>
      <c r="H264" s="866"/>
      <c r="I264" s="867"/>
      <c r="J264" s="71"/>
    </row>
    <row r="265" spans="1:10" s="401" customFormat="1" ht="28.5" hidden="1" customHeight="1">
      <c r="A265" s="505"/>
      <c r="B265" s="868"/>
      <c r="C265" s="869"/>
      <c r="D265" s="870" t="s">
        <v>564</v>
      </c>
      <c r="E265" s="871"/>
      <c r="F265" s="870" t="s">
        <v>580</v>
      </c>
      <c r="G265" s="871"/>
      <c r="H265" s="870" t="s">
        <v>581</v>
      </c>
      <c r="I265" s="871"/>
      <c r="J265" s="71"/>
    </row>
    <row r="266" spans="1:10" s="401" customFormat="1" ht="56.25" hidden="1" customHeight="1">
      <c r="A266" s="510"/>
      <c r="B266" s="872" t="s">
        <v>582</v>
      </c>
      <c r="C266" s="872"/>
      <c r="D266" s="873"/>
      <c r="E266" s="873"/>
      <c r="F266" s="873"/>
      <c r="G266" s="873"/>
      <c r="H266" s="873"/>
      <c r="I266" s="873"/>
    </row>
    <row r="267" spans="1:10" s="401" customFormat="1" ht="15.75" hidden="1" customHeight="1">
      <c r="A267" s="510"/>
      <c r="B267" s="874" t="s">
        <v>583</v>
      </c>
      <c r="C267" s="874"/>
      <c r="D267" s="875"/>
      <c r="E267" s="876"/>
      <c r="F267" s="875"/>
      <c r="G267" s="876"/>
      <c r="H267" s="875"/>
      <c r="I267" s="876"/>
      <c r="J267" s="71"/>
    </row>
    <row r="268" spans="1:10" s="401" customFormat="1" ht="49.5" hidden="1" customHeight="1">
      <c r="A268" s="510"/>
      <c r="B268" s="872" t="s">
        <v>584</v>
      </c>
      <c r="C268" s="872"/>
      <c r="D268" s="873"/>
      <c r="E268" s="873"/>
      <c r="F268" s="873"/>
      <c r="G268" s="873"/>
      <c r="H268" s="873"/>
      <c r="I268" s="873"/>
      <c r="J268" s="71"/>
    </row>
    <row r="269" spans="1:10" s="401" customFormat="1" ht="20.25" hidden="1" customHeight="1">
      <c r="A269" s="520"/>
      <c r="B269" s="387"/>
      <c r="C269" s="387"/>
      <c r="D269" s="527"/>
      <c r="E269" s="527"/>
      <c r="F269" s="527"/>
      <c r="G269" s="527"/>
      <c r="H269" s="527"/>
      <c r="I269" s="527"/>
      <c r="J269" s="71"/>
    </row>
    <row r="270" spans="1:10" s="401" customFormat="1" ht="32.25" hidden="1" customHeight="1">
      <c r="A270" s="442"/>
      <c r="B270" s="899" t="str">
        <f>IF(AND(N202=3,N203="2 or more"),"Name of Other Partner-2 of JV", "")</f>
        <v/>
      </c>
      <c r="C270" s="900"/>
      <c r="D270" s="900"/>
      <c r="E270" s="900"/>
      <c r="F270" s="901" t="e">
        <f>'[3]Name of Bidder'!D20</f>
        <v>#REF!</v>
      </c>
      <c r="G270" s="902"/>
      <c r="H270" s="902"/>
      <c r="I270" s="922"/>
      <c r="J270" s="71"/>
    </row>
    <row r="271" spans="1:10" s="401" customFormat="1" ht="20.25" hidden="1" customHeight="1">
      <c r="A271" s="505" t="s">
        <v>38</v>
      </c>
      <c r="B271" s="903" t="s">
        <v>561</v>
      </c>
      <c r="C271" s="904"/>
      <c r="D271" s="904"/>
      <c r="E271" s="904"/>
      <c r="F271" s="904"/>
      <c r="G271" s="904"/>
      <c r="H271" s="904"/>
      <c r="I271" s="904"/>
      <c r="J271" s="71"/>
    </row>
    <row r="272" spans="1:10" s="401" customFormat="1" ht="19.5" hidden="1" customHeight="1">
      <c r="A272" s="505"/>
      <c r="B272" s="506"/>
      <c r="C272" s="507"/>
      <c r="D272" s="877" t="s">
        <v>562</v>
      </c>
      <c r="E272" s="878"/>
      <c r="F272" s="879" t="s">
        <v>581</v>
      </c>
      <c r="G272" s="881" t="s">
        <v>585</v>
      </c>
      <c r="H272" s="879" t="s">
        <v>563</v>
      </c>
      <c r="I272" s="881"/>
      <c r="J272" s="71"/>
    </row>
    <row r="273" spans="1:10" s="401" customFormat="1" ht="47.25" hidden="1" customHeight="1">
      <c r="A273" s="505"/>
      <c r="B273" s="506"/>
      <c r="C273" s="507"/>
      <c r="D273" s="508" t="s">
        <v>564</v>
      </c>
      <c r="E273" s="509" t="s">
        <v>565</v>
      </c>
      <c r="F273" s="880"/>
      <c r="G273" s="882"/>
      <c r="H273" s="880"/>
      <c r="I273" s="882"/>
      <c r="J273" s="71"/>
    </row>
    <row r="274" spans="1:10" s="401" customFormat="1" ht="17.25" hidden="1" customHeight="1">
      <c r="A274" s="510" t="s">
        <v>566</v>
      </c>
      <c r="B274" s="883" t="s">
        <v>567</v>
      </c>
      <c r="C274" s="883"/>
      <c r="D274" s="884"/>
      <c r="E274" s="885"/>
      <c r="F274" s="884"/>
      <c r="G274" s="885"/>
      <c r="H274" s="884"/>
      <c r="I274" s="885"/>
      <c r="J274" s="71"/>
    </row>
    <row r="275" spans="1:10" s="401" customFormat="1" ht="17.25" hidden="1" customHeight="1">
      <c r="A275" s="510"/>
      <c r="B275" s="886" t="s">
        <v>568</v>
      </c>
      <c r="C275" s="887"/>
      <c r="D275" s="888"/>
      <c r="E275" s="889"/>
      <c r="F275" s="511" t="s">
        <v>217</v>
      </c>
      <c r="G275" s="512"/>
      <c r="H275" s="512"/>
      <c r="I275" s="513"/>
      <c r="J275" s="71"/>
    </row>
    <row r="276" spans="1:10" s="401" customFormat="1" ht="15.75" hidden="1" customHeight="1">
      <c r="A276" s="514">
        <v>1</v>
      </c>
      <c r="B276" s="890" t="str">
        <f>IF(F275="Yes", "2013-2014", "")</f>
        <v>2013-2014</v>
      </c>
      <c r="C276" s="891"/>
      <c r="D276" s="892"/>
      <c r="E276" s="893"/>
      <c r="F276" s="528"/>
      <c r="G276" s="529"/>
      <c r="H276" s="892"/>
      <c r="I276" s="893"/>
      <c r="J276" s="71"/>
    </row>
    <row r="277" spans="1:10" s="401" customFormat="1" ht="15.75" hidden="1" customHeight="1">
      <c r="A277" s="510">
        <v>2</v>
      </c>
      <c r="B277" s="894" t="s">
        <v>569</v>
      </c>
      <c r="C277" s="895"/>
      <c r="D277" s="859"/>
      <c r="E277" s="860"/>
      <c r="F277" s="523"/>
      <c r="G277" s="524"/>
      <c r="H277" s="859"/>
      <c r="I277" s="860"/>
    </row>
    <row r="278" spans="1:10" s="401" customFormat="1" ht="15.75" hidden="1" customHeight="1">
      <c r="A278" s="510">
        <v>3</v>
      </c>
      <c r="B278" s="894" t="s">
        <v>570</v>
      </c>
      <c r="C278" s="895"/>
      <c r="D278" s="859"/>
      <c r="E278" s="860"/>
      <c r="F278" s="523"/>
      <c r="G278" s="524"/>
      <c r="H278" s="859"/>
      <c r="I278" s="860"/>
      <c r="J278" s="71"/>
    </row>
    <row r="279" spans="1:10" s="401" customFormat="1" ht="16.5" hidden="1" customHeight="1">
      <c r="A279" s="510">
        <v>4</v>
      </c>
      <c r="B279" s="894" t="s">
        <v>571</v>
      </c>
      <c r="C279" s="895"/>
      <c r="D279" s="859"/>
      <c r="E279" s="860"/>
      <c r="F279" s="523"/>
      <c r="G279" s="524"/>
      <c r="H279" s="859"/>
      <c r="I279" s="860"/>
      <c r="J279" s="71"/>
    </row>
    <row r="280" spans="1:10" s="401" customFormat="1" hidden="1">
      <c r="A280" s="510">
        <v>5</v>
      </c>
      <c r="B280" s="894" t="s">
        <v>572</v>
      </c>
      <c r="C280" s="895"/>
      <c r="D280" s="859"/>
      <c r="E280" s="860"/>
      <c r="F280" s="523"/>
      <c r="G280" s="524"/>
      <c r="H280" s="859"/>
      <c r="I280" s="860"/>
      <c r="J280" s="71"/>
    </row>
    <row r="281" spans="1:10" s="401" customFormat="1" ht="17.25" hidden="1" customHeight="1">
      <c r="A281" s="510">
        <v>6</v>
      </c>
      <c r="B281" s="857" t="s">
        <v>573</v>
      </c>
      <c r="C281" s="858"/>
      <c r="D281" s="859"/>
      <c r="E281" s="860"/>
      <c r="F281" s="523"/>
      <c r="G281" s="524"/>
      <c r="H281" s="859"/>
      <c r="I281" s="860"/>
      <c r="J281" s="71"/>
    </row>
    <row r="282" spans="1:10" s="401" customFormat="1" ht="32.25" hidden="1" customHeight="1">
      <c r="A282" s="517"/>
      <c r="B282" s="861" t="s">
        <v>574</v>
      </c>
      <c r="C282" s="862"/>
      <c r="D282" s="863"/>
      <c r="E282" s="864"/>
      <c r="F282" s="525"/>
      <c r="G282" s="526"/>
      <c r="H282" s="863"/>
      <c r="I282" s="864"/>
      <c r="J282" s="71"/>
    </row>
    <row r="283" spans="1:10" s="401" customFormat="1" ht="32.25" hidden="1" customHeight="1">
      <c r="A283" s="517"/>
      <c r="B283" s="896" t="s">
        <v>575</v>
      </c>
      <c r="C283" s="896"/>
      <c r="D283" s="897"/>
      <c r="E283" s="897"/>
      <c r="F283" s="897"/>
      <c r="G283" s="897"/>
      <c r="H283" s="897"/>
      <c r="I283" s="921"/>
      <c r="J283" s="71"/>
    </row>
    <row r="284" spans="1:10" s="401" customFormat="1" ht="20.25" hidden="1" customHeight="1">
      <c r="A284" s="522" t="s">
        <v>39</v>
      </c>
      <c r="B284" s="868" t="s">
        <v>576</v>
      </c>
      <c r="C284" s="898"/>
      <c r="D284" s="898"/>
      <c r="E284" s="898"/>
      <c r="F284" s="898"/>
      <c r="G284" s="898"/>
      <c r="H284" s="898"/>
      <c r="I284" s="898"/>
      <c r="J284" s="71"/>
    </row>
    <row r="285" spans="1:10" s="401" customFormat="1" ht="19.5" hidden="1" customHeight="1">
      <c r="A285" s="505"/>
      <c r="B285" s="506"/>
      <c r="C285" s="507"/>
      <c r="D285" s="877" t="s">
        <v>577</v>
      </c>
      <c r="E285" s="878"/>
      <c r="F285" s="879" t="s">
        <v>581</v>
      </c>
      <c r="G285" s="881" t="s">
        <v>585</v>
      </c>
      <c r="H285" s="879" t="s">
        <v>563</v>
      </c>
      <c r="I285" s="881"/>
      <c r="J285" s="71"/>
    </row>
    <row r="286" spans="1:10" s="401" customFormat="1" ht="47.25" hidden="1" customHeight="1">
      <c r="A286" s="505"/>
      <c r="B286" s="506"/>
      <c r="C286" s="507"/>
      <c r="D286" s="508" t="s">
        <v>564</v>
      </c>
      <c r="E286" s="509" t="s">
        <v>565</v>
      </c>
      <c r="F286" s="880"/>
      <c r="G286" s="882"/>
      <c r="H286" s="880"/>
      <c r="I286" s="882"/>
      <c r="J286" s="71"/>
    </row>
    <row r="287" spans="1:10" s="401" customFormat="1" ht="17.25" hidden="1" customHeight="1">
      <c r="A287" s="510" t="s">
        <v>566</v>
      </c>
      <c r="B287" s="883" t="s">
        <v>567</v>
      </c>
      <c r="C287" s="883"/>
      <c r="D287" s="884"/>
      <c r="E287" s="885"/>
      <c r="F287" s="884"/>
      <c r="G287" s="885"/>
      <c r="H287" s="884"/>
      <c r="I287" s="885"/>
      <c r="J287" s="71"/>
    </row>
    <row r="288" spans="1:10" s="401" customFormat="1" ht="17.25" hidden="1" customHeight="1">
      <c r="A288" s="510"/>
      <c r="B288" s="886" t="s">
        <v>568</v>
      </c>
      <c r="C288" s="887"/>
      <c r="D288" s="888"/>
      <c r="E288" s="889"/>
      <c r="F288" s="511" t="s">
        <v>217</v>
      </c>
      <c r="G288" s="512"/>
      <c r="H288" s="512"/>
      <c r="I288" s="513"/>
      <c r="J288" s="71"/>
    </row>
    <row r="289" spans="1:10" s="401" customFormat="1" ht="15.75" hidden="1" customHeight="1">
      <c r="A289" s="514">
        <v>1</v>
      </c>
      <c r="B289" s="890" t="str">
        <f>IF(F288="Yes", "2013-2014", "")</f>
        <v>2013-2014</v>
      </c>
      <c r="C289" s="891"/>
      <c r="D289" s="892"/>
      <c r="E289" s="893"/>
      <c r="F289" s="528"/>
      <c r="G289" s="529"/>
      <c r="H289" s="892"/>
      <c r="I289" s="893"/>
      <c r="J289" s="71"/>
    </row>
    <row r="290" spans="1:10" s="401" customFormat="1" ht="15.75" hidden="1" customHeight="1">
      <c r="A290" s="510">
        <v>2</v>
      </c>
      <c r="B290" s="894" t="s">
        <v>569</v>
      </c>
      <c r="C290" s="895"/>
      <c r="D290" s="859"/>
      <c r="E290" s="860"/>
      <c r="F290" s="523"/>
      <c r="G290" s="524"/>
      <c r="H290" s="859"/>
      <c r="I290" s="860"/>
    </row>
    <row r="291" spans="1:10" s="401" customFormat="1" ht="15.75" hidden="1" customHeight="1">
      <c r="A291" s="510">
        <v>3</v>
      </c>
      <c r="B291" s="894" t="s">
        <v>570</v>
      </c>
      <c r="C291" s="895"/>
      <c r="D291" s="859"/>
      <c r="E291" s="860"/>
      <c r="F291" s="523"/>
      <c r="G291" s="524"/>
      <c r="H291" s="859"/>
      <c r="I291" s="860"/>
      <c r="J291" s="71"/>
    </row>
    <row r="292" spans="1:10" s="401" customFormat="1" ht="16.5" hidden="1" customHeight="1">
      <c r="A292" s="510">
        <v>4</v>
      </c>
      <c r="B292" s="894" t="s">
        <v>571</v>
      </c>
      <c r="C292" s="895"/>
      <c r="D292" s="859"/>
      <c r="E292" s="860"/>
      <c r="F292" s="523"/>
      <c r="G292" s="524"/>
      <c r="H292" s="859"/>
      <c r="I292" s="860"/>
      <c r="J292" s="71"/>
    </row>
    <row r="293" spans="1:10" s="401" customFormat="1" hidden="1">
      <c r="A293" s="510">
        <v>5</v>
      </c>
      <c r="B293" s="894" t="s">
        <v>572</v>
      </c>
      <c r="C293" s="895"/>
      <c r="D293" s="859"/>
      <c r="E293" s="860"/>
      <c r="F293" s="523"/>
      <c r="G293" s="524"/>
      <c r="H293" s="859"/>
      <c r="I293" s="860"/>
      <c r="J293" s="71"/>
    </row>
    <row r="294" spans="1:10" s="401" customFormat="1" ht="17.25" hidden="1" customHeight="1">
      <c r="A294" s="510">
        <v>6</v>
      </c>
      <c r="B294" s="857" t="s">
        <v>573</v>
      </c>
      <c r="C294" s="858"/>
      <c r="D294" s="859"/>
      <c r="E294" s="860"/>
      <c r="F294" s="523"/>
      <c r="G294" s="524"/>
      <c r="H294" s="859"/>
      <c r="I294" s="860"/>
      <c r="J294" s="71"/>
    </row>
    <row r="295" spans="1:10" s="401" customFormat="1" ht="32.25" hidden="1" customHeight="1">
      <c r="A295" s="517"/>
      <c r="B295" s="861" t="s">
        <v>574</v>
      </c>
      <c r="C295" s="862"/>
      <c r="D295" s="863"/>
      <c r="E295" s="864"/>
      <c r="F295" s="525"/>
      <c r="G295" s="526"/>
      <c r="H295" s="863"/>
      <c r="I295" s="864"/>
      <c r="J295" s="71"/>
    </row>
    <row r="296" spans="1:10" s="401" customFormat="1" ht="16.5" hidden="1" customHeight="1">
      <c r="A296" s="520"/>
      <c r="B296" s="521"/>
      <c r="C296" s="521"/>
      <c r="D296" s="466"/>
      <c r="E296" s="466"/>
      <c r="F296" s="466"/>
      <c r="G296" s="466"/>
      <c r="H296" s="466"/>
      <c r="I296" s="466"/>
      <c r="J296" s="71"/>
    </row>
    <row r="297" spans="1:10" s="401" customFormat="1" ht="16.5" hidden="1" customHeight="1">
      <c r="A297" s="505" t="s">
        <v>578</v>
      </c>
      <c r="B297" s="865" t="s">
        <v>579</v>
      </c>
      <c r="C297" s="865"/>
      <c r="D297" s="866"/>
      <c r="E297" s="867"/>
      <c r="F297" s="866"/>
      <c r="G297" s="867"/>
      <c r="H297" s="866"/>
      <c r="I297" s="867"/>
      <c r="J297" s="71"/>
    </row>
    <row r="298" spans="1:10" s="401" customFormat="1" ht="28.5" hidden="1" customHeight="1">
      <c r="A298" s="505"/>
      <c r="B298" s="868"/>
      <c r="C298" s="869"/>
      <c r="D298" s="870" t="s">
        <v>564</v>
      </c>
      <c r="E298" s="871"/>
      <c r="F298" s="870" t="s">
        <v>580</v>
      </c>
      <c r="G298" s="871"/>
      <c r="H298" s="870" t="s">
        <v>581</v>
      </c>
      <c r="I298" s="871"/>
      <c r="J298" s="71"/>
    </row>
    <row r="299" spans="1:10" s="401" customFormat="1" ht="56.25" hidden="1" customHeight="1">
      <c r="A299" s="510"/>
      <c r="B299" s="872" t="s">
        <v>582</v>
      </c>
      <c r="C299" s="872"/>
      <c r="D299" s="873"/>
      <c r="E299" s="873"/>
      <c r="F299" s="873"/>
      <c r="G299" s="873"/>
      <c r="H299" s="873"/>
      <c r="I299" s="873"/>
    </row>
    <row r="300" spans="1:10" s="401" customFormat="1" ht="15.75" hidden="1" customHeight="1">
      <c r="A300" s="510"/>
      <c r="B300" s="874" t="s">
        <v>583</v>
      </c>
      <c r="C300" s="874"/>
      <c r="D300" s="875"/>
      <c r="E300" s="876"/>
      <c r="F300" s="875"/>
      <c r="G300" s="876"/>
      <c r="H300" s="875"/>
      <c r="I300" s="876"/>
      <c r="J300" s="71"/>
    </row>
    <row r="301" spans="1:10" s="401" customFormat="1" ht="49.5" hidden="1" customHeight="1">
      <c r="A301" s="510"/>
      <c r="B301" s="872" t="s">
        <v>584</v>
      </c>
      <c r="C301" s="872"/>
      <c r="D301" s="873"/>
      <c r="E301" s="873"/>
      <c r="F301" s="873"/>
      <c r="G301" s="873"/>
      <c r="H301" s="873"/>
      <c r="I301" s="873"/>
      <c r="J301" s="71"/>
    </row>
    <row r="302" spans="1:10" s="401" customFormat="1" ht="20.25" hidden="1" customHeight="1">
      <c r="A302" s="520"/>
      <c r="B302" s="387"/>
      <c r="C302" s="387"/>
      <c r="D302" s="527"/>
      <c r="E302" s="527"/>
      <c r="F302" s="527"/>
      <c r="G302" s="527"/>
      <c r="H302" s="527"/>
      <c r="I302" s="527"/>
      <c r="J302" s="71"/>
    </row>
    <row r="303" spans="1:10" s="401" customFormat="1" ht="21" hidden="1" customHeight="1">
      <c r="A303" s="530" t="s">
        <v>586</v>
      </c>
      <c r="B303" s="853" t="s">
        <v>587</v>
      </c>
      <c r="C303" s="853"/>
      <c r="D303" s="853"/>
      <c r="E303" s="853"/>
      <c r="F303" s="853"/>
      <c r="G303" s="853"/>
      <c r="H303" s="853"/>
      <c r="I303" s="853"/>
      <c r="J303" s="71"/>
    </row>
    <row r="304" spans="1:10" s="401" customFormat="1" hidden="1">
      <c r="A304" s="71"/>
      <c r="B304" s="60"/>
      <c r="C304" s="60"/>
      <c r="D304" s="60"/>
      <c r="E304" s="60"/>
      <c r="F304" s="60"/>
      <c r="G304" s="60"/>
      <c r="H304" s="60"/>
      <c r="I304" s="71"/>
      <c r="J304" s="71"/>
    </row>
    <row r="305" spans="1:10" s="401" customFormat="1" ht="33" hidden="1" customHeight="1">
      <c r="A305" s="531">
        <v>5.0999999999999996</v>
      </c>
      <c r="B305" s="854" t="s">
        <v>588</v>
      </c>
      <c r="C305" s="854"/>
      <c r="D305" s="854"/>
      <c r="E305" s="854"/>
      <c r="F305" s="854"/>
      <c r="G305" s="854"/>
      <c r="H305" s="854"/>
      <c r="I305" s="854"/>
      <c r="J305" s="71"/>
    </row>
    <row r="306" spans="1:10" s="401" customFormat="1" ht="9.75" hidden="1" customHeight="1">
      <c r="A306" s="71"/>
      <c r="B306" s="60"/>
      <c r="C306" s="60"/>
      <c r="D306" s="60"/>
      <c r="E306" s="60"/>
      <c r="F306" s="60"/>
      <c r="G306" s="60"/>
      <c r="H306" s="60"/>
      <c r="I306" s="71"/>
    </row>
    <row r="307" spans="1:10" s="401" customFormat="1" ht="33" hidden="1" customHeight="1">
      <c r="A307" s="371" t="s">
        <v>73</v>
      </c>
      <c r="B307" s="854" t="s">
        <v>589</v>
      </c>
      <c r="C307" s="854"/>
      <c r="D307" s="854"/>
      <c r="E307" s="854"/>
      <c r="F307" s="854"/>
      <c r="G307" s="854"/>
      <c r="H307" s="854"/>
      <c r="I307" s="854"/>
      <c r="J307" s="71"/>
    </row>
    <row r="308" spans="1:10" s="401" customFormat="1" ht="9" hidden="1" customHeight="1">
      <c r="A308" s="71"/>
      <c r="B308" s="71"/>
      <c r="C308" s="71"/>
      <c r="D308" s="71"/>
      <c r="E308" s="71"/>
      <c r="F308" s="71"/>
      <c r="G308" s="71"/>
      <c r="H308" s="71"/>
      <c r="I308" s="71"/>
      <c r="J308" s="71"/>
    </row>
    <row r="309" spans="1:10" s="401" customFormat="1" ht="57.6" hidden="1" customHeight="1">
      <c r="A309" s="371" t="s">
        <v>81</v>
      </c>
      <c r="B309" s="854" t="s">
        <v>590</v>
      </c>
      <c r="C309" s="854"/>
      <c r="D309" s="854"/>
      <c r="E309" s="854"/>
      <c r="F309" s="854"/>
      <c r="G309" s="854"/>
      <c r="H309" s="854"/>
      <c r="I309" s="854"/>
      <c r="J309" s="71"/>
    </row>
    <row r="310" spans="1:10" s="401" customFormat="1" hidden="1">
      <c r="B310" s="60"/>
      <c r="C310" s="60"/>
      <c r="D310" s="60"/>
      <c r="E310" s="60"/>
      <c r="F310" s="60"/>
      <c r="G310" s="60"/>
      <c r="H310" s="60"/>
    </row>
    <row r="311" spans="1:10" s="401" customFormat="1" ht="52.9" hidden="1" customHeight="1">
      <c r="A311" s="371" t="s">
        <v>497</v>
      </c>
      <c r="B311" s="854" t="s">
        <v>591</v>
      </c>
      <c r="C311" s="854"/>
      <c r="D311" s="854"/>
      <c r="E311" s="854"/>
      <c r="F311" s="854"/>
      <c r="G311" s="854"/>
      <c r="H311" s="854"/>
      <c r="I311" s="854"/>
      <c r="J311" s="71"/>
    </row>
    <row r="312" spans="1:10" s="401" customFormat="1" ht="67.150000000000006" hidden="1" customHeight="1">
      <c r="A312" s="371"/>
      <c r="B312" s="854" t="s">
        <v>592</v>
      </c>
      <c r="C312" s="854"/>
      <c r="D312" s="854"/>
      <c r="E312" s="854"/>
      <c r="F312" s="854"/>
      <c r="G312" s="854"/>
      <c r="H312" s="854"/>
      <c r="I312" s="854"/>
      <c r="J312" s="71"/>
    </row>
    <row r="313" spans="1:10" s="401" customFormat="1" ht="18" hidden="1" customHeight="1">
      <c r="A313" s="371"/>
      <c r="B313" s="854"/>
      <c r="C313" s="854"/>
      <c r="D313" s="854"/>
      <c r="E313" s="854"/>
      <c r="F313" s="854"/>
      <c r="G313" s="854"/>
      <c r="H313" s="854"/>
      <c r="I313" s="854"/>
      <c r="J313" s="71"/>
    </row>
    <row r="314" spans="1:10" s="401" customFormat="1" hidden="1">
      <c r="A314" s="440"/>
      <c r="B314" s="854"/>
      <c r="C314" s="854"/>
      <c r="D314" s="854"/>
      <c r="E314" s="854"/>
      <c r="F314" s="854"/>
      <c r="G314" s="854"/>
      <c r="H314" s="854"/>
      <c r="I314" s="854"/>
      <c r="J314" s="71"/>
    </row>
    <row r="315" spans="1:10" s="401" customFormat="1" ht="33" hidden="1" customHeight="1">
      <c r="A315" s="371"/>
      <c r="B315" s="776"/>
      <c r="C315" s="776"/>
      <c r="D315" s="776"/>
      <c r="E315" s="776"/>
      <c r="F315" s="776"/>
      <c r="G315" s="776"/>
      <c r="H315" s="776"/>
      <c r="I315" s="776"/>
      <c r="J315" s="71"/>
    </row>
    <row r="316" spans="1:10" s="401" customFormat="1" hidden="1">
      <c r="A316" s="71"/>
      <c r="B316" s="60"/>
      <c r="C316" s="60"/>
      <c r="D316" s="60"/>
      <c r="E316" s="60"/>
      <c r="F316" s="60"/>
      <c r="G316" s="60"/>
      <c r="H316" s="60"/>
      <c r="I316" s="71"/>
      <c r="J316" s="71"/>
    </row>
    <row r="317" spans="1:10" s="401" customFormat="1" ht="88.9" hidden="1" customHeight="1">
      <c r="A317" s="371"/>
      <c r="B317" s="854"/>
      <c r="C317" s="854"/>
      <c r="D317" s="854"/>
      <c r="E317" s="854"/>
      <c r="F317" s="854"/>
      <c r="G317" s="854"/>
      <c r="H317" s="854"/>
      <c r="I317" s="854"/>
    </row>
    <row r="318" spans="1:10" s="401" customFormat="1" hidden="1">
      <c r="A318" s="71"/>
      <c r="B318" s="71"/>
      <c r="C318" s="71"/>
      <c r="D318" s="71"/>
      <c r="E318" s="71"/>
      <c r="F318" s="71"/>
      <c r="G318" s="71"/>
      <c r="H318" s="71"/>
      <c r="I318" s="71"/>
      <c r="J318" s="71"/>
    </row>
    <row r="319" spans="1:10" s="401" customFormat="1" ht="49.15" hidden="1" customHeight="1">
      <c r="A319" s="371"/>
      <c r="B319" s="854"/>
      <c r="C319" s="854"/>
      <c r="D319" s="854"/>
      <c r="E319" s="854"/>
      <c r="F319" s="854"/>
      <c r="G319" s="854"/>
      <c r="H319" s="854"/>
      <c r="I319" s="854"/>
      <c r="J319" s="71"/>
    </row>
    <row r="320" spans="1:10" s="401" customFormat="1" ht="12" hidden="1" customHeight="1">
      <c r="A320" s="371"/>
      <c r="B320" s="424"/>
      <c r="C320" s="424"/>
      <c r="D320" s="424"/>
      <c r="E320" s="424"/>
      <c r="F320" s="424"/>
      <c r="G320" s="424"/>
      <c r="H320" s="424"/>
      <c r="I320" s="424"/>
      <c r="J320" s="71"/>
    </row>
    <row r="321" spans="1:25" s="401" customFormat="1" ht="17.25" hidden="1" customHeight="1">
      <c r="A321" s="371"/>
      <c r="B321" s="854"/>
      <c r="C321" s="854"/>
      <c r="D321" s="854"/>
      <c r="E321" s="854"/>
      <c r="F321" s="854"/>
      <c r="G321" s="854"/>
      <c r="H321" s="854"/>
      <c r="I321" s="854"/>
      <c r="J321" s="71"/>
    </row>
    <row r="322" spans="1:25" s="401" customFormat="1" ht="48.6" hidden="1" customHeight="1">
      <c r="A322" s="371"/>
      <c r="B322" s="854"/>
      <c r="C322" s="854"/>
      <c r="D322" s="854"/>
      <c r="E322" s="854"/>
      <c r="F322" s="854"/>
      <c r="G322" s="854"/>
      <c r="H322" s="854"/>
      <c r="I322" s="854"/>
      <c r="J322" s="71"/>
    </row>
    <row r="323" spans="1:25" s="401" customFormat="1" ht="24" hidden="1" customHeight="1">
      <c r="A323" s="499"/>
      <c r="B323" s="855" t="s">
        <v>593</v>
      </c>
      <c r="C323" s="855"/>
      <c r="D323" s="425"/>
      <c r="E323" s="425"/>
      <c r="F323" s="425"/>
      <c r="G323" s="425"/>
      <c r="H323" s="425"/>
      <c r="I323" s="425"/>
    </row>
    <row r="324" spans="1:25" s="401" customFormat="1" ht="18.600000000000001" hidden="1" customHeight="1">
      <c r="A324" s="500"/>
      <c r="B324" s="856" t="s">
        <v>594</v>
      </c>
      <c r="C324" s="856"/>
      <c r="D324" s="856"/>
      <c r="E324" s="856"/>
      <c r="F324" s="856"/>
      <c r="G324" s="856"/>
      <c r="H324" s="856"/>
      <c r="I324" s="856"/>
      <c r="J324" s="71"/>
    </row>
    <row r="325" spans="1:25" s="401" customFormat="1" ht="15.75" hidden="1" customHeight="1">
      <c r="A325" s="500"/>
      <c r="B325" s="34"/>
      <c r="C325" s="456"/>
      <c r="D325" s="456"/>
      <c r="E325" s="456"/>
      <c r="F325" s="456"/>
      <c r="G325" s="456"/>
      <c r="H325" s="456"/>
      <c r="I325" s="456"/>
      <c r="J325" s="71"/>
    </row>
    <row r="326" spans="1:25" s="401" customFormat="1" ht="38.25" hidden="1" customHeight="1">
      <c r="A326" s="457">
        <v>1</v>
      </c>
      <c r="B326" s="851" t="s">
        <v>595</v>
      </c>
      <c r="C326" s="852"/>
      <c r="D326" s="852"/>
      <c r="E326" s="852"/>
      <c r="F326" s="849"/>
      <c r="G326" s="850"/>
      <c r="H326" s="919"/>
      <c r="I326" s="920"/>
      <c r="J326" s="460"/>
      <c r="K326" s="460"/>
      <c r="L326" s="460"/>
      <c r="M326" s="460"/>
      <c r="N326" s="461" t="e">
        <f>'[3]Name of Bidder'!D231</f>
        <v>#REF!</v>
      </c>
      <c r="O326" s="460"/>
      <c r="P326" s="460"/>
      <c r="Q326" s="460"/>
      <c r="R326" s="460"/>
      <c r="S326" s="460"/>
      <c r="T326" s="460"/>
      <c r="U326" s="460"/>
      <c r="V326" s="460"/>
      <c r="W326" s="460"/>
      <c r="X326" s="460"/>
      <c r="Y326" s="460"/>
    </row>
    <row r="327" spans="1:25" s="401" customFormat="1" ht="22.5" hidden="1" customHeight="1">
      <c r="A327" s="457"/>
      <c r="B327" s="917" t="s">
        <v>531</v>
      </c>
      <c r="C327" s="918"/>
      <c r="D327" s="918"/>
      <c r="E327" s="918"/>
      <c r="F327" s="844"/>
      <c r="G327" s="845"/>
      <c r="H327" s="844"/>
      <c r="I327" s="845"/>
      <c r="J327" s="460"/>
      <c r="K327" s="460"/>
      <c r="L327" s="460"/>
      <c r="M327" s="460"/>
      <c r="N327" s="462" t="e">
        <f>'[3]Name of Bidder'!D236</f>
        <v>#REF!</v>
      </c>
      <c r="O327" s="460"/>
      <c r="P327" s="460"/>
      <c r="Q327" s="460"/>
      <c r="R327" s="460"/>
      <c r="S327" s="460"/>
      <c r="T327" s="460"/>
      <c r="U327" s="460"/>
      <c r="V327" s="460"/>
      <c r="W327" s="460"/>
      <c r="X327" s="460"/>
      <c r="Y327" s="460"/>
    </row>
    <row r="328" spans="1:25" s="401" customFormat="1" ht="22.15" hidden="1" customHeight="1">
      <c r="A328" s="457">
        <v>2</v>
      </c>
      <c r="B328" s="846" t="s">
        <v>596</v>
      </c>
      <c r="C328" s="847"/>
      <c r="D328" s="847"/>
      <c r="E328" s="848"/>
      <c r="F328" s="849"/>
      <c r="G328" s="850"/>
      <c r="H328" s="849"/>
      <c r="I328" s="850"/>
      <c r="J328" s="460"/>
      <c r="K328" s="460"/>
      <c r="L328" s="460"/>
      <c r="M328" s="460"/>
      <c r="N328" s="462"/>
      <c r="O328" s="460"/>
      <c r="P328" s="460"/>
      <c r="Q328" s="460"/>
      <c r="R328" s="460"/>
      <c r="S328" s="460"/>
      <c r="T328" s="460"/>
      <c r="U328" s="460"/>
      <c r="V328" s="460"/>
      <c r="W328" s="460"/>
      <c r="X328" s="460"/>
      <c r="Y328" s="460"/>
    </row>
    <row r="329" spans="1:25" s="401" customFormat="1" ht="63.6" hidden="1" customHeight="1">
      <c r="A329" s="457"/>
      <c r="B329" s="846"/>
      <c r="C329" s="847"/>
      <c r="D329" s="847"/>
      <c r="E329" s="848"/>
      <c r="F329" s="458"/>
      <c r="G329" s="459"/>
      <c r="H329" s="458"/>
      <c r="I329" s="459"/>
      <c r="J329" s="460"/>
      <c r="K329" s="460"/>
      <c r="L329" s="460"/>
      <c r="M329" s="460"/>
      <c r="N329" s="462"/>
      <c r="O329" s="460"/>
      <c r="P329" s="460"/>
      <c r="Q329" s="460"/>
      <c r="R329" s="460"/>
      <c r="S329" s="460"/>
      <c r="T329" s="460"/>
      <c r="U329" s="460"/>
      <c r="V329" s="460"/>
      <c r="W329" s="460"/>
      <c r="X329" s="460"/>
      <c r="Y329" s="460"/>
    </row>
    <row r="330" spans="1:25" s="401" customFormat="1" ht="61.15" hidden="1" customHeight="1">
      <c r="A330" s="457"/>
      <c r="B330" s="851"/>
      <c r="C330" s="852"/>
      <c r="D330" s="852"/>
      <c r="E330" s="852"/>
      <c r="F330" s="849"/>
      <c r="G330" s="850"/>
      <c r="H330" s="849"/>
      <c r="I330" s="850"/>
      <c r="J330" s="460"/>
      <c r="K330" s="460"/>
      <c r="L330" s="460"/>
      <c r="M330" s="460"/>
      <c r="N330" s="462"/>
      <c r="O330" s="460"/>
      <c r="P330" s="460"/>
      <c r="Q330" s="460"/>
      <c r="R330" s="460"/>
      <c r="S330" s="460"/>
      <c r="T330" s="460"/>
      <c r="U330" s="460"/>
      <c r="V330" s="460"/>
      <c r="W330" s="460"/>
      <c r="X330" s="460"/>
      <c r="Y330" s="460"/>
    </row>
    <row r="331" spans="1:25" s="401" customFormat="1" ht="44.25" hidden="1" customHeight="1">
      <c r="A331" s="457" t="s">
        <v>597</v>
      </c>
      <c r="B331" s="826" t="s">
        <v>598</v>
      </c>
      <c r="C331" s="827"/>
      <c r="D331" s="827"/>
      <c r="E331" s="828"/>
      <c r="F331" s="829"/>
      <c r="G331" s="830"/>
      <c r="H331" s="829"/>
      <c r="I331" s="830"/>
      <c r="J331" s="464"/>
      <c r="K331" s="464"/>
      <c r="L331" s="464"/>
      <c r="M331" s="464"/>
      <c r="N331" s="462" t="e">
        <f>'[3]Name of Bidder'!D241</f>
        <v>#REF!</v>
      </c>
      <c r="O331" s="464"/>
      <c r="P331" s="464"/>
      <c r="Q331" s="464"/>
      <c r="R331" s="464"/>
      <c r="S331" s="464"/>
      <c r="T331" s="464"/>
      <c r="U331" s="464"/>
      <c r="V331" s="464"/>
      <c r="W331" s="464"/>
      <c r="X331" s="464"/>
      <c r="Y331" s="464"/>
    </row>
    <row r="332" spans="1:25" s="401" customFormat="1" ht="14.25" hidden="1" customHeight="1">
      <c r="A332" s="457"/>
      <c r="B332" s="465"/>
      <c r="C332" s="465"/>
      <c r="D332" s="465"/>
      <c r="E332" s="465"/>
      <c r="F332" s="466"/>
      <c r="G332" s="466"/>
      <c r="H332" s="466"/>
      <c r="I332" s="466"/>
      <c r="J332" s="464"/>
      <c r="K332" s="464"/>
      <c r="L332" s="464"/>
      <c r="M332" s="464"/>
      <c r="N332" s="464"/>
      <c r="O332" s="464"/>
      <c r="P332" s="464"/>
      <c r="Q332" s="464"/>
      <c r="R332" s="464"/>
      <c r="S332" s="464"/>
      <c r="T332" s="464"/>
      <c r="U332" s="464"/>
      <c r="V332" s="464"/>
      <c r="W332" s="464"/>
      <c r="X332" s="464"/>
      <c r="Y332" s="464"/>
    </row>
    <row r="333" spans="1:25" s="401" customFormat="1" ht="36.75" hidden="1" customHeight="1">
      <c r="A333" s="457" t="s">
        <v>599</v>
      </c>
      <c r="B333" s="826" t="s">
        <v>533</v>
      </c>
      <c r="C333" s="827"/>
      <c r="D333" s="827"/>
      <c r="E333" s="827"/>
      <c r="F333" s="829"/>
      <c r="G333" s="830"/>
      <c r="H333" s="829"/>
      <c r="I333" s="830"/>
      <c r="J333" s="464"/>
      <c r="K333" s="464"/>
      <c r="L333" s="464"/>
      <c r="M333" s="464"/>
      <c r="N333" s="464"/>
      <c r="O333" s="464"/>
      <c r="P333" s="464"/>
      <c r="Q333" s="464"/>
      <c r="R333" s="464"/>
      <c r="S333" s="464"/>
      <c r="T333" s="464"/>
      <c r="U333" s="464"/>
      <c r="V333" s="464"/>
      <c r="W333" s="464"/>
      <c r="X333" s="464"/>
      <c r="Y333" s="464"/>
    </row>
    <row r="334" spans="1:25" s="401" customFormat="1" ht="14.25" hidden="1" customHeight="1">
      <c r="A334" s="457"/>
      <c r="B334" s="467"/>
      <c r="C334" s="467"/>
      <c r="D334" s="467"/>
      <c r="E334" s="467"/>
      <c r="F334" s="466"/>
      <c r="G334" s="466"/>
      <c r="H334" s="466"/>
      <c r="I334" s="466"/>
      <c r="J334" s="464"/>
      <c r="K334" s="464"/>
      <c r="L334" s="464"/>
      <c r="M334" s="464"/>
      <c r="N334" s="464"/>
      <c r="O334" s="464"/>
      <c r="P334" s="464"/>
      <c r="Q334" s="464"/>
      <c r="R334" s="464"/>
      <c r="S334" s="464"/>
      <c r="T334" s="464"/>
      <c r="U334" s="464"/>
      <c r="V334" s="464"/>
      <c r="W334" s="464"/>
      <c r="X334" s="464"/>
      <c r="Y334" s="464"/>
    </row>
    <row r="335" spans="1:25" s="401" customFormat="1" ht="23.25" hidden="1" customHeight="1">
      <c r="A335" s="457" t="s">
        <v>600</v>
      </c>
      <c r="B335" s="831" t="e">
        <f>IF([3]Cover!D227 = "Sole Bidder", "Name and Address of the Employer/Utility for whom the Contract was executed by the firm ", " Name and Address of the Employer/Utility for whom the Contract was executed by the firm/Partner of a JV")</f>
        <v>#REF!</v>
      </c>
      <c r="C335" s="832"/>
      <c r="D335" s="832"/>
      <c r="E335" s="832"/>
      <c r="F335" s="833"/>
      <c r="G335" s="834"/>
      <c r="H335" s="833"/>
      <c r="I335" s="834"/>
      <c r="J335" s="464"/>
      <c r="K335" s="464"/>
      <c r="L335" s="464"/>
      <c r="M335" s="464"/>
      <c r="N335" s="464"/>
      <c r="O335" s="464"/>
      <c r="P335" s="464"/>
      <c r="Q335" s="464"/>
      <c r="R335" s="464"/>
      <c r="S335" s="464"/>
      <c r="T335" s="464"/>
      <c r="U335" s="464"/>
      <c r="V335" s="464"/>
      <c r="W335" s="464"/>
      <c r="X335" s="464"/>
      <c r="Y335" s="464"/>
    </row>
    <row r="336" spans="1:25" s="401" customFormat="1" ht="21" hidden="1" customHeight="1">
      <c r="A336" s="457"/>
      <c r="B336" s="806"/>
      <c r="C336" s="807"/>
      <c r="D336" s="807"/>
      <c r="E336" s="807"/>
      <c r="F336" s="835"/>
      <c r="G336" s="836"/>
      <c r="H336" s="835"/>
      <c r="I336" s="836"/>
      <c r="J336" s="464"/>
      <c r="K336" s="464"/>
      <c r="L336" s="464"/>
      <c r="M336" s="464"/>
      <c r="N336" s="464"/>
      <c r="O336" s="464"/>
      <c r="P336" s="464"/>
      <c r="Q336" s="464"/>
      <c r="R336" s="464"/>
      <c r="S336" s="464"/>
      <c r="T336" s="464"/>
      <c r="U336" s="464"/>
      <c r="V336" s="464"/>
      <c r="W336" s="464"/>
      <c r="X336" s="464"/>
      <c r="Y336" s="464"/>
    </row>
    <row r="337" spans="1:25" s="401" customFormat="1" ht="20.25" hidden="1" customHeight="1">
      <c r="A337" s="457"/>
      <c r="B337" s="806"/>
      <c r="C337" s="807"/>
      <c r="D337" s="807"/>
      <c r="E337" s="807"/>
      <c r="F337" s="835"/>
      <c r="G337" s="836"/>
      <c r="H337" s="835"/>
      <c r="I337" s="836"/>
      <c r="J337" s="464"/>
      <c r="K337" s="464"/>
      <c r="L337" s="464"/>
      <c r="M337" s="464"/>
      <c r="N337" s="464"/>
      <c r="O337" s="464"/>
      <c r="P337" s="464"/>
      <c r="Q337" s="464"/>
      <c r="R337" s="464"/>
      <c r="S337" s="464"/>
      <c r="T337" s="464"/>
      <c r="U337" s="464"/>
      <c r="V337" s="464"/>
      <c r="W337" s="464"/>
      <c r="X337" s="464"/>
      <c r="Y337" s="464"/>
    </row>
    <row r="338" spans="1:25" s="401" customFormat="1" ht="21" hidden="1" customHeight="1">
      <c r="A338" s="457"/>
      <c r="B338" s="806"/>
      <c r="C338" s="807"/>
      <c r="D338" s="807"/>
      <c r="E338" s="807"/>
      <c r="F338" s="835"/>
      <c r="G338" s="836"/>
      <c r="H338" s="835"/>
      <c r="I338" s="836"/>
      <c r="J338" s="464"/>
      <c r="K338" s="464"/>
      <c r="L338" s="464"/>
      <c r="M338" s="464"/>
      <c r="N338" s="464"/>
      <c r="O338" s="464"/>
      <c r="P338" s="464"/>
      <c r="Q338" s="464"/>
      <c r="R338" s="464"/>
      <c r="S338" s="464"/>
      <c r="T338" s="464"/>
      <c r="U338" s="464"/>
      <c r="V338" s="464"/>
      <c r="W338" s="464"/>
      <c r="X338" s="464"/>
      <c r="Y338" s="464"/>
    </row>
    <row r="339" spans="1:25" s="401" customFormat="1" ht="24.95" hidden="1" customHeight="1">
      <c r="A339" s="457"/>
      <c r="B339" s="469"/>
      <c r="C339" s="470"/>
      <c r="D339" s="470"/>
      <c r="E339" s="471" t="s">
        <v>534</v>
      </c>
      <c r="F339" s="837"/>
      <c r="G339" s="838"/>
      <c r="H339" s="837"/>
      <c r="I339" s="838"/>
      <c r="J339" s="464"/>
      <c r="K339" s="464"/>
      <c r="L339" s="464"/>
      <c r="M339" s="464"/>
      <c r="N339" s="464"/>
      <c r="O339" s="464"/>
      <c r="P339" s="464"/>
      <c r="Q339" s="464"/>
      <c r="R339" s="464"/>
      <c r="S339" s="464"/>
      <c r="T339" s="464"/>
      <c r="U339" s="464"/>
      <c r="V339" s="464"/>
      <c r="W339" s="464"/>
      <c r="X339" s="464"/>
      <c r="Y339" s="464"/>
    </row>
    <row r="340" spans="1:25" s="401" customFormat="1" ht="24.95" hidden="1" customHeight="1">
      <c r="A340" s="457"/>
      <c r="B340" s="469"/>
      <c r="C340" s="470"/>
      <c r="D340" s="470"/>
      <c r="E340" s="471" t="s">
        <v>77</v>
      </c>
      <c r="F340" s="837"/>
      <c r="G340" s="838"/>
      <c r="H340" s="837"/>
      <c r="I340" s="838"/>
      <c r="J340" s="464"/>
      <c r="K340" s="464"/>
      <c r="L340" s="464"/>
      <c r="M340" s="464"/>
      <c r="N340" s="464"/>
      <c r="O340" s="464"/>
      <c r="P340" s="464"/>
      <c r="Q340" s="464"/>
      <c r="R340" s="464"/>
      <c r="S340" s="464"/>
      <c r="T340" s="464"/>
      <c r="U340" s="464"/>
      <c r="V340" s="464"/>
      <c r="W340" s="464"/>
      <c r="X340" s="464"/>
      <c r="Y340" s="464"/>
    </row>
    <row r="341" spans="1:25" s="401" customFormat="1" ht="24.95" hidden="1" customHeight="1">
      <c r="A341" s="457"/>
      <c r="B341" s="472"/>
      <c r="C341" s="473"/>
      <c r="D341" s="473"/>
      <c r="E341" s="474" t="s">
        <v>535</v>
      </c>
      <c r="F341" s="839"/>
      <c r="G341" s="840"/>
      <c r="H341" s="839"/>
      <c r="I341" s="840"/>
      <c r="J341" s="464"/>
      <c r="K341" s="464"/>
      <c r="L341" s="464"/>
      <c r="M341" s="464"/>
      <c r="N341" s="464"/>
      <c r="O341" s="464"/>
      <c r="P341" s="464"/>
      <c r="Q341" s="464"/>
      <c r="R341" s="464"/>
      <c r="S341" s="464"/>
      <c r="T341" s="464"/>
      <c r="U341" s="464"/>
      <c r="V341" s="464"/>
      <c r="W341" s="464"/>
      <c r="X341" s="464"/>
      <c r="Y341" s="464"/>
    </row>
    <row r="342" spans="1:25" s="401" customFormat="1" ht="20.25" hidden="1" customHeight="1">
      <c r="A342" s="457"/>
      <c r="B342" s="475"/>
      <c r="C342" s="476"/>
      <c r="D342" s="476"/>
      <c r="E342" s="477"/>
      <c r="F342" s="167"/>
      <c r="G342" s="167"/>
      <c r="H342" s="167"/>
      <c r="I342" s="167"/>
      <c r="J342" s="464"/>
      <c r="K342" s="464"/>
      <c r="L342" s="464"/>
      <c r="M342" s="464"/>
      <c r="N342" s="464"/>
      <c r="O342" s="464"/>
      <c r="P342" s="464"/>
      <c r="Q342" s="464"/>
      <c r="R342" s="464"/>
      <c r="S342" s="464"/>
      <c r="T342" s="464"/>
      <c r="U342" s="464"/>
      <c r="V342" s="464"/>
      <c r="W342" s="464"/>
      <c r="X342" s="464"/>
      <c r="Y342" s="464"/>
    </row>
    <row r="343" spans="1:25" s="401" customFormat="1" ht="72" hidden="1" customHeight="1">
      <c r="A343" s="457" t="s">
        <v>601</v>
      </c>
      <c r="B343" s="841" t="s">
        <v>536</v>
      </c>
      <c r="C343" s="841"/>
      <c r="D343" s="841"/>
      <c r="E343" s="841"/>
      <c r="F343" s="813"/>
      <c r="G343" s="809"/>
      <c r="H343" s="808"/>
      <c r="I343" s="809"/>
      <c r="J343" s="464"/>
      <c r="K343" s="464"/>
      <c r="L343" s="464"/>
      <c r="M343" s="464"/>
      <c r="N343" s="464"/>
      <c r="O343" s="464"/>
      <c r="P343" s="464"/>
      <c r="Q343" s="464"/>
      <c r="R343" s="464"/>
      <c r="S343" s="464"/>
      <c r="T343" s="464"/>
      <c r="U343" s="464"/>
      <c r="V343" s="464"/>
      <c r="W343" s="464"/>
      <c r="X343" s="464"/>
      <c r="Y343" s="464"/>
    </row>
    <row r="344" spans="1:25" s="401" customFormat="1" ht="32.25" hidden="1" customHeight="1">
      <c r="A344" s="457" t="s">
        <v>602</v>
      </c>
      <c r="B344" s="841" t="s">
        <v>537</v>
      </c>
      <c r="C344" s="841"/>
      <c r="D344" s="841"/>
      <c r="E344" s="841"/>
      <c r="F344" s="470"/>
      <c r="G344" s="470"/>
      <c r="H344" s="470"/>
      <c r="I344" s="480"/>
      <c r="J344" s="464"/>
      <c r="K344" s="464"/>
      <c r="L344" s="464"/>
      <c r="M344" s="464"/>
      <c r="N344" s="464"/>
      <c r="O344" s="464"/>
      <c r="P344" s="464"/>
      <c r="Q344" s="464"/>
      <c r="R344" s="464"/>
      <c r="S344" s="464"/>
      <c r="T344" s="464"/>
      <c r="U344" s="464"/>
      <c r="V344" s="464"/>
      <c r="W344" s="464"/>
      <c r="X344" s="464"/>
      <c r="Y344" s="464"/>
    </row>
    <row r="345" spans="1:25" s="401" customFormat="1" ht="21.75" hidden="1" customHeight="1">
      <c r="A345" s="457"/>
      <c r="B345" s="481"/>
      <c r="C345" s="476"/>
      <c r="D345" s="476"/>
      <c r="E345" s="477"/>
      <c r="F345" s="167"/>
      <c r="G345" s="167"/>
      <c r="H345" s="167"/>
      <c r="I345" s="482"/>
      <c r="J345" s="464"/>
      <c r="K345" s="464"/>
      <c r="L345" s="464"/>
      <c r="M345" s="464"/>
      <c r="N345" s="464"/>
      <c r="O345" s="464"/>
      <c r="P345" s="464"/>
      <c r="Q345" s="464"/>
      <c r="R345" s="464"/>
      <c r="S345" s="464"/>
      <c r="T345" s="464"/>
      <c r="U345" s="464"/>
      <c r="V345" s="464"/>
      <c r="W345" s="464"/>
      <c r="X345" s="464"/>
      <c r="Y345" s="464"/>
    </row>
    <row r="346" spans="1:25" s="401" customFormat="1" ht="21.75" hidden="1" customHeight="1">
      <c r="A346" s="457"/>
      <c r="B346" s="481"/>
      <c r="C346" s="476"/>
      <c r="D346" s="476"/>
      <c r="E346" s="477"/>
      <c r="F346" s="167"/>
      <c r="G346" s="167"/>
      <c r="H346" s="167"/>
      <c r="I346" s="482"/>
      <c r="J346" s="464"/>
      <c r="K346" s="464"/>
      <c r="L346" s="464"/>
      <c r="M346" s="464"/>
      <c r="N346" s="464"/>
      <c r="O346" s="464"/>
      <c r="P346" s="464"/>
      <c r="Q346" s="464"/>
      <c r="R346" s="464"/>
      <c r="S346" s="464"/>
      <c r="T346" s="464"/>
      <c r="U346" s="464"/>
      <c r="V346" s="464"/>
      <c r="W346" s="464"/>
      <c r="X346" s="464"/>
      <c r="Y346" s="464"/>
    </row>
    <row r="347" spans="1:25" s="401" customFormat="1" ht="21.75" hidden="1" customHeight="1">
      <c r="A347" s="457"/>
      <c r="B347" s="814"/>
      <c r="C347" s="815"/>
      <c r="D347" s="815"/>
      <c r="E347" s="815"/>
      <c r="F347" s="825"/>
      <c r="G347" s="825"/>
      <c r="H347" s="825"/>
      <c r="I347" s="825"/>
      <c r="J347" s="464"/>
      <c r="K347" s="464"/>
      <c r="L347" s="464"/>
      <c r="M347" s="464"/>
      <c r="N347" s="464"/>
      <c r="O347" s="464"/>
      <c r="P347" s="464"/>
      <c r="Q347" s="464"/>
      <c r="R347" s="464"/>
      <c r="S347" s="464"/>
      <c r="T347" s="464"/>
      <c r="U347" s="464"/>
      <c r="V347" s="464"/>
      <c r="W347" s="464"/>
      <c r="X347" s="464"/>
      <c r="Y347" s="464"/>
    </row>
    <row r="348" spans="1:25" s="401" customFormat="1" ht="21.75" hidden="1" customHeight="1">
      <c r="A348" s="457"/>
      <c r="B348" s="483"/>
      <c r="C348" s="484"/>
      <c r="D348" s="484"/>
      <c r="E348" s="484"/>
      <c r="F348" s="808"/>
      <c r="G348" s="809"/>
      <c r="H348" s="808"/>
      <c r="I348" s="809"/>
      <c r="J348" s="464"/>
      <c r="K348" s="464"/>
      <c r="L348" s="464"/>
      <c r="M348" s="464"/>
      <c r="N348" s="464"/>
      <c r="O348" s="464"/>
      <c r="P348" s="464"/>
      <c r="Q348" s="464"/>
      <c r="R348" s="464"/>
      <c r="S348" s="464"/>
      <c r="T348" s="464"/>
      <c r="U348" s="464"/>
      <c r="V348" s="464"/>
      <c r="W348" s="464"/>
      <c r="X348" s="464"/>
      <c r="Y348" s="464"/>
    </row>
    <row r="349" spans="1:25" s="401" customFormat="1" ht="21.75" hidden="1" customHeight="1">
      <c r="A349" s="457"/>
      <c r="B349" s="481"/>
      <c r="C349" s="476"/>
      <c r="D349" s="476"/>
      <c r="E349" s="477"/>
      <c r="F349" s="167"/>
      <c r="G349" s="167"/>
      <c r="H349" s="167"/>
      <c r="I349" s="482"/>
      <c r="J349" s="464"/>
      <c r="K349" s="464"/>
      <c r="L349" s="464"/>
      <c r="M349" s="464"/>
      <c r="N349" s="464"/>
      <c r="O349" s="464"/>
      <c r="P349" s="464"/>
      <c r="Q349" s="464"/>
      <c r="R349" s="464"/>
      <c r="S349" s="464"/>
      <c r="T349" s="464"/>
      <c r="U349" s="464"/>
      <c r="V349" s="464"/>
      <c r="W349" s="464"/>
      <c r="X349" s="464"/>
      <c r="Y349" s="464"/>
    </row>
    <row r="350" spans="1:25" s="401" customFormat="1" ht="21.75" hidden="1" customHeight="1">
      <c r="A350" s="457"/>
      <c r="B350" s="814" t="s">
        <v>538</v>
      </c>
      <c r="C350" s="815"/>
      <c r="D350" s="815"/>
      <c r="E350" s="815"/>
      <c r="F350" s="808"/>
      <c r="G350" s="809"/>
      <c r="H350" s="808"/>
      <c r="I350" s="809"/>
      <c r="J350" s="464"/>
      <c r="K350" s="464"/>
      <c r="L350" s="464"/>
      <c r="M350" s="464"/>
      <c r="N350" s="464"/>
      <c r="O350" s="464"/>
      <c r="P350" s="464"/>
      <c r="Q350" s="464"/>
      <c r="R350" s="464"/>
      <c r="S350" s="464"/>
      <c r="T350" s="464"/>
      <c r="U350" s="464"/>
      <c r="V350" s="464"/>
      <c r="W350" s="464"/>
      <c r="X350" s="464"/>
      <c r="Y350" s="464"/>
    </row>
    <row r="351" spans="1:25" s="401" customFormat="1" ht="21.75" hidden="1" customHeight="1">
      <c r="A351" s="457"/>
      <c r="B351" s="481"/>
      <c r="C351" s="476"/>
      <c r="D351" s="476"/>
      <c r="E351" s="477"/>
      <c r="F351" s="167"/>
      <c r="G351" s="167"/>
      <c r="H351" s="167"/>
      <c r="I351" s="482"/>
      <c r="J351" s="464"/>
      <c r="K351" s="464"/>
      <c r="L351" s="464"/>
      <c r="M351" s="464"/>
      <c r="N351" s="464"/>
      <c r="O351" s="464"/>
      <c r="P351" s="464"/>
      <c r="Q351" s="464"/>
      <c r="R351" s="464"/>
      <c r="S351" s="464"/>
      <c r="T351" s="464"/>
      <c r="U351" s="464"/>
      <c r="V351" s="464"/>
      <c r="W351" s="464"/>
      <c r="X351" s="464"/>
      <c r="Y351" s="464"/>
    </row>
    <row r="352" spans="1:25" s="401" customFormat="1" ht="21.75" hidden="1" customHeight="1">
      <c r="A352" s="457"/>
      <c r="B352" s="806" t="s">
        <v>539</v>
      </c>
      <c r="C352" s="807"/>
      <c r="D352" s="807"/>
      <c r="E352" s="807"/>
      <c r="F352" s="808"/>
      <c r="G352" s="809"/>
      <c r="H352" s="808"/>
      <c r="I352" s="809"/>
      <c r="J352" s="464"/>
      <c r="K352" s="464"/>
      <c r="L352" s="464"/>
      <c r="M352" s="464"/>
      <c r="N352" s="464"/>
      <c r="O352" s="464"/>
      <c r="P352" s="464"/>
      <c r="Q352" s="464"/>
      <c r="R352" s="464"/>
      <c r="S352" s="464"/>
      <c r="T352" s="464"/>
      <c r="U352" s="464"/>
      <c r="V352" s="464"/>
      <c r="W352" s="464"/>
      <c r="X352" s="464"/>
      <c r="Y352" s="464"/>
    </row>
    <row r="353" spans="1:25" s="401" customFormat="1" ht="21.75" hidden="1" customHeight="1">
      <c r="A353" s="457"/>
      <c r="B353" s="803" t="s">
        <v>540</v>
      </c>
      <c r="C353" s="804"/>
      <c r="D353" s="804"/>
      <c r="E353" s="805"/>
      <c r="F353" s="808"/>
      <c r="G353" s="809"/>
      <c r="H353" s="808"/>
      <c r="I353" s="809"/>
      <c r="J353" s="464"/>
      <c r="K353" s="464"/>
      <c r="L353" s="464"/>
      <c r="M353" s="464"/>
      <c r="N353" s="464"/>
      <c r="O353" s="464"/>
      <c r="P353" s="464"/>
      <c r="Q353" s="464"/>
      <c r="R353" s="464"/>
      <c r="S353" s="464"/>
      <c r="T353" s="464"/>
      <c r="U353" s="464"/>
      <c r="V353" s="464"/>
      <c r="W353" s="464"/>
      <c r="X353" s="464"/>
      <c r="Y353" s="464"/>
    </row>
    <row r="354" spans="1:25" s="401" customFormat="1" ht="21" hidden="1" customHeight="1">
      <c r="A354" s="457"/>
      <c r="B354" s="803" t="s">
        <v>541</v>
      </c>
      <c r="C354" s="804"/>
      <c r="D354" s="804"/>
      <c r="E354" s="805"/>
      <c r="F354" s="808"/>
      <c r="G354" s="809"/>
      <c r="H354" s="808"/>
      <c r="I354" s="809"/>
      <c r="J354" s="464"/>
      <c r="K354" s="464"/>
      <c r="L354" s="464"/>
      <c r="M354" s="464"/>
      <c r="N354" s="464"/>
      <c r="O354" s="464"/>
      <c r="P354" s="464"/>
      <c r="Q354" s="464"/>
      <c r="R354" s="464"/>
      <c r="S354" s="464"/>
      <c r="T354" s="464"/>
      <c r="U354" s="464"/>
      <c r="V354" s="464"/>
      <c r="W354" s="464"/>
      <c r="X354" s="464"/>
      <c r="Y354" s="464"/>
    </row>
    <row r="355" spans="1:25" s="401" customFormat="1" ht="21.75" hidden="1" customHeight="1">
      <c r="A355" s="457"/>
      <c r="B355" s="803" t="s">
        <v>542</v>
      </c>
      <c r="C355" s="804"/>
      <c r="D355" s="804"/>
      <c r="E355" s="805"/>
      <c r="F355" s="808"/>
      <c r="G355" s="809"/>
      <c r="H355" s="808"/>
      <c r="I355" s="809"/>
      <c r="J355" s="464"/>
      <c r="K355" s="464"/>
      <c r="L355" s="464"/>
      <c r="M355" s="464"/>
      <c r="N355" s="464"/>
      <c r="O355" s="464"/>
      <c r="P355" s="464"/>
      <c r="Q355" s="464"/>
      <c r="R355" s="464"/>
      <c r="S355" s="464"/>
      <c r="T355" s="464"/>
      <c r="U355" s="464"/>
      <c r="V355" s="464"/>
      <c r="W355" s="464"/>
      <c r="X355" s="464"/>
      <c r="Y355" s="464"/>
    </row>
    <row r="356" spans="1:25" s="401" customFormat="1" ht="21.75" hidden="1" customHeight="1">
      <c r="A356" s="457"/>
      <c r="B356" s="485"/>
      <c r="C356" s="486"/>
      <c r="D356" s="486"/>
      <c r="E356" s="486"/>
      <c r="F356" s="167"/>
      <c r="G356" s="167"/>
      <c r="H356" s="167"/>
      <c r="I356" s="167"/>
      <c r="J356" s="464"/>
      <c r="K356" s="464"/>
      <c r="L356" s="464"/>
      <c r="M356" s="464"/>
      <c r="N356" s="464"/>
      <c r="O356" s="464"/>
      <c r="P356" s="464"/>
      <c r="Q356" s="464"/>
      <c r="R356" s="464"/>
      <c r="S356" s="464"/>
      <c r="T356" s="464"/>
      <c r="U356" s="464"/>
      <c r="V356" s="464"/>
      <c r="W356" s="464"/>
      <c r="X356" s="464"/>
      <c r="Y356" s="464"/>
    </row>
    <row r="357" spans="1:25" s="401" customFormat="1" ht="21.75" hidden="1" customHeight="1">
      <c r="A357" s="457"/>
      <c r="B357" s="806" t="s">
        <v>543</v>
      </c>
      <c r="C357" s="807"/>
      <c r="D357" s="807"/>
      <c r="E357" s="807"/>
      <c r="F357" s="167"/>
      <c r="G357" s="167"/>
      <c r="H357" s="167"/>
      <c r="I357" s="167"/>
      <c r="J357" s="464"/>
      <c r="K357" s="464"/>
      <c r="L357" s="464"/>
      <c r="M357" s="464"/>
      <c r="N357" s="464"/>
      <c r="O357" s="464"/>
      <c r="P357" s="464"/>
      <c r="Q357" s="464"/>
      <c r="R357" s="464"/>
      <c r="S357" s="464"/>
      <c r="T357" s="464"/>
      <c r="U357" s="464"/>
      <c r="V357" s="464"/>
      <c r="W357" s="464"/>
      <c r="X357" s="464"/>
      <c r="Y357" s="464"/>
    </row>
    <row r="358" spans="1:25" s="401" customFormat="1" ht="21.75" hidden="1" customHeight="1">
      <c r="A358" s="457"/>
      <c r="B358" s="806" t="s">
        <v>544</v>
      </c>
      <c r="C358" s="807"/>
      <c r="D358" s="807"/>
      <c r="E358" s="807"/>
      <c r="F358" s="808"/>
      <c r="G358" s="809"/>
      <c r="H358" s="808"/>
      <c r="I358" s="809"/>
      <c r="J358" s="464"/>
      <c r="K358" s="464"/>
      <c r="L358" s="464"/>
      <c r="M358" s="464"/>
      <c r="N358" s="464"/>
      <c r="O358" s="464"/>
      <c r="P358" s="464"/>
      <c r="Q358" s="464"/>
      <c r="R358" s="464"/>
      <c r="S358" s="464"/>
      <c r="T358" s="464"/>
      <c r="U358" s="464"/>
      <c r="V358" s="464"/>
      <c r="W358" s="464"/>
      <c r="X358" s="464"/>
      <c r="Y358" s="464"/>
    </row>
    <row r="359" spans="1:25" s="401" customFormat="1" ht="21.75" hidden="1" customHeight="1">
      <c r="A359" s="457"/>
      <c r="B359" s="806" t="s">
        <v>545</v>
      </c>
      <c r="C359" s="807"/>
      <c r="D359" s="807"/>
      <c r="E359" s="807"/>
      <c r="F359" s="70" t="s">
        <v>540</v>
      </c>
      <c r="G359" s="70" t="s">
        <v>541</v>
      </c>
      <c r="H359" s="70" t="s">
        <v>540</v>
      </c>
      <c r="I359" s="70" t="s">
        <v>541</v>
      </c>
      <c r="J359" s="464"/>
      <c r="K359" s="464"/>
      <c r="L359" s="464"/>
      <c r="M359" s="464"/>
      <c r="N359" s="464"/>
      <c r="O359" s="464"/>
      <c r="P359" s="464"/>
      <c r="Q359" s="464"/>
      <c r="R359" s="464"/>
      <c r="S359" s="464"/>
      <c r="T359" s="464"/>
      <c r="U359" s="464"/>
      <c r="V359" s="464"/>
      <c r="W359" s="464"/>
      <c r="X359" s="464"/>
      <c r="Y359" s="464"/>
    </row>
    <row r="360" spans="1:25" s="401" customFormat="1" ht="21.75" hidden="1" customHeight="1">
      <c r="A360" s="457"/>
      <c r="B360" s="800"/>
      <c r="C360" s="801"/>
      <c r="D360" s="801"/>
      <c r="E360" s="802"/>
      <c r="F360" s="479"/>
      <c r="G360" s="478"/>
      <c r="H360" s="479"/>
      <c r="I360" s="478"/>
      <c r="J360" s="464"/>
      <c r="K360" s="464"/>
      <c r="L360" s="464"/>
      <c r="M360" s="464"/>
      <c r="N360" s="464"/>
      <c r="O360" s="464"/>
      <c r="P360" s="464"/>
      <c r="Q360" s="464"/>
      <c r="R360" s="464"/>
      <c r="S360" s="464"/>
      <c r="T360" s="464"/>
      <c r="U360" s="464"/>
      <c r="V360" s="464"/>
      <c r="W360" s="464"/>
      <c r="X360" s="464"/>
      <c r="Y360" s="464"/>
    </row>
    <row r="361" spans="1:25" s="401" customFormat="1" ht="21.75" hidden="1" customHeight="1">
      <c r="A361" s="457"/>
      <c r="B361" s="803" t="s">
        <v>542</v>
      </c>
      <c r="C361" s="804"/>
      <c r="D361" s="804"/>
      <c r="E361" s="805"/>
      <c r="F361" s="479"/>
      <c r="G361" s="478"/>
      <c r="H361" s="479"/>
      <c r="I361" s="478"/>
      <c r="J361" s="464"/>
      <c r="K361" s="464"/>
      <c r="L361" s="464"/>
      <c r="M361" s="464"/>
      <c r="N361" s="464"/>
      <c r="O361" s="464"/>
      <c r="P361" s="464"/>
      <c r="Q361" s="464"/>
      <c r="R361" s="464"/>
      <c r="S361" s="464"/>
      <c r="T361" s="464"/>
      <c r="U361" s="464"/>
      <c r="V361" s="464"/>
      <c r="W361" s="464"/>
      <c r="X361" s="464"/>
      <c r="Y361" s="464"/>
    </row>
    <row r="362" spans="1:25" s="401" customFormat="1" ht="35.450000000000003" hidden="1" customHeight="1">
      <c r="A362" s="457"/>
      <c r="B362" s="806" t="s">
        <v>546</v>
      </c>
      <c r="C362" s="807"/>
      <c r="D362" s="807"/>
      <c r="E362" s="807"/>
      <c r="F362" s="808"/>
      <c r="G362" s="809"/>
      <c r="H362" s="808"/>
      <c r="I362" s="809"/>
      <c r="J362" s="464"/>
      <c r="K362" s="464"/>
      <c r="L362" s="464"/>
      <c r="M362" s="464"/>
      <c r="N362" s="464"/>
      <c r="O362" s="464"/>
      <c r="P362" s="464"/>
      <c r="Q362" s="464"/>
      <c r="R362" s="464"/>
      <c r="S362" s="464"/>
      <c r="T362" s="464"/>
      <c r="U362" s="464"/>
      <c r="V362" s="464"/>
      <c r="W362" s="464"/>
      <c r="X362" s="464"/>
      <c r="Y362" s="464"/>
    </row>
    <row r="363" spans="1:25" s="401" customFormat="1" ht="21.75" hidden="1" customHeight="1">
      <c r="A363" s="457"/>
      <c r="B363" s="485"/>
      <c r="C363" s="486"/>
      <c r="D363" s="486"/>
      <c r="E363" s="486"/>
      <c r="F363" s="486"/>
      <c r="G363" s="486"/>
      <c r="H363" s="486"/>
      <c r="I363" s="486"/>
      <c r="J363" s="464"/>
      <c r="K363" s="464"/>
      <c r="L363" s="464"/>
      <c r="M363" s="464"/>
      <c r="N363" s="464"/>
      <c r="O363" s="464"/>
      <c r="P363" s="464"/>
      <c r="Q363" s="464"/>
      <c r="R363" s="464"/>
      <c r="S363" s="464"/>
      <c r="T363" s="464"/>
      <c r="U363" s="464"/>
      <c r="V363" s="464"/>
      <c r="W363" s="464"/>
      <c r="X363" s="464"/>
      <c r="Y363" s="464"/>
    </row>
    <row r="364" spans="1:25" s="401" customFormat="1" ht="14.45" hidden="1" customHeight="1">
      <c r="A364" s="457"/>
      <c r="B364" s="481"/>
      <c r="C364" s="476"/>
      <c r="D364" s="476"/>
      <c r="E364" s="477"/>
      <c r="F364" s="167"/>
      <c r="G364" s="167"/>
      <c r="H364" s="167"/>
      <c r="I364" s="482"/>
      <c r="J364" s="464"/>
      <c r="K364" s="464"/>
      <c r="L364" s="464"/>
      <c r="M364" s="464"/>
      <c r="N364" s="464"/>
      <c r="O364" s="464"/>
      <c r="P364" s="464"/>
      <c r="Q364" s="464"/>
      <c r="R364" s="464"/>
      <c r="S364" s="464"/>
      <c r="T364" s="464"/>
      <c r="U364" s="464"/>
      <c r="V364" s="464"/>
      <c r="W364" s="464"/>
      <c r="X364" s="464"/>
      <c r="Y364" s="464"/>
    </row>
    <row r="365" spans="1:25" s="401" customFormat="1" ht="33" hidden="1" customHeight="1">
      <c r="A365" s="457"/>
      <c r="B365" s="810" t="s">
        <v>603</v>
      </c>
      <c r="C365" s="811"/>
      <c r="D365" s="811"/>
      <c r="E365" s="812"/>
      <c r="F365" s="813"/>
      <c r="G365" s="809"/>
      <c r="H365" s="808"/>
      <c r="I365" s="809"/>
      <c r="J365" s="464"/>
      <c r="K365" s="464"/>
      <c r="L365" s="464"/>
      <c r="M365" s="464"/>
      <c r="N365" s="464"/>
      <c r="O365" s="464"/>
      <c r="P365" s="464"/>
      <c r="Q365" s="464"/>
      <c r="R365" s="464"/>
      <c r="S365" s="464"/>
      <c r="T365" s="464"/>
      <c r="U365" s="464"/>
      <c r="V365" s="464"/>
      <c r="W365" s="464"/>
      <c r="X365" s="464"/>
      <c r="Y365" s="464"/>
    </row>
    <row r="366" spans="1:25" s="401" customFormat="1" ht="38.25" hidden="1" customHeight="1">
      <c r="A366" s="457" t="s">
        <v>604</v>
      </c>
      <c r="B366" s="814" t="s">
        <v>547</v>
      </c>
      <c r="C366" s="815"/>
      <c r="D366" s="815"/>
      <c r="E366" s="815"/>
      <c r="F366" s="816"/>
      <c r="G366" s="817"/>
      <c r="H366" s="816"/>
      <c r="I366" s="817"/>
      <c r="J366" s="464"/>
      <c r="K366" s="464"/>
      <c r="L366" s="464"/>
      <c r="M366" s="464"/>
      <c r="N366" s="464"/>
      <c r="O366" s="464"/>
      <c r="P366" s="464"/>
      <c r="Q366" s="464"/>
      <c r="R366" s="464"/>
      <c r="S366" s="464"/>
      <c r="T366" s="464"/>
      <c r="U366" s="464"/>
      <c r="V366" s="464"/>
      <c r="W366" s="464"/>
      <c r="X366" s="464"/>
      <c r="Y366" s="464"/>
    </row>
    <row r="367" spans="1:25" s="401" customFormat="1" ht="24.95" hidden="1" customHeight="1">
      <c r="A367" s="468"/>
      <c r="B367" s="814" t="s">
        <v>548</v>
      </c>
      <c r="C367" s="815"/>
      <c r="D367" s="815"/>
      <c r="E367" s="815"/>
      <c r="F367" s="487"/>
      <c r="G367" s="488"/>
      <c r="H367" s="487"/>
      <c r="I367" s="489"/>
      <c r="J367" s="464"/>
      <c r="K367" s="464"/>
      <c r="L367" s="464"/>
      <c r="M367" s="464"/>
      <c r="N367" s="464"/>
      <c r="O367" s="464"/>
      <c r="P367" s="464"/>
      <c r="Q367" s="464"/>
      <c r="R367" s="464"/>
      <c r="S367" s="464"/>
      <c r="T367" s="464"/>
      <c r="U367" s="464"/>
      <c r="V367" s="464"/>
      <c r="W367" s="464"/>
      <c r="X367" s="464"/>
      <c r="Y367" s="464"/>
    </row>
    <row r="368" spans="1:25" s="401" customFormat="1" ht="31.5" hidden="1" customHeight="1">
      <c r="A368" s="468"/>
      <c r="B368" s="814"/>
      <c r="C368" s="815"/>
      <c r="D368" s="815"/>
      <c r="E368" s="815"/>
      <c r="F368" s="490"/>
      <c r="G368" s="491"/>
      <c r="H368" s="490"/>
      <c r="I368" s="492"/>
      <c r="J368" s="464"/>
      <c r="K368" s="464"/>
      <c r="L368" s="464"/>
      <c r="M368" s="464"/>
      <c r="N368" s="464"/>
      <c r="O368" s="464"/>
      <c r="P368" s="464"/>
      <c r="Q368" s="464"/>
      <c r="R368" s="464"/>
      <c r="S368" s="464"/>
      <c r="T368" s="464"/>
      <c r="U368" s="464"/>
      <c r="V368" s="464"/>
      <c r="W368" s="464"/>
      <c r="X368" s="464"/>
      <c r="Y368" s="464"/>
    </row>
    <row r="369" spans="1:25" s="401" customFormat="1" ht="15.75" hidden="1" customHeight="1">
      <c r="A369" s="468"/>
      <c r="B369" s="501"/>
      <c r="C369" s="502"/>
      <c r="D369" s="502"/>
      <c r="E369" s="503"/>
      <c r="F369" s="818"/>
      <c r="G369" s="819"/>
      <c r="H369" s="818"/>
      <c r="I369" s="819"/>
      <c r="J369" s="464"/>
      <c r="K369" s="464"/>
      <c r="L369" s="464"/>
      <c r="M369" s="464"/>
      <c r="N369" s="464"/>
      <c r="O369" s="464"/>
      <c r="P369" s="464"/>
      <c r="Q369" s="464"/>
      <c r="R369" s="464"/>
      <c r="S369" s="464"/>
      <c r="T369" s="464"/>
      <c r="U369" s="464"/>
      <c r="V369" s="464"/>
      <c r="W369" s="464"/>
      <c r="X369" s="464"/>
      <c r="Y369" s="464"/>
    </row>
    <row r="370" spans="1:25" s="401" customFormat="1" ht="21" hidden="1" customHeight="1">
      <c r="A370" s="457" t="s">
        <v>605</v>
      </c>
      <c r="B370" s="793" t="s">
        <v>549</v>
      </c>
      <c r="C370" s="794"/>
      <c r="D370" s="794"/>
      <c r="E370" s="795"/>
      <c r="F370" s="808"/>
      <c r="G370" s="809"/>
      <c r="H370" s="808"/>
      <c r="I370" s="809"/>
      <c r="J370" s="464"/>
      <c r="K370" s="464"/>
      <c r="L370" s="464"/>
      <c r="M370" s="464"/>
      <c r="N370" s="464"/>
      <c r="O370" s="464"/>
      <c r="P370" s="464"/>
      <c r="Q370" s="464"/>
      <c r="R370" s="464"/>
      <c r="S370" s="464"/>
      <c r="T370" s="464"/>
      <c r="U370" s="464"/>
      <c r="V370" s="464"/>
      <c r="W370" s="464"/>
      <c r="X370" s="464"/>
      <c r="Y370" s="464"/>
    </row>
    <row r="371" spans="1:25" s="401" customFormat="1" ht="18.75" hidden="1" customHeight="1">
      <c r="A371" s="457" t="s">
        <v>606</v>
      </c>
      <c r="B371" s="820" t="s">
        <v>550</v>
      </c>
      <c r="C371" s="821"/>
      <c r="D371" s="821"/>
      <c r="E371" s="822"/>
      <c r="F371" s="823"/>
      <c r="G371" s="824"/>
      <c r="H371" s="823"/>
      <c r="I371" s="824"/>
      <c r="J371" s="464"/>
      <c r="K371" s="464"/>
      <c r="L371" s="464"/>
      <c r="M371" s="464"/>
      <c r="N371" s="464"/>
      <c r="O371" s="464"/>
      <c r="P371" s="464"/>
      <c r="Q371" s="464"/>
      <c r="R371" s="464"/>
      <c r="S371" s="464"/>
      <c r="T371" s="464"/>
      <c r="U371" s="464"/>
      <c r="V371" s="464"/>
      <c r="W371" s="464"/>
      <c r="X371" s="464"/>
      <c r="Y371" s="464"/>
    </row>
    <row r="372" spans="1:25" s="401" customFormat="1" ht="18.75" hidden="1" customHeight="1">
      <c r="A372" s="457"/>
      <c r="B372" s="493"/>
      <c r="C372" s="494"/>
      <c r="D372" s="494"/>
      <c r="E372" s="494"/>
      <c r="F372" s="497"/>
      <c r="G372" s="497"/>
      <c r="H372" s="497"/>
      <c r="I372" s="497"/>
      <c r="J372" s="464"/>
      <c r="K372" s="464"/>
      <c r="L372" s="464"/>
      <c r="M372" s="464"/>
      <c r="N372" s="464"/>
      <c r="O372" s="464"/>
      <c r="P372" s="464"/>
      <c r="Q372" s="464"/>
      <c r="R372" s="464"/>
      <c r="S372" s="464"/>
      <c r="T372" s="464"/>
      <c r="U372" s="464"/>
      <c r="V372" s="464"/>
      <c r="W372" s="464"/>
      <c r="X372" s="464"/>
      <c r="Y372" s="464"/>
    </row>
    <row r="373" spans="1:25" s="401" customFormat="1" ht="44.25" hidden="1" customHeight="1">
      <c r="A373" s="457" t="s">
        <v>607</v>
      </c>
      <c r="B373" s="826" t="s">
        <v>608</v>
      </c>
      <c r="C373" s="827"/>
      <c r="D373" s="827"/>
      <c r="E373" s="828"/>
      <c r="F373" s="829"/>
      <c r="G373" s="830"/>
      <c r="H373" s="829"/>
      <c r="I373" s="830"/>
      <c r="J373" s="464"/>
      <c r="K373" s="464"/>
      <c r="L373" s="464"/>
      <c r="M373" s="464"/>
      <c r="N373" s="462" t="e">
        <f>'[3]Name of Bidder'!D282</f>
        <v>#REF!</v>
      </c>
      <c r="O373" s="464"/>
      <c r="P373" s="464"/>
      <c r="Q373" s="464"/>
      <c r="R373" s="464"/>
      <c r="S373" s="464"/>
      <c r="T373" s="464"/>
      <c r="U373" s="464"/>
      <c r="V373" s="464"/>
      <c r="W373" s="464"/>
      <c r="X373" s="464"/>
      <c r="Y373" s="464"/>
    </row>
    <row r="374" spans="1:25" s="401" customFormat="1" ht="14.25" hidden="1" customHeight="1">
      <c r="A374" s="457"/>
      <c r="B374" s="465"/>
      <c r="C374" s="465"/>
      <c r="D374" s="465"/>
      <c r="E374" s="465"/>
      <c r="F374" s="466"/>
      <c r="G374" s="466"/>
      <c r="H374" s="466"/>
      <c r="I374" s="466"/>
      <c r="J374" s="464"/>
      <c r="K374" s="464"/>
      <c r="L374" s="464"/>
      <c r="M374" s="464"/>
      <c r="N374" s="464"/>
      <c r="O374" s="464"/>
      <c r="P374" s="464"/>
      <c r="Q374" s="464"/>
      <c r="R374" s="464"/>
      <c r="S374" s="464"/>
      <c r="T374" s="464"/>
      <c r="U374" s="464"/>
      <c r="V374" s="464"/>
      <c r="W374" s="464"/>
      <c r="X374" s="464"/>
      <c r="Y374" s="464"/>
    </row>
    <row r="375" spans="1:25" s="401" customFormat="1" ht="36.75" hidden="1" customHeight="1">
      <c r="A375" s="457" t="s">
        <v>609</v>
      </c>
      <c r="B375" s="826" t="s">
        <v>533</v>
      </c>
      <c r="C375" s="827"/>
      <c r="D375" s="827"/>
      <c r="E375" s="827"/>
      <c r="F375" s="829"/>
      <c r="G375" s="830"/>
      <c r="H375" s="829"/>
      <c r="I375" s="830"/>
      <c r="J375" s="464"/>
      <c r="K375" s="464"/>
      <c r="L375" s="464"/>
      <c r="M375" s="464"/>
      <c r="N375" s="464"/>
      <c r="O375" s="464"/>
      <c r="P375" s="464"/>
      <c r="Q375" s="464"/>
      <c r="R375" s="464"/>
      <c r="S375" s="464"/>
      <c r="T375" s="464"/>
      <c r="U375" s="464"/>
      <c r="V375" s="464"/>
      <c r="W375" s="464"/>
      <c r="X375" s="464"/>
      <c r="Y375" s="464"/>
    </row>
    <row r="376" spans="1:25" s="401" customFormat="1" ht="14.25" hidden="1" customHeight="1">
      <c r="A376" s="457"/>
      <c r="B376" s="467"/>
      <c r="C376" s="467"/>
      <c r="D376" s="467"/>
      <c r="E376" s="467"/>
      <c r="F376" s="466"/>
      <c r="G376" s="466"/>
      <c r="H376" s="466"/>
      <c r="I376" s="466"/>
      <c r="J376" s="464"/>
      <c r="K376" s="464"/>
      <c r="L376" s="464"/>
      <c r="M376" s="464"/>
      <c r="N376" s="464"/>
      <c r="O376" s="464"/>
      <c r="P376" s="464"/>
      <c r="Q376" s="464"/>
      <c r="R376" s="464"/>
      <c r="S376" s="464"/>
      <c r="T376" s="464"/>
      <c r="U376" s="464"/>
      <c r="V376" s="464"/>
      <c r="W376" s="464"/>
      <c r="X376" s="464"/>
      <c r="Y376" s="464"/>
    </row>
    <row r="377" spans="1:25" s="401" customFormat="1" ht="23.25" hidden="1" customHeight="1">
      <c r="A377" s="457" t="s">
        <v>610</v>
      </c>
      <c r="B377" s="831" t="e">
        <f>IF([3]Cover!D268 = "Sole Bidder", "Name and Address of the Employer/Utility for whom the Contract was executed by the firm ", " Name and Address of the Employer/Utility for whom the Contract was executed by the firm/Partner of a JV")</f>
        <v>#REF!</v>
      </c>
      <c r="C377" s="832"/>
      <c r="D377" s="832"/>
      <c r="E377" s="832"/>
      <c r="F377" s="833"/>
      <c r="G377" s="834"/>
      <c r="H377" s="833"/>
      <c r="I377" s="834"/>
      <c r="J377" s="464"/>
      <c r="K377" s="464"/>
      <c r="L377" s="464"/>
      <c r="M377" s="464"/>
      <c r="N377" s="464"/>
      <c r="O377" s="464"/>
      <c r="P377" s="464"/>
      <c r="Q377" s="464"/>
      <c r="R377" s="464"/>
      <c r="S377" s="464"/>
      <c r="T377" s="464"/>
      <c r="U377" s="464"/>
      <c r="V377" s="464"/>
      <c r="W377" s="464"/>
      <c r="X377" s="464"/>
      <c r="Y377" s="464"/>
    </row>
    <row r="378" spans="1:25" s="401" customFormat="1" ht="21" hidden="1" customHeight="1">
      <c r="A378" s="457"/>
      <c r="B378" s="806"/>
      <c r="C378" s="807"/>
      <c r="D378" s="807"/>
      <c r="E378" s="807"/>
      <c r="F378" s="835"/>
      <c r="G378" s="836"/>
      <c r="H378" s="835"/>
      <c r="I378" s="836"/>
      <c r="J378" s="464"/>
      <c r="K378" s="464"/>
      <c r="L378" s="464"/>
      <c r="M378" s="464"/>
      <c r="N378" s="464"/>
      <c r="O378" s="464"/>
      <c r="P378" s="464"/>
      <c r="Q378" s="464"/>
      <c r="R378" s="464"/>
      <c r="S378" s="464"/>
      <c r="T378" s="464"/>
      <c r="U378" s="464"/>
      <c r="V378" s="464"/>
      <c r="W378" s="464"/>
      <c r="X378" s="464"/>
      <c r="Y378" s="464"/>
    </row>
    <row r="379" spans="1:25" s="401" customFormat="1" ht="20.25" hidden="1" customHeight="1">
      <c r="A379" s="457"/>
      <c r="B379" s="806"/>
      <c r="C379" s="807"/>
      <c r="D379" s="807"/>
      <c r="E379" s="807"/>
      <c r="F379" s="835"/>
      <c r="G379" s="836"/>
      <c r="H379" s="835"/>
      <c r="I379" s="836"/>
      <c r="J379" s="464"/>
      <c r="K379" s="464"/>
      <c r="L379" s="464"/>
      <c r="M379" s="464"/>
      <c r="N379" s="464"/>
      <c r="O379" s="464"/>
      <c r="P379" s="464"/>
      <c r="Q379" s="464"/>
      <c r="R379" s="464"/>
      <c r="S379" s="464"/>
      <c r="T379" s="464"/>
      <c r="U379" s="464"/>
      <c r="V379" s="464"/>
      <c r="W379" s="464"/>
      <c r="X379" s="464"/>
      <c r="Y379" s="464"/>
    </row>
    <row r="380" spans="1:25" s="401" customFormat="1" ht="21" hidden="1" customHeight="1">
      <c r="A380" s="457"/>
      <c r="B380" s="806"/>
      <c r="C380" s="807"/>
      <c r="D380" s="807"/>
      <c r="E380" s="807"/>
      <c r="F380" s="835"/>
      <c r="G380" s="836"/>
      <c r="H380" s="835"/>
      <c r="I380" s="836"/>
      <c r="J380" s="464"/>
      <c r="K380" s="464"/>
      <c r="L380" s="464"/>
      <c r="M380" s="464"/>
      <c r="N380" s="464"/>
      <c r="O380" s="464"/>
      <c r="P380" s="464"/>
      <c r="Q380" s="464"/>
      <c r="R380" s="464"/>
      <c r="S380" s="464"/>
      <c r="T380" s="464"/>
      <c r="U380" s="464"/>
      <c r="V380" s="464"/>
      <c r="W380" s="464"/>
      <c r="X380" s="464"/>
      <c r="Y380" s="464"/>
    </row>
    <row r="381" spans="1:25" s="401" customFormat="1" ht="24.95" hidden="1" customHeight="1">
      <c r="A381" s="457"/>
      <c r="B381" s="469"/>
      <c r="C381" s="470"/>
      <c r="D381" s="470"/>
      <c r="E381" s="471" t="s">
        <v>534</v>
      </c>
      <c r="F381" s="837"/>
      <c r="G381" s="838"/>
      <c r="H381" s="837"/>
      <c r="I381" s="838"/>
      <c r="J381" s="464"/>
      <c r="K381" s="464"/>
      <c r="L381" s="464"/>
      <c r="M381" s="464"/>
      <c r="N381" s="464"/>
      <c r="O381" s="464"/>
      <c r="P381" s="464"/>
      <c r="Q381" s="464"/>
      <c r="R381" s="464"/>
      <c r="S381" s="464"/>
      <c r="T381" s="464"/>
      <c r="U381" s="464"/>
      <c r="V381" s="464"/>
      <c r="W381" s="464"/>
      <c r="X381" s="464"/>
      <c r="Y381" s="464"/>
    </row>
    <row r="382" spans="1:25" s="401" customFormat="1" ht="24.95" hidden="1" customHeight="1">
      <c r="A382" s="457"/>
      <c r="B382" s="469"/>
      <c r="C382" s="470"/>
      <c r="D382" s="470"/>
      <c r="E382" s="471" t="s">
        <v>77</v>
      </c>
      <c r="F382" s="837"/>
      <c r="G382" s="838"/>
      <c r="H382" s="837"/>
      <c r="I382" s="838"/>
      <c r="J382" s="464"/>
      <c r="K382" s="464"/>
      <c r="L382" s="464"/>
      <c r="M382" s="464"/>
      <c r="N382" s="464"/>
      <c r="O382" s="464"/>
      <c r="P382" s="464"/>
      <c r="Q382" s="464"/>
      <c r="R382" s="464"/>
      <c r="S382" s="464"/>
      <c r="T382" s="464"/>
      <c r="U382" s="464"/>
      <c r="V382" s="464"/>
      <c r="W382" s="464"/>
      <c r="X382" s="464"/>
      <c r="Y382" s="464"/>
    </row>
    <row r="383" spans="1:25" s="401" customFormat="1" ht="24.95" hidden="1" customHeight="1">
      <c r="A383" s="457"/>
      <c r="B383" s="472"/>
      <c r="C383" s="473"/>
      <c r="D383" s="473"/>
      <c r="E383" s="474" t="s">
        <v>535</v>
      </c>
      <c r="F383" s="839"/>
      <c r="G383" s="840"/>
      <c r="H383" s="839"/>
      <c r="I383" s="840"/>
      <c r="J383" s="464"/>
      <c r="K383" s="464"/>
      <c r="L383" s="464"/>
      <c r="M383" s="464"/>
      <c r="N383" s="464"/>
      <c r="O383" s="464"/>
      <c r="P383" s="464"/>
      <c r="Q383" s="464"/>
      <c r="R383" s="464"/>
      <c r="S383" s="464"/>
      <c r="T383" s="464"/>
      <c r="U383" s="464"/>
      <c r="V383" s="464"/>
      <c r="W383" s="464"/>
      <c r="X383" s="464"/>
      <c r="Y383" s="464"/>
    </row>
    <row r="384" spans="1:25" s="401" customFormat="1" ht="20.25" hidden="1" customHeight="1">
      <c r="A384" s="457"/>
      <c r="B384" s="475"/>
      <c r="C384" s="476"/>
      <c r="D384" s="476"/>
      <c r="E384" s="477"/>
      <c r="F384" s="167"/>
      <c r="G384" s="167"/>
      <c r="H384" s="167"/>
      <c r="I384" s="167"/>
      <c r="J384" s="464"/>
      <c r="K384" s="464"/>
      <c r="L384" s="464"/>
      <c r="M384" s="464"/>
      <c r="N384" s="464"/>
      <c r="O384" s="464"/>
      <c r="P384" s="464"/>
      <c r="Q384" s="464"/>
      <c r="R384" s="464"/>
      <c r="S384" s="464"/>
      <c r="T384" s="464"/>
      <c r="U384" s="464"/>
      <c r="V384" s="464"/>
      <c r="W384" s="464"/>
      <c r="X384" s="464"/>
      <c r="Y384" s="464"/>
    </row>
    <row r="385" spans="1:25" s="401" customFormat="1" ht="72" hidden="1" customHeight="1">
      <c r="A385" s="457" t="s">
        <v>611</v>
      </c>
      <c r="B385" s="841" t="s">
        <v>536</v>
      </c>
      <c r="C385" s="841"/>
      <c r="D385" s="841"/>
      <c r="E385" s="841"/>
      <c r="F385" s="813"/>
      <c r="G385" s="809"/>
      <c r="H385" s="808"/>
      <c r="I385" s="809"/>
      <c r="J385" s="464"/>
      <c r="K385" s="464"/>
      <c r="L385" s="464"/>
      <c r="M385" s="464"/>
      <c r="N385" s="464"/>
      <c r="O385" s="464"/>
      <c r="P385" s="464"/>
      <c r="Q385" s="464"/>
      <c r="R385" s="464"/>
      <c r="S385" s="464"/>
      <c r="T385" s="464"/>
      <c r="U385" s="464"/>
      <c r="V385" s="464"/>
      <c r="W385" s="464"/>
      <c r="X385" s="464"/>
      <c r="Y385" s="464"/>
    </row>
    <row r="386" spans="1:25" s="401" customFormat="1" ht="32.25" hidden="1" customHeight="1">
      <c r="A386" s="457" t="s">
        <v>612</v>
      </c>
      <c r="B386" s="841" t="s">
        <v>537</v>
      </c>
      <c r="C386" s="841"/>
      <c r="D386" s="841"/>
      <c r="E386" s="841"/>
      <c r="F386" s="470"/>
      <c r="G386" s="470"/>
      <c r="H386" s="470"/>
      <c r="I386" s="480"/>
      <c r="J386" s="464"/>
      <c r="K386" s="464"/>
      <c r="L386" s="464"/>
      <c r="M386" s="464"/>
      <c r="N386" s="464"/>
      <c r="O386" s="464"/>
      <c r="P386" s="464"/>
      <c r="Q386" s="464"/>
      <c r="R386" s="464"/>
      <c r="S386" s="464"/>
      <c r="T386" s="464"/>
      <c r="U386" s="464"/>
      <c r="V386" s="464"/>
      <c r="W386" s="464"/>
      <c r="X386" s="464"/>
      <c r="Y386" s="464"/>
    </row>
    <row r="387" spans="1:25" s="401" customFormat="1" ht="21.75" hidden="1" customHeight="1">
      <c r="A387" s="457"/>
      <c r="B387" s="481"/>
      <c r="C387" s="476"/>
      <c r="D387" s="476"/>
      <c r="E387" s="477"/>
      <c r="F387" s="167"/>
      <c r="G387" s="167"/>
      <c r="H387" s="167"/>
      <c r="I387" s="482"/>
      <c r="J387" s="464"/>
      <c r="K387" s="464"/>
      <c r="L387" s="464"/>
      <c r="M387" s="464"/>
      <c r="N387" s="464"/>
      <c r="O387" s="464"/>
      <c r="P387" s="464"/>
      <c r="Q387" s="464"/>
      <c r="R387" s="464"/>
      <c r="S387" s="464"/>
      <c r="T387" s="464"/>
      <c r="U387" s="464"/>
      <c r="V387" s="464"/>
      <c r="W387" s="464"/>
      <c r="X387" s="464"/>
      <c r="Y387" s="464"/>
    </row>
    <row r="388" spans="1:25" s="401" customFormat="1" ht="21.75" hidden="1" customHeight="1">
      <c r="A388" s="457"/>
      <c r="B388" s="481"/>
      <c r="C388" s="476"/>
      <c r="D388" s="476"/>
      <c r="E388" s="477"/>
      <c r="F388" s="167"/>
      <c r="G388" s="167"/>
      <c r="H388" s="167"/>
      <c r="I388" s="482"/>
      <c r="J388" s="464"/>
      <c r="K388" s="464"/>
      <c r="L388" s="464"/>
      <c r="M388" s="464"/>
      <c r="N388" s="464"/>
      <c r="O388" s="464"/>
      <c r="P388" s="464"/>
      <c r="Q388" s="464"/>
      <c r="R388" s="464"/>
      <c r="S388" s="464"/>
      <c r="T388" s="464"/>
      <c r="U388" s="464"/>
      <c r="V388" s="464"/>
      <c r="W388" s="464"/>
      <c r="X388" s="464"/>
      <c r="Y388" s="464"/>
    </row>
    <row r="389" spans="1:25" s="401" customFormat="1" ht="21.75" hidden="1" customHeight="1">
      <c r="A389" s="457"/>
      <c r="B389" s="814"/>
      <c r="C389" s="815"/>
      <c r="D389" s="815"/>
      <c r="E389" s="815"/>
      <c r="F389" s="825"/>
      <c r="G389" s="825"/>
      <c r="H389" s="825"/>
      <c r="I389" s="825"/>
      <c r="J389" s="464"/>
      <c r="K389" s="464"/>
      <c r="L389" s="464"/>
      <c r="M389" s="464"/>
      <c r="N389" s="464"/>
      <c r="O389" s="464"/>
      <c r="P389" s="464"/>
      <c r="Q389" s="464"/>
      <c r="R389" s="464"/>
      <c r="S389" s="464"/>
      <c r="T389" s="464"/>
      <c r="U389" s="464"/>
      <c r="V389" s="464"/>
      <c r="W389" s="464"/>
      <c r="X389" s="464"/>
      <c r="Y389" s="464"/>
    </row>
    <row r="390" spans="1:25" s="401" customFormat="1" ht="21.75" hidden="1" customHeight="1">
      <c r="A390" s="457"/>
      <c r="B390" s="483"/>
      <c r="C390" s="484"/>
      <c r="D390" s="484"/>
      <c r="E390" s="484"/>
      <c r="F390" s="808"/>
      <c r="G390" s="809"/>
      <c r="H390" s="808"/>
      <c r="I390" s="809"/>
      <c r="J390" s="464"/>
      <c r="K390" s="464"/>
      <c r="L390" s="464"/>
      <c r="M390" s="464"/>
      <c r="N390" s="464"/>
      <c r="O390" s="464"/>
      <c r="P390" s="464"/>
      <c r="Q390" s="464"/>
      <c r="R390" s="464"/>
      <c r="S390" s="464"/>
      <c r="T390" s="464"/>
      <c r="U390" s="464"/>
      <c r="V390" s="464"/>
      <c r="W390" s="464"/>
      <c r="X390" s="464"/>
      <c r="Y390" s="464"/>
    </row>
    <row r="391" spans="1:25" s="401" customFormat="1" ht="21.75" hidden="1" customHeight="1">
      <c r="A391" s="457"/>
      <c r="B391" s="481"/>
      <c r="C391" s="476"/>
      <c r="D391" s="476"/>
      <c r="E391" s="477"/>
      <c r="F391" s="167"/>
      <c r="G391" s="167"/>
      <c r="H391" s="167"/>
      <c r="I391" s="482"/>
      <c r="J391" s="464"/>
      <c r="K391" s="464"/>
      <c r="L391" s="464"/>
      <c r="M391" s="464"/>
      <c r="N391" s="464"/>
      <c r="O391" s="464"/>
      <c r="P391" s="464"/>
      <c r="Q391" s="464"/>
      <c r="R391" s="464"/>
      <c r="S391" s="464"/>
      <c r="T391" s="464"/>
      <c r="U391" s="464"/>
      <c r="V391" s="464"/>
      <c r="W391" s="464"/>
      <c r="X391" s="464"/>
      <c r="Y391" s="464"/>
    </row>
    <row r="392" spans="1:25" s="401" customFormat="1" ht="21.75" hidden="1" customHeight="1">
      <c r="A392" s="457"/>
      <c r="B392" s="814" t="s">
        <v>538</v>
      </c>
      <c r="C392" s="815"/>
      <c r="D392" s="815"/>
      <c r="E392" s="815"/>
      <c r="F392" s="808"/>
      <c r="G392" s="809"/>
      <c r="H392" s="808"/>
      <c r="I392" s="809"/>
      <c r="J392" s="464"/>
      <c r="K392" s="464"/>
      <c r="L392" s="464"/>
      <c r="M392" s="464"/>
      <c r="N392" s="464"/>
      <c r="O392" s="464"/>
      <c r="P392" s="464"/>
      <c r="Q392" s="464"/>
      <c r="R392" s="464"/>
      <c r="S392" s="464"/>
      <c r="T392" s="464"/>
      <c r="U392" s="464"/>
      <c r="V392" s="464"/>
      <c r="W392" s="464"/>
      <c r="X392" s="464"/>
      <c r="Y392" s="464"/>
    </row>
    <row r="393" spans="1:25" s="401" customFormat="1" ht="21.75" hidden="1" customHeight="1">
      <c r="A393" s="457"/>
      <c r="B393" s="481"/>
      <c r="C393" s="476"/>
      <c r="D393" s="476"/>
      <c r="E393" s="477"/>
      <c r="F393" s="167"/>
      <c r="G393" s="167"/>
      <c r="H393" s="167"/>
      <c r="I393" s="482"/>
      <c r="J393" s="464"/>
      <c r="K393" s="464"/>
      <c r="L393" s="464"/>
      <c r="M393" s="464"/>
      <c r="N393" s="464"/>
      <c r="O393" s="464"/>
      <c r="P393" s="464"/>
      <c r="Q393" s="464"/>
      <c r="R393" s="464"/>
      <c r="S393" s="464"/>
      <c r="T393" s="464"/>
      <c r="U393" s="464"/>
      <c r="V393" s="464"/>
      <c r="W393" s="464"/>
      <c r="X393" s="464"/>
      <c r="Y393" s="464"/>
    </row>
    <row r="394" spans="1:25" s="401" customFormat="1" ht="21.75" hidden="1" customHeight="1">
      <c r="A394" s="457"/>
      <c r="B394" s="806" t="s">
        <v>539</v>
      </c>
      <c r="C394" s="807"/>
      <c r="D394" s="807"/>
      <c r="E394" s="807"/>
      <c r="F394" s="808"/>
      <c r="G394" s="809"/>
      <c r="H394" s="808"/>
      <c r="I394" s="809"/>
      <c r="J394" s="464"/>
      <c r="K394" s="464"/>
      <c r="L394" s="464"/>
      <c r="M394" s="464"/>
      <c r="N394" s="464"/>
      <c r="O394" s="464"/>
      <c r="P394" s="464"/>
      <c r="Q394" s="464"/>
      <c r="R394" s="464"/>
      <c r="S394" s="464"/>
      <c r="T394" s="464"/>
      <c r="U394" s="464"/>
      <c r="V394" s="464"/>
      <c r="W394" s="464"/>
      <c r="X394" s="464"/>
      <c r="Y394" s="464"/>
    </row>
    <row r="395" spans="1:25" s="401" customFormat="1" ht="21.75" hidden="1" customHeight="1">
      <c r="A395" s="457"/>
      <c r="B395" s="803" t="s">
        <v>540</v>
      </c>
      <c r="C395" s="804"/>
      <c r="D395" s="804"/>
      <c r="E395" s="805"/>
      <c r="F395" s="808"/>
      <c r="G395" s="809"/>
      <c r="H395" s="808"/>
      <c r="I395" s="809"/>
      <c r="J395" s="464"/>
      <c r="K395" s="464"/>
      <c r="L395" s="464"/>
      <c r="M395" s="464"/>
      <c r="N395" s="464"/>
      <c r="O395" s="464"/>
      <c r="P395" s="464"/>
      <c r="Q395" s="464"/>
      <c r="R395" s="464"/>
      <c r="S395" s="464"/>
      <c r="T395" s="464"/>
      <c r="U395" s="464"/>
      <c r="V395" s="464"/>
      <c r="W395" s="464"/>
      <c r="X395" s="464"/>
      <c r="Y395" s="464"/>
    </row>
    <row r="396" spans="1:25" s="401" customFormat="1" ht="21" hidden="1" customHeight="1">
      <c r="A396" s="457"/>
      <c r="B396" s="803" t="s">
        <v>541</v>
      </c>
      <c r="C396" s="804"/>
      <c r="D396" s="804"/>
      <c r="E396" s="805"/>
      <c r="F396" s="808"/>
      <c r="G396" s="809"/>
      <c r="H396" s="808"/>
      <c r="I396" s="809"/>
      <c r="J396" s="464"/>
      <c r="K396" s="464"/>
      <c r="L396" s="464"/>
      <c r="M396" s="464"/>
      <c r="N396" s="464"/>
      <c r="O396" s="464"/>
      <c r="P396" s="464"/>
      <c r="Q396" s="464"/>
      <c r="R396" s="464"/>
      <c r="S396" s="464"/>
      <c r="T396" s="464"/>
      <c r="U396" s="464"/>
      <c r="V396" s="464"/>
      <c r="W396" s="464"/>
      <c r="X396" s="464"/>
      <c r="Y396" s="464"/>
    </row>
    <row r="397" spans="1:25" s="401" customFormat="1" ht="21.75" hidden="1" customHeight="1">
      <c r="A397" s="457"/>
      <c r="B397" s="803" t="s">
        <v>542</v>
      </c>
      <c r="C397" s="804"/>
      <c r="D397" s="804"/>
      <c r="E397" s="805"/>
      <c r="F397" s="808"/>
      <c r="G397" s="809"/>
      <c r="H397" s="808"/>
      <c r="I397" s="809"/>
      <c r="J397" s="464"/>
      <c r="K397" s="464"/>
      <c r="L397" s="464"/>
      <c r="M397" s="464"/>
      <c r="N397" s="464"/>
      <c r="O397" s="464"/>
      <c r="P397" s="464"/>
      <c r="Q397" s="464"/>
      <c r="R397" s="464"/>
      <c r="S397" s="464"/>
      <c r="T397" s="464"/>
      <c r="U397" s="464"/>
      <c r="V397" s="464"/>
      <c r="W397" s="464"/>
      <c r="X397" s="464"/>
      <c r="Y397" s="464"/>
    </row>
    <row r="398" spans="1:25" s="401" customFormat="1" ht="21.75" hidden="1" customHeight="1">
      <c r="A398" s="457"/>
      <c r="B398" s="485"/>
      <c r="C398" s="486"/>
      <c r="D398" s="486"/>
      <c r="E398" s="486"/>
      <c r="F398" s="167"/>
      <c r="G398" s="167"/>
      <c r="H398" s="167"/>
      <c r="I398" s="167"/>
      <c r="J398" s="464"/>
      <c r="K398" s="464"/>
      <c r="L398" s="464"/>
      <c r="M398" s="464"/>
      <c r="N398" s="464"/>
      <c r="O398" s="464"/>
      <c r="P398" s="464"/>
      <c r="Q398" s="464"/>
      <c r="R398" s="464"/>
      <c r="S398" s="464"/>
      <c r="T398" s="464"/>
      <c r="U398" s="464"/>
      <c r="V398" s="464"/>
      <c r="W398" s="464"/>
      <c r="X398" s="464"/>
      <c r="Y398" s="464"/>
    </row>
    <row r="399" spans="1:25" s="401" customFormat="1" ht="21.75" hidden="1" customHeight="1">
      <c r="A399" s="457"/>
      <c r="B399" s="806" t="s">
        <v>543</v>
      </c>
      <c r="C399" s="807"/>
      <c r="D399" s="807"/>
      <c r="E399" s="807"/>
      <c r="F399" s="167"/>
      <c r="G399" s="167"/>
      <c r="H399" s="167"/>
      <c r="I399" s="167"/>
      <c r="J399" s="464"/>
      <c r="K399" s="464"/>
      <c r="L399" s="464"/>
      <c r="M399" s="464"/>
      <c r="N399" s="464"/>
      <c r="O399" s="464"/>
      <c r="P399" s="464"/>
      <c r="Q399" s="464"/>
      <c r="R399" s="464"/>
      <c r="S399" s="464"/>
      <c r="T399" s="464"/>
      <c r="U399" s="464"/>
      <c r="V399" s="464"/>
      <c r="W399" s="464"/>
      <c r="X399" s="464"/>
      <c r="Y399" s="464"/>
    </row>
    <row r="400" spans="1:25" s="401" customFormat="1" ht="21.75" hidden="1" customHeight="1">
      <c r="A400" s="457"/>
      <c r="B400" s="806" t="s">
        <v>544</v>
      </c>
      <c r="C400" s="807"/>
      <c r="D400" s="807"/>
      <c r="E400" s="807"/>
      <c r="F400" s="808"/>
      <c r="G400" s="809"/>
      <c r="H400" s="808"/>
      <c r="I400" s="809"/>
      <c r="J400" s="464"/>
      <c r="K400" s="464"/>
      <c r="L400" s="464"/>
      <c r="M400" s="464"/>
      <c r="N400" s="464"/>
      <c r="O400" s="464"/>
      <c r="P400" s="464"/>
      <c r="Q400" s="464"/>
      <c r="R400" s="464"/>
      <c r="S400" s="464"/>
      <c r="T400" s="464"/>
      <c r="U400" s="464"/>
      <c r="V400" s="464"/>
      <c r="W400" s="464"/>
      <c r="X400" s="464"/>
      <c r="Y400" s="464"/>
    </row>
    <row r="401" spans="1:25" s="401" customFormat="1" ht="21.75" hidden="1" customHeight="1">
      <c r="A401" s="457"/>
      <c r="B401" s="806" t="s">
        <v>545</v>
      </c>
      <c r="C401" s="807"/>
      <c r="D401" s="807"/>
      <c r="E401" s="807"/>
      <c r="F401" s="70" t="s">
        <v>540</v>
      </c>
      <c r="G401" s="70" t="s">
        <v>541</v>
      </c>
      <c r="H401" s="70" t="s">
        <v>540</v>
      </c>
      <c r="I401" s="70" t="s">
        <v>541</v>
      </c>
      <c r="J401" s="464"/>
      <c r="K401" s="464"/>
      <c r="L401" s="464"/>
      <c r="M401" s="464"/>
      <c r="N401" s="464"/>
      <c r="O401" s="464"/>
      <c r="P401" s="464"/>
      <c r="Q401" s="464"/>
      <c r="R401" s="464"/>
      <c r="S401" s="464"/>
      <c r="T401" s="464"/>
      <c r="U401" s="464"/>
      <c r="V401" s="464"/>
      <c r="W401" s="464"/>
      <c r="X401" s="464"/>
      <c r="Y401" s="464"/>
    </row>
    <row r="402" spans="1:25" s="401" customFormat="1" ht="21.75" hidden="1" customHeight="1">
      <c r="A402" s="457"/>
      <c r="B402" s="800"/>
      <c r="C402" s="801"/>
      <c r="D402" s="801"/>
      <c r="E402" s="802"/>
      <c r="F402" s="479"/>
      <c r="G402" s="478"/>
      <c r="H402" s="479"/>
      <c r="I402" s="478"/>
      <c r="J402" s="464"/>
      <c r="K402" s="464"/>
      <c r="L402" s="464"/>
      <c r="M402" s="464"/>
      <c r="N402" s="464"/>
      <c r="O402" s="464"/>
      <c r="P402" s="464"/>
      <c r="Q402" s="464"/>
      <c r="R402" s="464"/>
      <c r="S402" s="464"/>
      <c r="T402" s="464"/>
      <c r="U402" s="464"/>
      <c r="V402" s="464"/>
      <c r="W402" s="464"/>
      <c r="X402" s="464"/>
      <c r="Y402" s="464"/>
    </row>
    <row r="403" spans="1:25" s="401" customFormat="1" ht="21.75" hidden="1" customHeight="1">
      <c r="A403" s="457"/>
      <c r="B403" s="803" t="s">
        <v>542</v>
      </c>
      <c r="C403" s="804"/>
      <c r="D403" s="804"/>
      <c r="E403" s="805"/>
      <c r="F403" s="479"/>
      <c r="G403" s="478"/>
      <c r="H403" s="479"/>
      <c r="I403" s="478"/>
      <c r="J403" s="464"/>
      <c r="K403" s="464"/>
      <c r="L403" s="464"/>
      <c r="M403" s="464"/>
      <c r="N403" s="464"/>
      <c r="O403" s="464"/>
      <c r="P403" s="464"/>
      <c r="Q403" s="464"/>
      <c r="R403" s="464"/>
      <c r="S403" s="464"/>
      <c r="T403" s="464"/>
      <c r="U403" s="464"/>
      <c r="V403" s="464"/>
      <c r="W403" s="464"/>
      <c r="X403" s="464"/>
      <c r="Y403" s="464"/>
    </row>
    <row r="404" spans="1:25" s="401" customFormat="1" ht="35.450000000000003" hidden="1" customHeight="1">
      <c r="A404" s="457"/>
      <c r="B404" s="806" t="s">
        <v>546</v>
      </c>
      <c r="C404" s="807"/>
      <c r="D404" s="807"/>
      <c r="E404" s="807"/>
      <c r="F404" s="808"/>
      <c r="G404" s="809"/>
      <c r="H404" s="808"/>
      <c r="I404" s="809"/>
      <c r="J404" s="464"/>
      <c r="K404" s="464"/>
      <c r="L404" s="464"/>
      <c r="M404" s="464"/>
      <c r="N404" s="464"/>
      <c r="O404" s="464"/>
      <c r="P404" s="464"/>
      <c r="Q404" s="464"/>
      <c r="R404" s="464"/>
      <c r="S404" s="464"/>
      <c r="T404" s="464"/>
      <c r="U404" s="464"/>
      <c r="V404" s="464"/>
      <c r="W404" s="464"/>
      <c r="X404" s="464"/>
      <c r="Y404" s="464"/>
    </row>
    <row r="405" spans="1:25" s="401" customFormat="1" ht="21.75" hidden="1" customHeight="1">
      <c r="A405" s="457"/>
      <c r="B405" s="485"/>
      <c r="C405" s="486"/>
      <c r="D405" s="486"/>
      <c r="E405" s="486"/>
      <c r="F405" s="486"/>
      <c r="G405" s="486"/>
      <c r="H405" s="486"/>
      <c r="I405" s="486"/>
      <c r="J405" s="464"/>
      <c r="K405" s="464"/>
      <c r="L405" s="464"/>
      <c r="M405" s="464"/>
      <c r="N405" s="464"/>
      <c r="O405" s="464"/>
      <c r="P405" s="464"/>
      <c r="Q405" s="464"/>
      <c r="R405" s="464"/>
      <c r="S405" s="464"/>
      <c r="T405" s="464"/>
      <c r="U405" s="464"/>
      <c r="V405" s="464"/>
      <c r="W405" s="464"/>
      <c r="X405" s="464"/>
      <c r="Y405" s="464"/>
    </row>
    <row r="406" spans="1:25" s="401" customFormat="1" ht="14.45" hidden="1" customHeight="1">
      <c r="A406" s="457"/>
      <c r="B406" s="481"/>
      <c r="C406" s="476"/>
      <c r="D406" s="476"/>
      <c r="E406" s="477"/>
      <c r="F406" s="167"/>
      <c r="G406" s="167"/>
      <c r="H406" s="167"/>
      <c r="I406" s="482"/>
      <c r="J406" s="464"/>
      <c r="K406" s="464"/>
      <c r="L406" s="464"/>
      <c r="M406" s="464"/>
      <c r="N406" s="464"/>
      <c r="O406" s="464"/>
      <c r="P406" s="464"/>
      <c r="Q406" s="464"/>
      <c r="R406" s="464"/>
      <c r="S406" s="464"/>
      <c r="T406" s="464"/>
      <c r="U406" s="464"/>
      <c r="V406" s="464"/>
      <c r="W406" s="464"/>
      <c r="X406" s="464"/>
      <c r="Y406" s="464"/>
    </row>
    <row r="407" spans="1:25" s="401" customFormat="1" ht="33" hidden="1" customHeight="1">
      <c r="A407" s="457"/>
      <c r="B407" s="810" t="s">
        <v>613</v>
      </c>
      <c r="C407" s="811"/>
      <c r="D407" s="811"/>
      <c r="E407" s="812"/>
      <c r="F407" s="813"/>
      <c r="G407" s="809"/>
      <c r="H407" s="808"/>
      <c r="I407" s="809"/>
      <c r="J407" s="464"/>
      <c r="K407" s="464"/>
      <c r="L407" s="464"/>
      <c r="M407" s="464"/>
      <c r="N407" s="464"/>
      <c r="O407" s="464"/>
      <c r="P407" s="464"/>
      <c r="Q407" s="464"/>
      <c r="R407" s="464"/>
      <c r="S407" s="464"/>
      <c r="T407" s="464"/>
      <c r="U407" s="464"/>
      <c r="V407" s="464"/>
      <c r="W407" s="464"/>
      <c r="X407" s="464"/>
      <c r="Y407" s="464"/>
    </row>
    <row r="408" spans="1:25" s="401" customFormat="1" ht="38.25" hidden="1" customHeight="1">
      <c r="A408" s="457" t="s">
        <v>614</v>
      </c>
      <c r="B408" s="814" t="s">
        <v>547</v>
      </c>
      <c r="C408" s="815"/>
      <c r="D408" s="815"/>
      <c r="E408" s="815"/>
      <c r="F408" s="816"/>
      <c r="G408" s="817"/>
      <c r="H408" s="816"/>
      <c r="I408" s="817"/>
      <c r="J408" s="464"/>
      <c r="K408" s="464"/>
      <c r="L408" s="464"/>
      <c r="M408" s="464"/>
      <c r="N408" s="464"/>
      <c r="O408" s="464"/>
      <c r="P408" s="464"/>
      <c r="Q408" s="464"/>
      <c r="R408" s="464"/>
      <c r="S408" s="464"/>
      <c r="T408" s="464"/>
      <c r="U408" s="464"/>
      <c r="V408" s="464"/>
      <c r="W408" s="464"/>
      <c r="X408" s="464"/>
      <c r="Y408" s="464"/>
    </row>
    <row r="409" spans="1:25" s="401" customFormat="1" ht="24.95" hidden="1" customHeight="1">
      <c r="A409" s="468"/>
      <c r="B409" s="814" t="s">
        <v>548</v>
      </c>
      <c r="C409" s="815"/>
      <c r="D409" s="815"/>
      <c r="E409" s="815"/>
      <c r="F409" s="487"/>
      <c r="G409" s="488"/>
      <c r="H409" s="487"/>
      <c r="I409" s="489"/>
      <c r="J409" s="464"/>
      <c r="K409" s="464"/>
      <c r="L409" s="464"/>
      <c r="M409" s="464"/>
      <c r="N409" s="464"/>
      <c r="O409" s="464"/>
      <c r="P409" s="464"/>
      <c r="Q409" s="464"/>
      <c r="R409" s="464"/>
      <c r="S409" s="464"/>
      <c r="T409" s="464"/>
      <c r="U409" s="464"/>
      <c r="V409" s="464"/>
      <c r="W409" s="464"/>
      <c r="X409" s="464"/>
      <c r="Y409" s="464"/>
    </row>
    <row r="410" spans="1:25" s="401" customFormat="1" ht="31.5" hidden="1" customHeight="1">
      <c r="A410" s="468"/>
      <c r="B410" s="814"/>
      <c r="C410" s="815"/>
      <c r="D410" s="815"/>
      <c r="E410" s="815"/>
      <c r="F410" s="490"/>
      <c r="G410" s="491"/>
      <c r="H410" s="490"/>
      <c r="I410" s="492"/>
      <c r="J410" s="464"/>
      <c r="K410" s="464"/>
      <c r="L410" s="464"/>
      <c r="M410" s="464"/>
      <c r="N410" s="464"/>
      <c r="O410" s="464"/>
      <c r="P410" s="464"/>
      <c r="Q410" s="464"/>
      <c r="R410" s="464"/>
      <c r="S410" s="464"/>
      <c r="T410" s="464"/>
      <c r="U410" s="464"/>
      <c r="V410" s="464"/>
      <c r="W410" s="464"/>
      <c r="X410" s="464"/>
      <c r="Y410" s="464"/>
    </row>
    <row r="411" spans="1:25" s="401" customFormat="1" ht="15.75" hidden="1" customHeight="1">
      <c r="A411" s="468"/>
      <c r="B411" s="501"/>
      <c r="C411" s="502"/>
      <c r="D411" s="502"/>
      <c r="E411" s="503"/>
      <c r="F411" s="818"/>
      <c r="G411" s="819"/>
      <c r="H411" s="818"/>
      <c r="I411" s="819"/>
      <c r="J411" s="464"/>
      <c r="K411" s="464"/>
      <c r="L411" s="464"/>
      <c r="M411" s="464"/>
      <c r="N411" s="464"/>
      <c r="O411" s="464"/>
      <c r="P411" s="464"/>
      <c r="Q411" s="464"/>
      <c r="R411" s="464"/>
      <c r="S411" s="464"/>
      <c r="T411" s="464"/>
      <c r="U411" s="464"/>
      <c r="V411" s="464"/>
      <c r="W411" s="464"/>
      <c r="X411" s="464"/>
      <c r="Y411" s="464"/>
    </row>
    <row r="412" spans="1:25" s="401" customFormat="1" ht="21" hidden="1" customHeight="1">
      <c r="A412" s="457" t="s">
        <v>615</v>
      </c>
      <c r="B412" s="793" t="s">
        <v>549</v>
      </c>
      <c r="C412" s="794"/>
      <c r="D412" s="794"/>
      <c r="E412" s="795"/>
      <c r="F412" s="808"/>
      <c r="G412" s="809"/>
      <c r="H412" s="808"/>
      <c r="I412" s="809"/>
      <c r="J412" s="464"/>
      <c r="K412" s="464"/>
      <c r="L412" s="464"/>
      <c r="M412" s="464"/>
      <c r="N412" s="464"/>
      <c r="O412" s="464"/>
      <c r="P412" s="464"/>
      <c r="Q412" s="464"/>
      <c r="R412" s="464"/>
      <c r="S412" s="464"/>
      <c r="T412" s="464"/>
      <c r="U412" s="464"/>
      <c r="V412" s="464"/>
      <c r="W412" s="464"/>
      <c r="X412" s="464"/>
      <c r="Y412" s="464"/>
    </row>
    <row r="413" spans="1:25" s="401" customFormat="1" ht="18.75" hidden="1" customHeight="1">
      <c r="A413" s="457" t="s">
        <v>616</v>
      </c>
      <c r="B413" s="820" t="s">
        <v>550</v>
      </c>
      <c r="C413" s="821"/>
      <c r="D413" s="821"/>
      <c r="E413" s="822"/>
      <c r="F413" s="823"/>
      <c r="G413" s="824"/>
      <c r="H413" s="823"/>
      <c r="I413" s="824"/>
      <c r="J413" s="464"/>
      <c r="K413" s="464"/>
      <c r="L413" s="464"/>
      <c r="M413" s="464"/>
      <c r="N413" s="464"/>
      <c r="O413" s="464"/>
      <c r="P413" s="464"/>
      <c r="Q413" s="464"/>
      <c r="R413" s="464"/>
      <c r="S413" s="464"/>
      <c r="T413" s="464"/>
      <c r="U413" s="464"/>
      <c r="V413" s="464"/>
      <c r="W413" s="464"/>
      <c r="X413" s="464"/>
      <c r="Y413" s="464"/>
    </row>
    <row r="414" spans="1:25" s="401" customFormat="1" ht="18.75" hidden="1" customHeight="1">
      <c r="A414" s="457"/>
      <c r="B414" s="493"/>
      <c r="C414" s="494"/>
      <c r="D414" s="494"/>
      <c r="E414" s="495"/>
      <c r="F414" s="496"/>
      <c r="G414" s="497"/>
      <c r="H414" s="496"/>
      <c r="I414" s="497"/>
      <c r="J414" s="464"/>
      <c r="K414" s="464"/>
      <c r="L414" s="464"/>
      <c r="M414" s="464"/>
      <c r="N414" s="464"/>
      <c r="O414" s="464"/>
      <c r="P414" s="464"/>
      <c r="Q414" s="464"/>
      <c r="R414" s="464"/>
      <c r="S414" s="464"/>
      <c r="T414" s="464"/>
      <c r="U414" s="464"/>
      <c r="V414" s="464"/>
      <c r="W414" s="464"/>
      <c r="X414" s="464"/>
      <c r="Y414" s="464"/>
    </row>
    <row r="415" spans="1:25" s="401" customFormat="1" ht="18.75" hidden="1" customHeight="1">
      <c r="A415" s="457"/>
      <c r="B415" s="493"/>
      <c r="C415" s="494"/>
      <c r="D415" s="494"/>
      <c r="E415" s="495"/>
      <c r="F415" s="496"/>
      <c r="G415" s="497"/>
      <c r="H415" s="496"/>
      <c r="I415" s="497"/>
      <c r="J415" s="464"/>
      <c r="K415" s="464"/>
      <c r="L415" s="464"/>
      <c r="M415" s="464"/>
      <c r="N415" s="464"/>
      <c r="O415" s="464"/>
      <c r="P415" s="464"/>
      <c r="Q415" s="464"/>
      <c r="R415" s="464"/>
      <c r="S415" s="464"/>
      <c r="T415" s="464"/>
      <c r="U415" s="464"/>
      <c r="V415" s="464"/>
      <c r="W415" s="464"/>
      <c r="X415" s="464"/>
      <c r="Y415" s="464"/>
    </row>
    <row r="416" spans="1:25" s="401" customFormat="1" ht="18.75" hidden="1" customHeight="1">
      <c r="A416" s="457"/>
      <c r="B416" s="493"/>
      <c r="C416" s="494"/>
      <c r="D416" s="494"/>
      <c r="E416" s="495"/>
      <c r="F416" s="496"/>
      <c r="G416" s="497"/>
      <c r="H416" s="496"/>
      <c r="I416" s="497"/>
      <c r="J416" s="464"/>
      <c r="K416" s="464"/>
      <c r="L416" s="464"/>
      <c r="M416" s="464"/>
      <c r="N416" s="464"/>
      <c r="O416" s="464"/>
      <c r="P416" s="464"/>
      <c r="Q416" s="464"/>
      <c r="R416" s="464"/>
      <c r="S416" s="464"/>
      <c r="T416" s="464"/>
      <c r="U416" s="464"/>
      <c r="V416" s="464"/>
      <c r="W416" s="464"/>
      <c r="X416" s="464"/>
      <c r="Y416" s="464"/>
    </row>
    <row r="417" spans="1:25" s="401" customFormat="1" ht="18.75" hidden="1" customHeight="1">
      <c r="A417" s="457"/>
      <c r="B417" s="493"/>
      <c r="C417" s="494"/>
      <c r="D417" s="494"/>
      <c r="E417" s="495"/>
      <c r="F417" s="496"/>
      <c r="G417" s="497"/>
      <c r="H417" s="496"/>
      <c r="I417" s="497"/>
      <c r="J417" s="464"/>
      <c r="K417" s="464"/>
      <c r="L417" s="464"/>
      <c r="M417" s="464"/>
      <c r="N417" s="464"/>
      <c r="O417" s="464"/>
      <c r="P417" s="464"/>
      <c r="Q417" s="464"/>
      <c r="R417" s="464"/>
      <c r="S417" s="464"/>
      <c r="T417" s="464"/>
      <c r="U417" s="464"/>
      <c r="V417" s="464"/>
      <c r="W417" s="464"/>
      <c r="X417" s="464"/>
      <c r="Y417" s="464"/>
    </row>
    <row r="418" spans="1:25" s="401" customFormat="1" ht="18.75" hidden="1" customHeight="1">
      <c r="A418" s="457"/>
      <c r="B418" s="493"/>
      <c r="C418" s="494"/>
      <c r="D418" s="494"/>
      <c r="E418" s="495"/>
      <c r="F418" s="496"/>
      <c r="G418" s="497"/>
      <c r="H418" s="496"/>
      <c r="I418" s="497"/>
      <c r="J418" s="464"/>
      <c r="K418" s="464"/>
      <c r="L418" s="464"/>
      <c r="M418" s="464"/>
      <c r="N418" s="464"/>
      <c r="O418" s="464"/>
      <c r="P418" s="464"/>
      <c r="Q418" s="464"/>
      <c r="R418" s="464"/>
      <c r="S418" s="464"/>
      <c r="T418" s="464"/>
      <c r="U418" s="464"/>
      <c r="V418" s="464"/>
      <c r="W418" s="464"/>
      <c r="X418" s="464"/>
      <c r="Y418" s="464"/>
    </row>
    <row r="419" spans="1:25" s="401" customFormat="1" ht="18.75" hidden="1" customHeight="1">
      <c r="A419" s="457"/>
      <c r="B419" s="493"/>
      <c r="C419" s="494"/>
      <c r="D419" s="494"/>
      <c r="E419" s="495"/>
      <c r="F419" s="496"/>
      <c r="G419" s="497"/>
      <c r="H419" s="496"/>
      <c r="I419" s="497"/>
      <c r="J419" s="464"/>
      <c r="K419" s="464"/>
      <c r="L419" s="464"/>
      <c r="M419" s="464"/>
      <c r="N419" s="464"/>
      <c r="O419" s="464"/>
      <c r="P419" s="464"/>
      <c r="Q419" s="464"/>
      <c r="R419" s="464"/>
      <c r="S419" s="464"/>
      <c r="T419" s="464"/>
      <c r="U419" s="464"/>
      <c r="V419" s="464"/>
      <c r="W419" s="464"/>
      <c r="X419" s="464"/>
      <c r="Y419" s="464"/>
    </row>
    <row r="420" spans="1:25" s="401" customFormat="1" ht="18.75" hidden="1" customHeight="1">
      <c r="A420" s="457"/>
      <c r="B420" s="493"/>
      <c r="C420" s="494"/>
      <c r="D420" s="494"/>
      <c r="E420" s="495"/>
      <c r="F420" s="496"/>
      <c r="G420" s="497"/>
      <c r="H420" s="496"/>
      <c r="I420" s="497"/>
      <c r="J420" s="464"/>
      <c r="K420" s="464"/>
      <c r="L420" s="464"/>
      <c r="M420" s="464"/>
      <c r="N420" s="464"/>
      <c r="O420" s="464"/>
      <c r="P420" s="464"/>
      <c r="Q420" s="464"/>
      <c r="R420" s="464"/>
      <c r="S420" s="464"/>
      <c r="T420" s="464"/>
      <c r="U420" s="464"/>
      <c r="V420" s="464"/>
      <c r="W420" s="464"/>
      <c r="X420" s="464"/>
      <c r="Y420" s="464"/>
    </row>
    <row r="421" spans="1:25" s="401" customFormat="1" ht="18.75" hidden="1" customHeight="1">
      <c r="A421" s="457"/>
      <c r="B421" s="493"/>
      <c r="C421" s="494"/>
      <c r="D421" s="494"/>
      <c r="E421" s="495"/>
      <c r="F421" s="496"/>
      <c r="G421" s="497"/>
      <c r="H421" s="496"/>
      <c r="I421" s="497"/>
      <c r="J421" s="464"/>
      <c r="K421" s="464"/>
      <c r="L421" s="464"/>
      <c r="M421" s="464"/>
      <c r="N421" s="464"/>
      <c r="O421" s="464"/>
      <c r="P421" s="464"/>
      <c r="Q421" s="464"/>
      <c r="R421" s="464"/>
      <c r="S421" s="464"/>
      <c r="T421" s="464"/>
      <c r="U421" s="464"/>
      <c r="V421" s="464"/>
      <c r="W421" s="464"/>
      <c r="X421" s="464"/>
      <c r="Y421" s="464"/>
    </row>
    <row r="422" spans="1:25" s="401" customFormat="1" ht="18.75" hidden="1" customHeight="1">
      <c r="A422" s="457"/>
      <c r="B422" s="493"/>
      <c r="C422" s="494"/>
      <c r="D422" s="494"/>
      <c r="E422" s="495"/>
      <c r="F422" s="496"/>
      <c r="G422" s="497"/>
      <c r="H422" s="496"/>
      <c r="I422" s="497"/>
      <c r="J422" s="464"/>
      <c r="K422" s="464"/>
      <c r="L422" s="464"/>
      <c r="M422" s="464"/>
      <c r="N422" s="464"/>
      <c r="O422" s="464"/>
      <c r="P422" s="464"/>
      <c r="Q422" s="464"/>
      <c r="R422" s="464"/>
      <c r="S422" s="464"/>
      <c r="T422" s="464"/>
      <c r="U422" s="464"/>
      <c r="V422" s="464"/>
      <c r="W422" s="464"/>
      <c r="X422" s="464"/>
      <c r="Y422" s="464"/>
    </row>
    <row r="423" spans="1:25" s="401" customFormat="1" ht="18.75" hidden="1" customHeight="1">
      <c r="A423" s="457"/>
      <c r="B423" s="493"/>
      <c r="C423" s="494"/>
      <c r="D423" s="494"/>
      <c r="E423" s="495"/>
      <c r="F423" s="496"/>
      <c r="G423" s="497"/>
      <c r="H423" s="496"/>
      <c r="I423" s="497"/>
      <c r="J423" s="464"/>
      <c r="K423" s="464"/>
      <c r="L423" s="464"/>
      <c r="M423" s="464"/>
      <c r="N423" s="464"/>
      <c r="O423" s="464"/>
      <c r="P423" s="464"/>
      <c r="Q423" s="464"/>
      <c r="R423" s="464"/>
      <c r="S423" s="464"/>
      <c r="T423" s="464"/>
      <c r="U423" s="464"/>
      <c r="V423" s="464"/>
      <c r="W423" s="464"/>
      <c r="X423" s="464"/>
      <c r="Y423" s="464"/>
    </row>
    <row r="424" spans="1:25" s="401" customFormat="1" ht="18.75" hidden="1" customHeight="1">
      <c r="A424" s="457"/>
      <c r="B424" s="493"/>
      <c r="C424" s="494"/>
      <c r="D424" s="494"/>
      <c r="E424" s="495"/>
      <c r="F424" s="496"/>
      <c r="G424" s="497"/>
      <c r="H424" s="496"/>
      <c r="I424" s="497"/>
      <c r="J424" s="464"/>
      <c r="K424" s="464"/>
      <c r="L424" s="464"/>
      <c r="M424" s="464"/>
      <c r="N424" s="464"/>
      <c r="O424" s="464"/>
      <c r="P424" s="464"/>
      <c r="Q424" s="464"/>
      <c r="R424" s="464"/>
      <c r="S424" s="464"/>
      <c r="T424" s="464"/>
      <c r="U424" s="464"/>
      <c r="V424" s="464"/>
      <c r="W424" s="464"/>
      <c r="X424" s="464"/>
      <c r="Y424" s="464"/>
    </row>
    <row r="425" spans="1:25" s="401" customFormat="1" ht="44.45" hidden="1" customHeight="1">
      <c r="A425" s="457">
        <v>5</v>
      </c>
      <c r="B425" s="793" t="s">
        <v>617</v>
      </c>
      <c r="C425" s="794"/>
      <c r="D425" s="794"/>
      <c r="E425" s="795"/>
      <c r="F425" s="791"/>
      <c r="G425" s="792"/>
      <c r="H425" s="791"/>
      <c r="I425" s="915"/>
      <c r="J425" s="464"/>
      <c r="K425" s="464"/>
      <c r="L425" s="464"/>
      <c r="M425" s="464"/>
      <c r="N425" s="464"/>
      <c r="O425" s="464"/>
      <c r="P425" s="464"/>
      <c r="Q425" s="464"/>
      <c r="R425" s="464"/>
      <c r="S425" s="464"/>
      <c r="T425" s="464"/>
      <c r="U425" s="464"/>
      <c r="V425" s="464"/>
      <c r="W425" s="464"/>
      <c r="X425" s="464"/>
      <c r="Y425" s="464"/>
    </row>
    <row r="426" spans="1:25" s="401" customFormat="1" ht="78.599999999999994" hidden="1" customHeight="1">
      <c r="A426" s="457">
        <v>6</v>
      </c>
      <c r="B426" s="788" t="s">
        <v>618</v>
      </c>
      <c r="C426" s="789"/>
      <c r="D426" s="789"/>
      <c r="E426" s="790"/>
      <c r="F426" s="791"/>
      <c r="G426" s="792"/>
      <c r="H426" s="791"/>
      <c r="I426" s="915"/>
      <c r="J426" s="464"/>
      <c r="K426" s="464"/>
      <c r="L426" s="464"/>
      <c r="M426" s="464"/>
      <c r="N426" s="464"/>
      <c r="O426" s="464"/>
      <c r="P426" s="464"/>
      <c r="Q426" s="464"/>
      <c r="R426" s="464"/>
      <c r="S426" s="464"/>
      <c r="T426" s="464"/>
      <c r="U426" s="464"/>
      <c r="V426" s="464"/>
      <c r="W426" s="464"/>
      <c r="X426" s="464"/>
      <c r="Y426" s="464"/>
    </row>
    <row r="427" spans="1:25" s="401" customFormat="1" ht="18.75" hidden="1" customHeight="1">
      <c r="A427" s="468"/>
      <c r="B427" s="484"/>
      <c r="C427" s="484"/>
      <c r="D427" s="484"/>
      <c r="E427" s="484"/>
      <c r="F427" s="498"/>
      <c r="G427" s="498"/>
      <c r="H427" s="498"/>
      <c r="I427" s="498"/>
      <c r="J427" s="464"/>
      <c r="K427" s="464"/>
      <c r="L427" s="464"/>
      <c r="M427" s="464"/>
      <c r="N427" s="464"/>
      <c r="O427" s="464"/>
      <c r="P427" s="464"/>
      <c r="Q427" s="464"/>
      <c r="R427" s="464"/>
      <c r="S427" s="464"/>
      <c r="T427" s="464"/>
      <c r="U427" s="464"/>
      <c r="V427" s="464"/>
      <c r="W427" s="464"/>
      <c r="X427" s="464"/>
      <c r="Y427" s="464"/>
    </row>
    <row r="428" spans="1:25" s="401" customFormat="1" ht="36.75" hidden="1" customHeight="1">
      <c r="A428" s="457">
        <v>7</v>
      </c>
      <c r="B428" s="793" t="s">
        <v>551</v>
      </c>
      <c r="C428" s="794"/>
      <c r="D428" s="794"/>
      <c r="E428" s="795"/>
      <c r="F428" s="796"/>
      <c r="G428" s="797"/>
      <c r="H428" s="797"/>
      <c r="I428" s="916"/>
      <c r="J428" s="464"/>
      <c r="K428" s="464"/>
      <c r="L428" s="464"/>
      <c r="M428" s="464"/>
      <c r="N428" s="464"/>
      <c r="O428" s="464"/>
      <c r="P428" s="464"/>
      <c r="Q428" s="464"/>
      <c r="R428" s="464"/>
      <c r="S428" s="464"/>
      <c r="T428" s="464"/>
      <c r="U428" s="464"/>
      <c r="V428" s="464"/>
      <c r="W428" s="464"/>
      <c r="X428" s="464"/>
      <c r="Y428" s="464"/>
    </row>
    <row r="429" spans="1:25" s="401" customFormat="1" ht="19.5" hidden="1" customHeight="1">
      <c r="A429" s="468"/>
      <c r="B429" s="798" t="s">
        <v>552</v>
      </c>
      <c r="C429" s="798"/>
      <c r="D429" s="798"/>
      <c r="E429" s="798"/>
      <c r="F429" s="798"/>
      <c r="G429" s="798"/>
      <c r="H429" s="798"/>
      <c r="I429" s="798"/>
      <c r="J429" s="464"/>
      <c r="K429" s="464"/>
      <c r="L429" s="464"/>
      <c r="M429" s="464"/>
      <c r="N429" s="464"/>
      <c r="O429" s="464"/>
      <c r="P429" s="464"/>
      <c r="Q429" s="464"/>
      <c r="R429" s="464"/>
      <c r="S429" s="464"/>
      <c r="T429" s="464"/>
      <c r="U429" s="464"/>
      <c r="V429" s="464"/>
      <c r="W429" s="464"/>
      <c r="X429" s="464"/>
      <c r="Y429" s="464"/>
    </row>
    <row r="430" spans="1:25" s="401" customFormat="1" ht="63" hidden="1" customHeight="1">
      <c r="A430" s="455">
        <v>5.3</v>
      </c>
      <c r="B430" s="799" t="s">
        <v>619</v>
      </c>
      <c r="C430" s="799"/>
      <c r="D430" s="799"/>
      <c r="E430" s="799"/>
      <c r="F430" s="799"/>
      <c r="G430" s="799"/>
      <c r="H430" s="799"/>
      <c r="I430" s="799"/>
    </row>
    <row r="431" spans="1:25" s="401" customFormat="1" hidden="1">
      <c r="A431" s="532" t="s">
        <v>38</v>
      </c>
      <c r="B431" s="785" t="e">
        <f>"For  "&amp;#REF!</f>
        <v>#REF!</v>
      </c>
      <c r="C431" s="785"/>
      <c r="D431" s="785"/>
      <c r="E431" s="785"/>
      <c r="F431" s="785"/>
      <c r="G431" s="785"/>
      <c r="H431" s="71"/>
      <c r="I431" s="71"/>
      <c r="J431" s="71"/>
    </row>
    <row r="432" spans="1:25" s="401" customFormat="1" hidden="1">
      <c r="A432" s="71"/>
      <c r="B432" s="533" t="s">
        <v>73</v>
      </c>
      <c r="C432" s="786"/>
      <c r="D432" s="787"/>
      <c r="E432" s="787"/>
      <c r="F432" s="787"/>
      <c r="G432" s="787"/>
      <c r="H432" s="787"/>
      <c r="I432" s="914"/>
      <c r="J432" s="71"/>
    </row>
    <row r="433" spans="1:10" s="401" customFormat="1" hidden="1">
      <c r="A433" s="71"/>
      <c r="B433" s="533" t="s">
        <v>81</v>
      </c>
      <c r="C433" s="786"/>
      <c r="D433" s="787"/>
      <c r="E433" s="787"/>
      <c r="F433" s="787"/>
      <c r="G433" s="787"/>
      <c r="H433" s="787"/>
      <c r="I433" s="914"/>
      <c r="J433" s="71"/>
    </row>
    <row r="434" spans="1:10" s="401" customFormat="1" hidden="1">
      <c r="A434" s="71"/>
      <c r="B434" s="533" t="s">
        <v>497</v>
      </c>
      <c r="C434" s="786"/>
      <c r="D434" s="787"/>
      <c r="E434" s="787"/>
      <c r="F434" s="787"/>
      <c r="G434" s="787"/>
      <c r="H434" s="787"/>
      <c r="I434" s="914"/>
      <c r="J434" s="71"/>
    </row>
    <row r="435" spans="1:10" s="401" customFormat="1" hidden="1">
      <c r="A435" s="71"/>
      <c r="B435" s="533" t="s">
        <v>620</v>
      </c>
      <c r="C435" s="786"/>
      <c r="D435" s="787"/>
      <c r="E435" s="787"/>
      <c r="F435" s="787"/>
      <c r="G435" s="787"/>
      <c r="H435" s="787"/>
      <c r="I435" s="914"/>
      <c r="J435" s="71"/>
    </row>
    <row r="436" spans="1:10" s="401" customFormat="1" hidden="1">
      <c r="A436" s="71"/>
      <c r="B436" s="533" t="s">
        <v>621</v>
      </c>
      <c r="C436" s="786"/>
      <c r="D436" s="787"/>
      <c r="E436" s="787"/>
      <c r="F436" s="787"/>
      <c r="G436" s="787"/>
      <c r="H436" s="787"/>
      <c r="I436" s="914"/>
      <c r="J436" s="71"/>
    </row>
    <row r="437" spans="1:10" s="401" customFormat="1" hidden="1">
      <c r="A437" s="71"/>
      <c r="B437" s="533" t="s">
        <v>622</v>
      </c>
      <c r="C437" s="786"/>
      <c r="D437" s="787"/>
      <c r="E437" s="787"/>
      <c r="F437" s="787"/>
      <c r="G437" s="787"/>
      <c r="H437" s="787"/>
      <c r="I437" s="914"/>
      <c r="J437" s="71"/>
    </row>
    <row r="438" spans="1:10" s="401" customFormat="1" hidden="1">
      <c r="A438" s="71"/>
      <c r="B438" s="533" t="s">
        <v>623</v>
      </c>
      <c r="C438" s="786"/>
      <c r="D438" s="787"/>
      <c r="E438" s="787"/>
      <c r="F438" s="787"/>
      <c r="G438" s="787"/>
      <c r="H438" s="787"/>
      <c r="I438" s="914"/>
      <c r="J438" s="71"/>
    </row>
    <row r="439" spans="1:10" s="401" customFormat="1" hidden="1">
      <c r="A439" s="71"/>
      <c r="B439" s="533" t="s">
        <v>624</v>
      </c>
      <c r="C439" s="786"/>
      <c r="D439" s="787"/>
      <c r="E439" s="787"/>
      <c r="F439" s="787"/>
      <c r="G439" s="787"/>
      <c r="H439" s="787"/>
      <c r="I439" s="914"/>
      <c r="J439" s="71"/>
    </row>
    <row r="440" spans="1:10" s="401" customFormat="1" hidden="1">
      <c r="A440" s="71"/>
      <c r="B440" s="533" t="s">
        <v>625</v>
      </c>
      <c r="C440" s="786"/>
      <c r="D440" s="787"/>
      <c r="E440" s="787"/>
      <c r="F440" s="787"/>
      <c r="G440" s="787"/>
      <c r="H440" s="787"/>
      <c r="I440" s="914"/>
      <c r="J440" s="71"/>
    </row>
    <row r="441" spans="1:10" s="401" customFormat="1" hidden="1">
      <c r="A441" s="71"/>
      <c r="B441" s="533" t="s">
        <v>626</v>
      </c>
      <c r="C441" s="786"/>
      <c r="D441" s="787"/>
      <c r="E441" s="787"/>
      <c r="F441" s="787"/>
      <c r="G441" s="787"/>
      <c r="H441" s="787"/>
      <c r="I441" s="914"/>
      <c r="J441" s="71"/>
    </row>
    <row r="442" spans="1:10" s="401" customFormat="1" hidden="1">
      <c r="A442" s="71"/>
      <c r="B442" s="71"/>
      <c r="C442" s="71"/>
      <c r="D442" s="71"/>
      <c r="E442" s="71"/>
      <c r="F442" s="71"/>
      <c r="G442" s="71"/>
      <c r="H442" s="71"/>
      <c r="I442" s="71"/>
      <c r="J442" s="71"/>
    </row>
    <row r="443" spans="1:10" s="401" customFormat="1" hidden="1">
      <c r="A443" s="532" t="s">
        <v>39</v>
      </c>
      <c r="B443" s="785" t="e">
        <f>"For  "&amp;F236</f>
        <v>#REF!</v>
      </c>
      <c r="C443" s="785"/>
      <c r="D443" s="785"/>
      <c r="E443" s="785"/>
      <c r="F443" s="785"/>
      <c r="G443" s="785"/>
      <c r="H443" s="71"/>
      <c r="I443" s="71"/>
      <c r="J443" s="71"/>
    </row>
    <row r="444" spans="1:10" s="401" customFormat="1" hidden="1">
      <c r="A444" s="71"/>
      <c r="B444" s="533" t="s">
        <v>73</v>
      </c>
      <c r="C444" s="786"/>
      <c r="D444" s="787"/>
      <c r="E444" s="787"/>
      <c r="F444" s="787"/>
      <c r="G444" s="787"/>
      <c r="H444" s="787"/>
      <c r="I444" s="914"/>
      <c r="J444" s="71"/>
    </row>
    <row r="445" spans="1:10" s="401" customFormat="1" hidden="1">
      <c r="A445" s="71"/>
      <c r="B445" s="533" t="s">
        <v>81</v>
      </c>
      <c r="C445" s="786"/>
      <c r="D445" s="787"/>
      <c r="E445" s="787"/>
      <c r="F445" s="787"/>
      <c r="G445" s="787"/>
      <c r="H445" s="787"/>
      <c r="I445" s="914"/>
      <c r="J445" s="71"/>
    </row>
    <row r="446" spans="1:10" s="401" customFormat="1" hidden="1">
      <c r="A446" s="71"/>
      <c r="B446" s="533" t="s">
        <v>497</v>
      </c>
      <c r="C446" s="786"/>
      <c r="D446" s="787"/>
      <c r="E446" s="787"/>
      <c r="F446" s="787"/>
      <c r="G446" s="787"/>
      <c r="H446" s="787"/>
      <c r="I446" s="914"/>
      <c r="J446" s="71"/>
    </row>
    <row r="447" spans="1:10" s="401" customFormat="1" hidden="1">
      <c r="A447" s="71"/>
      <c r="B447" s="533" t="s">
        <v>620</v>
      </c>
      <c r="C447" s="786"/>
      <c r="D447" s="787"/>
      <c r="E447" s="787"/>
      <c r="F447" s="787"/>
      <c r="G447" s="787"/>
      <c r="H447" s="787"/>
      <c r="I447" s="914"/>
      <c r="J447" s="71"/>
    </row>
    <row r="448" spans="1:10" s="401" customFormat="1" hidden="1">
      <c r="A448" s="71"/>
      <c r="B448" s="533" t="s">
        <v>621</v>
      </c>
      <c r="C448" s="786"/>
      <c r="D448" s="787"/>
      <c r="E448" s="787"/>
      <c r="F448" s="787"/>
      <c r="G448" s="787"/>
      <c r="H448" s="787"/>
      <c r="I448" s="914"/>
      <c r="J448" s="71"/>
    </row>
    <row r="449" spans="1:10" s="401" customFormat="1" hidden="1">
      <c r="A449" s="71"/>
      <c r="B449" s="533" t="s">
        <v>622</v>
      </c>
      <c r="C449" s="786"/>
      <c r="D449" s="787"/>
      <c r="E449" s="787"/>
      <c r="F449" s="787"/>
      <c r="G449" s="787"/>
      <c r="H449" s="787"/>
      <c r="I449" s="914"/>
      <c r="J449" s="71"/>
    </row>
    <row r="450" spans="1:10" s="401" customFormat="1" hidden="1">
      <c r="A450" s="71"/>
      <c r="B450" s="533" t="s">
        <v>623</v>
      </c>
      <c r="C450" s="786"/>
      <c r="D450" s="787"/>
      <c r="E450" s="787"/>
      <c r="F450" s="787"/>
      <c r="G450" s="787"/>
      <c r="H450" s="787"/>
      <c r="I450" s="914"/>
      <c r="J450" s="71"/>
    </row>
    <row r="451" spans="1:10" s="401" customFormat="1" hidden="1">
      <c r="A451" s="71"/>
      <c r="B451" s="533" t="s">
        <v>624</v>
      </c>
      <c r="C451" s="786"/>
      <c r="D451" s="787"/>
      <c r="E451" s="787"/>
      <c r="F451" s="787"/>
      <c r="G451" s="787"/>
      <c r="H451" s="787"/>
      <c r="I451" s="914"/>
      <c r="J451" s="71"/>
    </row>
    <row r="452" spans="1:10" s="401" customFormat="1" hidden="1">
      <c r="A452" s="71"/>
      <c r="B452" s="533" t="s">
        <v>625</v>
      </c>
      <c r="C452" s="786"/>
      <c r="D452" s="787"/>
      <c r="E452" s="787"/>
      <c r="F452" s="787"/>
      <c r="G452" s="787"/>
      <c r="H452" s="787"/>
      <c r="I452" s="914"/>
      <c r="J452" s="71"/>
    </row>
    <row r="453" spans="1:10" s="401" customFormat="1" hidden="1">
      <c r="A453" s="71"/>
      <c r="B453" s="533" t="s">
        <v>626</v>
      </c>
      <c r="C453" s="786"/>
      <c r="D453" s="787"/>
      <c r="E453" s="787"/>
      <c r="F453" s="787"/>
      <c r="G453" s="787"/>
      <c r="H453" s="787"/>
      <c r="I453" s="914"/>
      <c r="J453" s="71"/>
    </row>
    <row r="454" spans="1:10" s="401" customFormat="1" hidden="1">
      <c r="A454" s="71"/>
      <c r="B454" s="534"/>
      <c r="C454" s="535"/>
      <c r="D454" s="535"/>
      <c r="E454" s="535"/>
      <c r="F454" s="535"/>
      <c r="G454" s="535"/>
      <c r="H454" s="535"/>
      <c r="I454" s="535"/>
      <c r="J454" s="71"/>
    </row>
    <row r="455" spans="1:10" s="401" customFormat="1" hidden="1">
      <c r="A455" s="532" t="s">
        <v>578</v>
      </c>
      <c r="B455" s="785" t="e">
        <f>"For  "&amp;F270</f>
        <v>#REF!</v>
      </c>
      <c r="C455" s="785"/>
      <c r="D455" s="785"/>
      <c r="E455" s="785"/>
      <c r="F455" s="785"/>
      <c r="G455" s="785"/>
      <c r="H455" s="71"/>
      <c r="I455" s="71"/>
      <c r="J455" s="71"/>
    </row>
    <row r="456" spans="1:10" s="401" customFormat="1" hidden="1">
      <c r="A456" s="71"/>
      <c r="B456" s="533" t="s">
        <v>73</v>
      </c>
      <c r="C456" s="773"/>
      <c r="D456" s="773"/>
      <c r="E456" s="773"/>
      <c r="F456" s="773"/>
      <c r="G456" s="773"/>
      <c r="H456" s="773"/>
      <c r="I456" s="773"/>
      <c r="J456" s="71"/>
    </row>
    <row r="457" spans="1:10" s="401" customFormat="1" hidden="1">
      <c r="A457" s="71"/>
      <c r="B457" s="533" t="s">
        <v>81</v>
      </c>
      <c r="C457" s="773"/>
      <c r="D457" s="773"/>
      <c r="E457" s="773"/>
      <c r="F457" s="773"/>
      <c r="G457" s="773"/>
      <c r="H457" s="773"/>
      <c r="I457" s="773"/>
      <c r="J457" s="71"/>
    </row>
    <row r="458" spans="1:10" s="401" customFormat="1" hidden="1">
      <c r="A458" s="71"/>
      <c r="B458" s="533" t="s">
        <v>497</v>
      </c>
      <c r="C458" s="786"/>
      <c r="D458" s="787"/>
      <c r="E458" s="787"/>
      <c r="F458" s="787"/>
      <c r="G458" s="787"/>
      <c r="H458" s="787"/>
      <c r="I458" s="914"/>
      <c r="J458" s="71"/>
    </row>
    <row r="459" spans="1:10" s="401" customFormat="1" hidden="1">
      <c r="A459" s="71"/>
      <c r="B459" s="533" t="s">
        <v>620</v>
      </c>
      <c r="C459" s="773"/>
      <c r="D459" s="773"/>
      <c r="E459" s="773"/>
      <c r="F459" s="773"/>
      <c r="G459" s="773"/>
      <c r="H459" s="773"/>
      <c r="I459" s="773"/>
      <c r="J459" s="71"/>
    </row>
    <row r="460" spans="1:10" s="401" customFormat="1" hidden="1">
      <c r="A460" s="71"/>
      <c r="B460" s="533" t="s">
        <v>621</v>
      </c>
      <c r="C460" s="773"/>
      <c r="D460" s="773"/>
      <c r="E460" s="773"/>
      <c r="F460" s="773"/>
      <c r="G460" s="773"/>
      <c r="H460" s="773"/>
      <c r="I460" s="773"/>
      <c r="J460" s="71"/>
    </row>
    <row r="461" spans="1:10" s="401" customFormat="1" hidden="1">
      <c r="A461" s="71"/>
      <c r="B461" s="533" t="s">
        <v>622</v>
      </c>
      <c r="C461" s="773"/>
      <c r="D461" s="773"/>
      <c r="E461" s="773"/>
      <c r="F461" s="773"/>
      <c r="G461" s="773"/>
      <c r="H461" s="773"/>
      <c r="I461" s="773"/>
      <c r="J461" s="71"/>
    </row>
    <row r="462" spans="1:10" s="401" customFormat="1" hidden="1">
      <c r="A462" s="71"/>
      <c r="B462" s="533" t="s">
        <v>623</v>
      </c>
      <c r="C462" s="773"/>
      <c r="D462" s="773"/>
      <c r="E462" s="773"/>
      <c r="F462" s="773"/>
      <c r="G462" s="773"/>
      <c r="H462" s="773"/>
      <c r="I462" s="773"/>
      <c r="J462" s="71"/>
    </row>
    <row r="463" spans="1:10" s="401" customFormat="1" hidden="1">
      <c r="A463" s="71"/>
      <c r="B463" s="533" t="s">
        <v>624</v>
      </c>
      <c r="C463" s="773"/>
      <c r="D463" s="773"/>
      <c r="E463" s="773"/>
      <c r="F463" s="773"/>
      <c r="G463" s="773"/>
      <c r="H463" s="773"/>
      <c r="I463" s="773"/>
      <c r="J463" s="71"/>
    </row>
    <row r="464" spans="1:10" s="401" customFormat="1" hidden="1">
      <c r="A464" s="71"/>
      <c r="B464" s="533" t="s">
        <v>625</v>
      </c>
      <c r="C464" s="773"/>
      <c r="D464" s="773"/>
      <c r="E464" s="773"/>
      <c r="F464" s="773"/>
      <c r="G464" s="773"/>
      <c r="H464" s="773"/>
      <c r="I464" s="773"/>
      <c r="J464" s="71"/>
    </row>
    <row r="465" spans="1:10" s="401" customFormat="1" hidden="1">
      <c r="A465" s="71"/>
      <c r="B465" s="533" t="s">
        <v>626</v>
      </c>
      <c r="C465" s="773"/>
      <c r="D465" s="773"/>
      <c r="E465" s="773"/>
      <c r="F465" s="773"/>
      <c r="G465" s="773"/>
      <c r="H465" s="773"/>
      <c r="I465" s="773"/>
      <c r="J465" s="71"/>
    </row>
    <row r="466" spans="1:10" s="401" customFormat="1">
      <c r="A466" s="71"/>
      <c r="B466" s="534"/>
      <c r="C466" s="535"/>
      <c r="D466" s="535"/>
      <c r="E466" s="535"/>
      <c r="F466" s="535"/>
      <c r="G466" s="535"/>
      <c r="H466" s="535"/>
      <c r="I466" s="535"/>
      <c r="J466" s="71"/>
    </row>
    <row r="467" spans="1:10" s="401" customFormat="1" ht="24" hidden="1" customHeight="1">
      <c r="A467" s="530" t="s">
        <v>653</v>
      </c>
      <c r="B467" s="774" t="s">
        <v>627</v>
      </c>
      <c r="C467" s="774"/>
      <c r="D467" s="774"/>
      <c r="E467" s="774"/>
      <c r="F467" s="774"/>
      <c r="G467" s="774"/>
      <c r="H467" s="774"/>
      <c r="I467" s="774"/>
      <c r="J467" s="71"/>
    </row>
    <row r="468" spans="1:10" s="401" customFormat="1" ht="36" hidden="1" customHeight="1">
      <c r="A468" s="455">
        <v>4.0999999999999996</v>
      </c>
      <c r="B468" s="775" t="s">
        <v>628</v>
      </c>
      <c r="C468" s="775"/>
      <c r="D468" s="775"/>
      <c r="E468" s="775"/>
      <c r="F468" s="775"/>
      <c r="G468" s="775"/>
      <c r="H468" s="775"/>
      <c r="I468" s="775"/>
    </row>
    <row r="469" spans="1:10" s="401" customFormat="1" ht="112.5" hidden="1" customHeight="1">
      <c r="A469" s="71"/>
      <c r="B469" s="371" t="s">
        <v>629</v>
      </c>
      <c r="C469" s="776" t="s">
        <v>630</v>
      </c>
      <c r="D469" s="776"/>
      <c r="E469" s="776"/>
      <c r="F469" s="776"/>
      <c r="G469" s="776"/>
      <c r="H469" s="776"/>
      <c r="I469" s="776"/>
      <c r="J469" s="536"/>
    </row>
    <row r="470" spans="1:10" s="401" customFormat="1" hidden="1">
      <c r="A470" s="71"/>
      <c r="B470" s="537"/>
      <c r="C470" s="71"/>
      <c r="D470" s="71"/>
      <c r="E470" s="71"/>
      <c r="F470" s="71"/>
      <c r="G470" s="71"/>
      <c r="H470" s="71"/>
      <c r="I470" s="71"/>
      <c r="J470" s="71"/>
    </row>
    <row r="471" spans="1:10" s="401" customFormat="1" ht="74.25" hidden="1" customHeight="1">
      <c r="A471" s="71"/>
      <c r="B471" s="371" t="s">
        <v>631</v>
      </c>
      <c r="C471" s="776" t="s">
        <v>632</v>
      </c>
      <c r="D471" s="776"/>
      <c r="E471" s="776"/>
      <c r="F471" s="776"/>
      <c r="G471" s="776"/>
      <c r="H471" s="776"/>
      <c r="I471" s="776"/>
      <c r="J471" s="71"/>
    </row>
    <row r="472" spans="1:10" s="401" customFormat="1" hidden="1">
      <c r="A472" s="71"/>
      <c r="B472" s="71"/>
      <c r="C472" s="71"/>
      <c r="D472" s="71"/>
      <c r="E472" s="71"/>
      <c r="F472" s="71"/>
      <c r="G472" s="71"/>
      <c r="H472" s="71"/>
      <c r="I472" s="71"/>
      <c r="J472" s="71"/>
    </row>
    <row r="473" spans="1:10" s="401" customFormat="1" ht="36.75" hidden="1" customHeight="1">
      <c r="A473" s="455">
        <v>4.2</v>
      </c>
      <c r="B473" s="777" t="s">
        <v>655</v>
      </c>
      <c r="C473" s="777"/>
      <c r="D473" s="777"/>
      <c r="E473" s="777"/>
      <c r="F473" s="777"/>
      <c r="G473" s="777"/>
      <c r="H473" s="777"/>
      <c r="I473" s="777"/>
    </row>
    <row r="474" spans="1:10" s="401" customFormat="1" hidden="1">
      <c r="A474" s="71"/>
      <c r="B474" s="71"/>
      <c r="C474" s="71"/>
      <c r="D474" s="71"/>
      <c r="E474" s="71"/>
      <c r="F474" s="71"/>
      <c r="G474" s="71"/>
      <c r="H474" s="71"/>
      <c r="I474" s="71"/>
      <c r="J474" s="71"/>
    </row>
    <row r="475" spans="1:10" s="401" customFormat="1" ht="78.75" hidden="1" customHeight="1">
      <c r="A475" s="60"/>
      <c r="B475" s="912" t="s">
        <v>847</v>
      </c>
      <c r="C475" s="912"/>
      <c r="D475" s="912"/>
      <c r="E475" s="912"/>
      <c r="F475" s="912"/>
      <c r="G475" s="912"/>
      <c r="H475" s="71"/>
    </row>
    <row r="476" spans="1:10" s="451" customFormat="1" ht="47.45" hidden="1" customHeight="1">
      <c r="A476" s="672"/>
      <c r="B476" s="913"/>
      <c r="C476" s="913"/>
      <c r="D476" s="913"/>
      <c r="E476" s="913"/>
      <c r="F476" s="913"/>
      <c r="G476" s="913"/>
      <c r="H476" s="450"/>
    </row>
    <row r="477" spans="1:10" s="401" customFormat="1" ht="49.9" hidden="1" customHeight="1">
      <c r="A477" s="452"/>
      <c r="B477" s="775"/>
      <c r="C477" s="775"/>
      <c r="D477" s="775"/>
      <c r="E477" s="775"/>
      <c r="F477" s="775"/>
      <c r="G477" s="775"/>
      <c r="H477" s="71"/>
    </row>
    <row r="478" spans="1:10" s="401" customFormat="1" ht="38.25" hidden="1" customHeight="1">
      <c r="A478" s="452"/>
      <c r="B478" s="775"/>
      <c r="C478" s="775"/>
      <c r="D478" s="775"/>
      <c r="E478" s="775"/>
      <c r="F478" s="775"/>
      <c r="G478" s="775"/>
      <c r="H478" s="71"/>
    </row>
    <row r="479" spans="1:10" s="401" customFormat="1" ht="38.25" hidden="1" customHeight="1">
      <c r="A479" s="452"/>
      <c r="B479" s="775"/>
      <c r="C479" s="775"/>
      <c r="D479" s="775"/>
      <c r="E479" s="775"/>
      <c r="F479" s="775"/>
      <c r="G479" s="775"/>
      <c r="H479" s="71"/>
    </row>
    <row r="480" spans="1:10" s="401" customFormat="1" ht="36" hidden="1" customHeight="1">
      <c r="A480" s="452"/>
      <c r="B480" s="775"/>
      <c r="C480" s="775"/>
      <c r="D480" s="775"/>
      <c r="E480" s="775"/>
      <c r="F480" s="775"/>
      <c r="G480" s="775"/>
      <c r="H480" s="71"/>
    </row>
    <row r="481" spans="1:23" s="401" customFormat="1" ht="55.15" hidden="1" customHeight="1">
      <c r="A481" s="60"/>
      <c r="B481" s="776"/>
      <c r="C481" s="776"/>
      <c r="D481" s="776"/>
      <c r="E481" s="776"/>
      <c r="F481" s="776"/>
      <c r="G481" s="776"/>
      <c r="H481" s="71"/>
    </row>
    <row r="482" spans="1:23" s="401" customFormat="1" ht="14.25" hidden="1" customHeight="1">
      <c r="A482" s="452"/>
      <c r="B482" s="776"/>
      <c r="C482" s="776"/>
      <c r="D482" s="776"/>
      <c r="E482" s="776"/>
      <c r="F482" s="776"/>
      <c r="G482" s="776"/>
      <c r="H482" s="71"/>
    </row>
    <row r="483" spans="1:23" s="401" customFormat="1" hidden="1">
      <c r="A483" s="452"/>
      <c r="B483" s="776"/>
      <c r="C483" s="776"/>
      <c r="D483" s="776"/>
      <c r="E483" s="776"/>
      <c r="F483" s="776"/>
      <c r="G483" s="776"/>
      <c r="H483" s="71"/>
    </row>
    <row r="484" spans="1:23" s="401" customFormat="1" ht="34.15" hidden="1" customHeight="1">
      <c r="A484" s="452"/>
      <c r="B484" s="776"/>
      <c r="C484" s="776"/>
      <c r="D484" s="776"/>
      <c r="E484" s="776"/>
      <c r="F484" s="776"/>
      <c r="G484" s="776"/>
      <c r="H484" s="71"/>
    </row>
    <row r="485" spans="1:23" s="401" customFormat="1" ht="15.75" hidden="1" customHeight="1">
      <c r="A485" s="71"/>
      <c r="B485" s="34"/>
      <c r="C485" s="456"/>
      <c r="D485" s="456"/>
      <c r="E485" s="456"/>
      <c r="F485" s="456"/>
      <c r="G485" s="456"/>
      <c r="H485" s="71"/>
      <c r="K485" s="470"/>
      <c r="L485" s="470"/>
      <c r="M485" s="470"/>
      <c r="N485" s="470"/>
      <c r="O485" s="470"/>
    </row>
    <row r="486" spans="1:23" s="401" customFormat="1" ht="19.5" hidden="1" customHeight="1">
      <c r="A486" s="468"/>
      <c r="B486" s="911" t="s">
        <v>552</v>
      </c>
      <c r="C486" s="911"/>
      <c r="D486" s="911"/>
      <c r="E486" s="911"/>
      <c r="F486" s="911"/>
      <c r="G486" s="911"/>
      <c r="H486" s="464"/>
      <c r="I486" s="464"/>
      <c r="J486" s="464"/>
      <c r="K486" s="464"/>
      <c r="L486" s="464"/>
      <c r="M486" s="464"/>
      <c r="N486" s="464"/>
      <c r="O486" s="464"/>
      <c r="P486" s="464"/>
      <c r="Q486" s="464"/>
      <c r="R486" s="464"/>
      <c r="S486" s="464"/>
      <c r="T486" s="464"/>
      <c r="U486" s="464"/>
      <c r="V486" s="464"/>
      <c r="W486" s="464"/>
    </row>
    <row r="487" spans="1:23" s="401" customFormat="1" ht="24" customHeight="1">
      <c r="A487" s="499"/>
      <c r="B487" s="855"/>
      <c r="C487" s="855"/>
      <c r="D487" s="425"/>
      <c r="E487" s="425"/>
      <c r="F487" s="425"/>
      <c r="G487" s="425"/>
    </row>
    <row r="488" spans="1:23" s="401" customFormat="1" ht="16.149999999999999" hidden="1" customHeight="1">
      <c r="A488" s="500"/>
      <c r="B488" s="856"/>
      <c r="C488" s="856"/>
      <c r="D488" s="856"/>
      <c r="E488" s="856"/>
      <c r="F488" s="856"/>
      <c r="G488" s="856"/>
      <c r="H488" s="71"/>
    </row>
    <row r="489" spans="1:23" s="401" customFormat="1" ht="15.75" hidden="1" customHeight="1">
      <c r="A489" s="500"/>
      <c r="B489" s="34"/>
      <c r="C489" s="456"/>
      <c r="D489" s="456"/>
      <c r="E489" s="456"/>
      <c r="F489" s="456"/>
      <c r="G489" s="456"/>
      <c r="H489" s="71"/>
    </row>
    <row r="490" spans="1:23" s="401" customFormat="1" ht="38.25" hidden="1" customHeight="1">
      <c r="A490" s="457"/>
      <c r="B490" s="851"/>
      <c r="C490" s="852"/>
      <c r="D490" s="852"/>
      <c r="E490" s="852"/>
      <c r="F490" s="849"/>
      <c r="G490" s="850"/>
      <c r="H490" s="460"/>
      <c r="I490" s="460"/>
      <c r="J490" s="460"/>
      <c r="K490" s="460"/>
      <c r="L490" s="461"/>
      <c r="M490" s="460"/>
      <c r="N490" s="460"/>
      <c r="O490" s="460"/>
      <c r="P490" s="460"/>
      <c r="Q490" s="460"/>
      <c r="R490" s="460"/>
      <c r="S490" s="460"/>
      <c r="T490" s="460"/>
      <c r="U490" s="460"/>
      <c r="V490" s="460"/>
      <c r="W490" s="460"/>
    </row>
    <row r="491" spans="1:23" s="401" customFormat="1" ht="22.5" hidden="1" customHeight="1">
      <c r="A491" s="457"/>
      <c r="B491" s="842"/>
      <c r="C491" s="843"/>
      <c r="D491" s="843"/>
      <c r="E491" s="843"/>
      <c r="F491" s="844"/>
      <c r="G491" s="845"/>
      <c r="H491" s="460"/>
      <c r="I491" s="460"/>
      <c r="J491" s="460"/>
      <c r="K491" s="460"/>
      <c r="L491" s="462"/>
      <c r="M491" s="460"/>
      <c r="N491" s="460"/>
      <c r="O491" s="460"/>
      <c r="P491" s="460"/>
      <c r="Q491" s="460"/>
      <c r="R491" s="460"/>
      <c r="S491" s="460"/>
      <c r="T491" s="460"/>
      <c r="U491" s="460"/>
      <c r="V491" s="460"/>
      <c r="W491" s="460"/>
    </row>
    <row r="492" spans="1:23" s="401" customFormat="1" ht="22.15" hidden="1" customHeight="1">
      <c r="A492" s="457"/>
      <c r="B492" s="851"/>
      <c r="C492" s="852"/>
      <c r="D492" s="852"/>
      <c r="E492" s="852"/>
      <c r="F492" s="849"/>
      <c r="G492" s="850"/>
      <c r="H492" s="460"/>
      <c r="I492" s="460"/>
      <c r="J492" s="460"/>
      <c r="K492" s="460"/>
      <c r="L492" s="462"/>
      <c r="M492" s="460"/>
      <c r="N492" s="460"/>
      <c r="O492" s="460"/>
      <c r="P492" s="460"/>
      <c r="Q492" s="460"/>
      <c r="R492" s="460"/>
      <c r="S492" s="460"/>
      <c r="T492" s="460"/>
      <c r="U492" s="460"/>
      <c r="V492" s="460"/>
      <c r="W492" s="460"/>
    </row>
    <row r="493" spans="1:23" s="401" customFormat="1" ht="61.15" hidden="1" customHeight="1">
      <c r="A493" s="457"/>
      <c r="B493" s="851"/>
      <c r="C493" s="852"/>
      <c r="D493" s="852"/>
      <c r="E493" s="852"/>
      <c r="F493" s="849"/>
      <c r="G493" s="850"/>
      <c r="H493" s="460"/>
      <c r="I493" s="460"/>
      <c r="J493" s="460"/>
      <c r="K493" s="460"/>
      <c r="L493" s="462"/>
      <c r="M493" s="460"/>
      <c r="N493" s="460"/>
      <c r="O493" s="460"/>
      <c r="P493" s="460"/>
      <c r="Q493" s="460"/>
      <c r="R493" s="460"/>
      <c r="S493" s="460"/>
      <c r="T493" s="460"/>
      <c r="U493" s="460"/>
      <c r="V493" s="460"/>
      <c r="W493" s="460"/>
    </row>
    <row r="494" spans="1:23" s="401" customFormat="1" ht="44.25" hidden="1" customHeight="1">
      <c r="A494" s="457"/>
      <c r="B494" s="826"/>
      <c r="C494" s="827"/>
      <c r="D494" s="827"/>
      <c r="E494" s="828"/>
      <c r="F494" s="829"/>
      <c r="G494" s="830"/>
      <c r="H494" s="464"/>
      <c r="I494" s="464"/>
      <c r="J494" s="464"/>
      <c r="K494" s="464"/>
      <c r="L494" s="462"/>
      <c r="M494" s="464"/>
      <c r="N494" s="464"/>
      <c r="O494" s="464"/>
      <c r="P494" s="464"/>
      <c r="Q494" s="464"/>
      <c r="R494" s="464"/>
      <c r="S494" s="464"/>
      <c r="T494" s="464"/>
      <c r="U494" s="464"/>
      <c r="V494" s="464"/>
      <c r="W494" s="464"/>
    </row>
    <row r="495" spans="1:23" s="401" customFormat="1" ht="14.25" hidden="1" customHeight="1">
      <c r="A495" s="457"/>
      <c r="B495" s="465"/>
      <c r="C495" s="465"/>
      <c r="D495" s="465"/>
      <c r="E495" s="465"/>
      <c r="F495" s="466"/>
      <c r="G495" s="466"/>
      <c r="H495" s="464"/>
      <c r="I495" s="464"/>
      <c r="J495" s="464"/>
      <c r="K495" s="464"/>
      <c r="L495" s="464"/>
      <c r="M495" s="464"/>
      <c r="N495" s="464"/>
      <c r="O495" s="464"/>
      <c r="P495" s="464"/>
      <c r="Q495" s="464"/>
      <c r="R495" s="464"/>
      <c r="S495" s="464"/>
      <c r="T495" s="464"/>
      <c r="U495" s="464"/>
      <c r="V495" s="464"/>
      <c r="W495" s="464"/>
    </row>
    <row r="496" spans="1:23" s="401" customFormat="1" ht="36.75" hidden="1" customHeight="1">
      <c r="A496" s="457"/>
      <c r="B496" s="826"/>
      <c r="C496" s="827"/>
      <c r="D496" s="827"/>
      <c r="E496" s="827"/>
      <c r="F496" s="829"/>
      <c r="G496" s="830"/>
      <c r="H496" s="464"/>
      <c r="I496" s="464"/>
      <c r="J496" s="464"/>
      <c r="K496" s="464"/>
      <c r="L496" s="464"/>
      <c r="M496" s="464"/>
      <c r="N496" s="464"/>
      <c r="O496" s="464"/>
      <c r="P496" s="464"/>
      <c r="Q496" s="464"/>
      <c r="R496" s="464"/>
      <c r="S496" s="464"/>
      <c r="T496" s="464"/>
      <c r="U496" s="464"/>
      <c r="V496" s="464"/>
      <c r="W496" s="464"/>
    </row>
    <row r="497" spans="1:23" s="401" customFormat="1" ht="14.25" hidden="1" customHeight="1">
      <c r="A497" s="457"/>
      <c r="B497" s="467"/>
      <c r="C497" s="467"/>
      <c r="D497" s="467"/>
      <c r="E497" s="467"/>
      <c r="F497" s="466"/>
      <c r="G497" s="466"/>
      <c r="H497" s="464"/>
      <c r="I497" s="464"/>
      <c r="J497" s="464"/>
      <c r="K497" s="464"/>
      <c r="L497" s="464"/>
      <c r="M497" s="464"/>
      <c r="N497" s="464"/>
      <c r="O497" s="464"/>
      <c r="P497" s="464"/>
      <c r="Q497" s="464"/>
      <c r="R497" s="464"/>
      <c r="S497" s="464"/>
      <c r="T497" s="464"/>
      <c r="U497" s="464"/>
      <c r="V497" s="464"/>
      <c r="W497" s="464"/>
    </row>
    <row r="498" spans="1:23" s="401" customFormat="1" ht="23.25" hidden="1" customHeight="1">
      <c r="A498" s="457"/>
      <c r="B498" s="831"/>
      <c r="C498" s="832"/>
      <c r="D498" s="832"/>
      <c r="E498" s="832"/>
      <c r="F498" s="833"/>
      <c r="G498" s="834"/>
      <c r="H498" s="464"/>
      <c r="I498" s="464"/>
      <c r="J498" s="464"/>
      <c r="K498" s="464"/>
      <c r="L498" s="464"/>
      <c r="M498" s="464"/>
      <c r="N498" s="464"/>
      <c r="O498" s="464"/>
      <c r="P498" s="464"/>
      <c r="Q498" s="464"/>
      <c r="R498" s="464"/>
      <c r="S498" s="464"/>
      <c r="T498" s="464"/>
      <c r="U498" s="464"/>
      <c r="V498" s="464"/>
      <c r="W498" s="464"/>
    </row>
    <row r="499" spans="1:23" s="401" customFormat="1" ht="21" hidden="1" customHeight="1">
      <c r="A499" s="457"/>
      <c r="B499" s="806"/>
      <c r="C499" s="807"/>
      <c r="D499" s="807"/>
      <c r="E499" s="807"/>
      <c r="F499" s="835"/>
      <c r="G499" s="836"/>
      <c r="H499" s="464"/>
      <c r="I499" s="464"/>
      <c r="J499" s="464"/>
      <c r="K499" s="464"/>
      <c r="L499" s="464"/>
      <c r="M499" s="464"/>
      <c r="N499" s="464"/>
      <c r="O499" s="464"/>
      <c r="P499" s="464"/>
      <c r="Q499" s="464"/>
      <c r="R499" s="464"/>
      <c r="S499" s="464"/>
      <c r="T499" s="464"/>
      <c r="U499" s="464"/>
      <c r="V499" s="464"/>
      <c r="W499" s="464"/>
    </row>
    <row r="500" spans="1:23" s="401" customFormat="1" ht="20.25" hidden="1" customHeight="1">
      <c r="A500" s="457"/>
      <c r="B500" s="806"/>
      <c r="C500" s="807"/>
      <c r="D500" s="807"/>
      <c r="E500" s="807"/>
      <c r="F500" s="835"/>
      <c r="G500" s="836"/>
      <c r="H500" s="464"/>
      <c r="I500" s="464"/>
      <c r="J500" s="464"/>
      <c r="K500" s="464"/>
      <c r="L500" s="464"/>
      <c r="M500" s="464"/>
      <c r="N500" s="464"/>
      <c r="O500" s="464"/>
      <c r="P500" s="464"/>
      <c r="Q500" s="464"/>
      <c r="R500" s="464"/>
      <c r="S500" s="464"/>
      <c r="T500" s="464"/>
      <c r="U500" s="464"/>
      <c r="V500" s="464"/>
      <c r="W500" s="464"/>
    </row>
    <row r="501" spans="1:23" s="401" customFormat="1" ht="21" hidden="1" customHeight="1">
      <c r="A501" s="457"/>
      <c r="B501" s="806"/>
      <c r="C501" s="807"/>
      <c r="D501" s="807"/>
      <c r="E501" s="807"/>
      <c r="F501" s="835"/>
      <c r="G501" s="836"/>
      <c r="H501" s="464"/>
      <c r="I501" s="464"/>
      <c r="J501" s="464"/>
      <c r="K501" s="464"/>
      <c r="L501" s="464"/>
      <c r="M501" s="464"/>
      <c r="N501" s="464"/>
      <c r="O501" s="464"/>
      <c r="P501" s="464"/>
      <c r="Q501" s="464"/>
      <c r="R501" s="464"/>
      <c r="S501" s="464"/>
      <c r="T501" s="464"/>
      <c r="U501" s="464"/>
      <c r="V501" s="464"/>
      <c r="W501" s="464"/>
    </row>
    <row r="502" spans="1:23" s="401" customFormat="1" ht="24.95" hidden="1" customHeight="1">
      <c r="A502" s="457"/>
      <c r="B502" s="469"/>
      <c r="C502" s="470"/>
      <c r="D502" s="470"/>
      <c r="E502" s="471"/>
      <c r="F502" s="837"/>
      <c r="G502" s="838"/>
      <c r="H502" s="464"/>
      <c r="I502" s="464"/>
      <c r="J502" s="464"/>
      <c r="K502" s="464"/>
      <c r="L502" s="464"/>
      <c r="M502" s="464"/>
      <c r="N502" s="464"/>
      <c r="O502" s="464"/>
      <c r="P502" s="464"/>
      <c r="Q502" s="464"/>
      <c r="R502" s="464"/>
      <c r="S502" s="464"/>
      <c r="T502" s="464"/>
      <c r="U502" s="464"/>
      <c r="V502" s="464"/>
      <c r="W502" s="464"/>
    </row>
    <row r="503" spans="1:23" s="401" customFormat="1" ht="24.95" hidden="1" customHeight="1">
      <c r="A503" s="457"/>
      <c r="B503" s="469"/>
      <c r="C503" s="470"/>
      <c r="D503" s="470"/>
      <c r="E503" s="471"/>
      <c r="F503" s="837"/>
      <c r="G503" s="838"/>
      <c r="H503" s="464"/>
      <c r="I503" s="464"/>
      <c r="J503" s="464"/>
      <c r="K503" s="464"/>
      <c r="L503" s="464"/>
      <c r="M503" s="464"/>
      <c r="N503" s="464"/>
      <c r="O503" s="464"/>
      <c r="P503" s="464"/>
      <c r="Q503" s="464"/>
      <c r="R503" s="464"/>
      <c r="S503" s="464"/>
      <c r="T503" s="464"/>
      <c r="U503" s="464"/>
      <c r="V503" s="464"/>
      <c r="W503" s="464"/>
    </row>
    <row r="504" spans="1:23" s="401" customFormat="1" ht="24.95" hidden="1" customHeight="1">
      <c r="A504" s="457"/>
      <c r="B504" s="472"/>
      <c r="C504" s="473"/>
      <c r="D504" s="473"/>
      <c r="E504" s="474"/>
      <c r="F504" s="839"/>
      <c r="G504" s="840"/>
      <c r="H504" s="464"/>
      <c r="I504" s="464"/>
      <c r="J504" s="464"/>
      <c r="K504" s="464"/>
      <c r="L504" s="464"/>
      <c r="M504" s="464"/>
      <c r="N504" s="464"/>
      <c r="O504" s="464"/>
      <c r="P504" s="464"/>
      <c r="Q504" s="464"/>
      <c r="R504" s="464"/>
      <c r="S504" s="464"/>
      <c r="T504" s="464"/>
      <c r="U504" s="464"/>
      <c r="V504" s="464"/>
      <c r="W504" s="464"/>
    </row>
    <row r="505" spans="1:23" s="401" customFormat="1" ht="20.25" hidden="1" customHeight="1">
      <c r="A505" s="457"/>
      <c r="B505" s="475"/>
      <c r="C505" s="476"/>
      <c r="D505" s="476"/>
      <c r="E505" s="477"/>
      <c r="F505" s="167"/>
      <c r="G505" s="167"/>
      <c r="H505" s="464"/>
      <c r="I505" s="464"/>
      <c r="J505" s="464"/>
      <c r="K505" s="464"/>
      <c r="L505" s="464"/>
      <c r="M505" s="464"/>
      <c r="N505" s="464"/>
      <c r="O505" s="464"/>
      <c r="P505" s="464"/>
      <c r="Q505" s="464"/>
      <c r="R505" s="464"/>
      <c r="S505" s="464"/>
      <c r="T505" s="464"/>
      <c r="U505" s="464"/>
      <c r="V505" s="464"/>
      <c r="W505" s="464"/>
    </row>
    <row r="506" spans="1:23" s="401" customFormat="1" ht="72" hidden="1" customHeight="1">
      <c r="A506" s="457"/>
      <c r="B506" s="841"/>
      <c r="C506" s="841"/>
      <c r="D506" s="841"/>
      <c r="E506" s="841"/>
      <c r="F506" s="813"/>
      <c r="G506" s="809"/>
      <c r="H506" s="464"/>
      <c r="I506" s="464"/>
      <c r="J506" s="464"/>
      <c r="K506" s="464"/>
      <c r="L506" s="464"/>
      <c r="M506" s="464"/>
      <c r="N506" s="464"/>
      <c r="O506" s="464"/>
      <c r="P506" s="464"/>
      <c r="Q506" s="464"/>
      <c r="R506" s="464"/>
      <c r="S506" s="464"/>
      <c r="T506" s="464"/>
      <c r="U506" s="464"/>
      <c r="V506" s="464"/>
      <c r="W506" s="464"/>
    </row>
    <row r="507" spans="1:23" s="401" customFormat="1" ht="32.25" hidden="1" customHeight="1">
      <c r="A507" s="457"/>
      <c r="B507" s="841"/>
      <c r="C507" s="841"/>
      <c r="D507" s="841"/>
      <c r="E507" s="841"/>
      <c r="F507" s="470"/>
      <c r="G507" s="470"/>
      <c r="H507" s="464"/>
      <c r="I507" s="464"/>
      <c r="J507" s="464"/>
      <c r="K507" s="464"/>
      <c r="L507" s="464"/>
      <c r="M507" s="464"/>
      <c r="N507" s="464"/>
      <c r="O507" s="464"/>
      <c r="P507" s="464"/>
      <c r="Q507" s="464"/>
      <c r="R507" s="464"/>
      <c r="S507" s="464"/>
      <c r="T507" s="464"/>
      <c r="U507" s="464"/>
      <c r="V507" s="464"/>
      <c r="W507" s="464"/>
    </row>
    <row r="508" spans="1:23" s="401" customFormat="1" ht="40.9" hidden="1" customHeight="1">
      <c r="A508" s="457"/>
      <c r="B508" s="841"/>
      <c r="C508" s="841"/>
      <c r="D508" s="841"/>
      <c r="E508" s="841"/>
      <c r="F508" s="813"/>
      <c r="G508" s="809"/>
      <c r="H508" s="464"/>
      <c r="I508" s="464"/>
      <c r="J508" s="464"/>
      <c r="K508" s="464"/>
      <c r="L508" s="464"/>
      <c r="M508" s="464"/>
      <c r="N508" s="464"/>
      <c r="O508" s="464"/>
      <c r="P508" s="464"/>
      <c r="Q508" s="464"/>
      <c r="R508" s="464"/>
      <c r="S508" s="464"/>
      <c r="T508" s="464"/>
      <c r="U508" s="464"/>
      <c r="V508" s="464"/>
      <c r="W508" s="464"/>
    </row>
    <row r="509" spans="1:23" s="401" customFormat="1" ht="21.75" hidden="1" customHeight="1">
      <c r="A509" s="457"/>
      <c r="B509" s="481"/>
      <c r="C509" s="476"/>
      <c r="D509" s="476"/>
      <c r="E509" s="477"/>
      <c r="F509" s="167"/>
      <c r="G509" s="167"/>
      <c r="H509" s="464"/>
      <c r="I509" s="464"/>
      <c r="J509" s="464"/>
      <c r="K509" s="464"/>
      <c r="L509" s="464"/>
      <c r="M509" s="464"/>
      <c r="N509" s="464"/>
      <c r="O509" s="464"/>
      <c r="P509" s="464"/>
      <c r="Q509" s="464"/>
      <c r="R509" s="464"/>
      <c r="S509" s="464"/>
      <c r="T509" s="464"/>
      <c r="U509" s="464"/>
      <c r="V509" s="464"/>
      <c r="W509" s="464"/>
    </row>
    <row r="510" spans="1:23" s="401" customFormat="1" ht="21.75" hidden="1" customHeight="1">
      <c r="A510" s="457"/>
      <c r="B510" s="481"/>
      <c r="C510" s="476"/>
      <c r="D510" s="476"/>
      <c r="E510" s="477"/>
      <c r="F510" s="167"/>
      <c r="G510" s="167"/>
      <c r="H510" s="464"/>
      <c r="I510" s="464"/>
      <c r="J510" s="464"/>
      <c r="K510" s="464"/>
      <c r="L510" s="464"/>
      <c r="M510" s="464"/>
      <c r="N510" s="464"/>
      <c r="O510" s="464"/>
      <c r="P510" s="464"/>
      <c r="Q510" s="464"/>
      <c r="R510" s="464"/>
      <c r="S510" s="464"/>
      <c r="T510" s="464"/>
      <c r="U510" s="464"/>
      <c r="V510" s="464"/>
      <c r="W510" s="464"/>
    </row>
    <row r="511" spans="1:23" s="401" customFormat="1" ht="21.75" hidden="1" customHeight="1">
      <c r="A511" s="457"/>
      <c r="B511" s="814"/>
      <c r="C511" s="815"/>
      <c r="D511" s="815"/>
      <c r="E511" s="815"/>
      <c r="F511" s="825"/>
      <c r="G511" s="825"/>
      <c r="H511" s="464"/>
      <c r="I511" s="464"/>
      <c r="J511" s="464"/>
      <c r="K511" s="464"/>
      <c r="L511" s="464"/>
      <c r="M511" s="464"/>
      <c r="N511" s="464"/>
      <c r="O511" s="464"/>
      <c r="P511" s="464"/>
      <c r="Q511" s="464"/>
      <c r="R511" s="464"/>
      <c r="S511" s="464"/>
      <c r="T511" s="464"/>
      <c r="U511" s="464"/>
      <c r="V511" s="464"/>
      <c r="W511" s="464"/>
    </row>
    <row r="512" spans="1:23" s="401" customFormat="1" ht="21.75" hidden="1" customHeight="1">
      <c r="A512" s="457"/>
      <c r="B512" s="483"/>
      <c r="C512" s="484"/>
      <c r="D512" s="484"/>
      <c r="E512" s="484"/>
      <c r="F512" s="808"/>
      <c r="G512" s="809"/>
      <c r="H512" s="464"/>
      <c r="I512" s="464"/>
      <c r="J512" s="464"/>
      <c r="K512" s="464"/>
      <c r="L512" s="464"/>
      <c r="M512" s="464"/>
      <c r="N512" s="464"/>
      <c r="O512" s="464"/>
      <c r="P512" s="464"/>
      <c r="Q512" s="464"/>
      <c r="R512" s="464"/>
      <c r="S512" s="464"/>
      <c r="T512" s="464"/>
      <c r="U512" s="464"/>
      <c r="V512" s="464"/>
      <c r="W512" s="464"/>
    </row>
    <row r="513" spans="1:23" s="401" customFormat="1" ht="21.75" hidden="1" customHeight="1">
      <c r="A513" s="457"/>
      <c r="B513" s="481"/>
      <c r="C513" s="476"/>
      <c r="D513" s="476"/>
      <c r="E513" s="477"/>
      <c r="F513" s="167"/>
      <c r="G513" s="167"/>
      <c r="H513" s="464"/>
      <c r="I513" s="464"/>
      <c r="J513" s="464"/>
      <c r="K513" s="464"/>
      <c r="L513" s="464"/>
      <c r="M513" s="464"/>
      <c r="N513" s="464"/>
      <c r="O513" s="464"/>
      <c r="P513" s="464"/>
      <c r="Q513" s="464"/>
      <c r="R513" s="464"/>
      <c r="S513" s="464"/>
      <c r="T513" s="464"/>
      <c r="U513" s="464"/>
      <c r="V513" s="464"/>
      <c r="W513" s="464"/>
    </row>
    <row r="514" spans="1:23" s="401" customFormat="1" ht="21.75" hidden="1" customHeight="1">
      <c r="A514" s="457"/>
      <c r="B514" s="814"/>
      <c r="C514" s="815"/>
      <c r="D514" s="815"/>
      <c r="E514" s="815"/>
      <c r="F514" s="808"/>
      <c r="G514" s="809"/>
      <c r="H514" s="464"/>
      <c r="I514" s="464"/>
      <c r="J514" s="464"/>
      <c r="K514" s="464"/>
      <c r="L514" s="464"/>
      <c r="M514" s="464"/>
      <c r="N514" s="464"/>
      <c r="O514" s="464"/>
      <c r="P514" s="464"/>
      <c r="Q514" s="464"/>
      <c r="R514" s="464"/>
      <c r="S514" s="464"/>
      <c r="T514" s="464"/>
      <c r="U514" s="464"/>
      <c r="V514" s="464"/>
      <c r="W514" s="464"/>
    </row>
    <row r="515" spans="1:23" s="401" customFormat="1" ht="21.75" hidden="1" customHeight="1">
      <c r="A515" s="457"/>
      <c r="B515" s="481"/>
      <c r="C515" s="476"/>
      <c r="D515" s="476"/>
      <c r="E515" s="477"/>
      <c r="F515" s="167"/>
      <c r="G515" s="167"/>
      <c r="H515" s="464"/>
      <c r="I515" s="464"/>
      <c r="J515" s="464"/>
      <c r="K515" s="464"/>
      <c r="L515" s="464"/>
      <c r="M515" s="464"/>
      <c r="N515" s="464"/>
      <c r="O515" s="464"/>
      <c r="P515" s="464"/>
      <c r="Q515" s="464"/>
      <c r="R515" s="464"/>
      <c r="S515" s="464"/>
      <c r="T515" s="464"/>
      <c r="U515" s="464"/>
      <c r="V515" s="464"/>
      <c r="W515" s="464"/>
    </row>
    <row r="516" spans="1:23" s="401" customFormat="1" ht="21.75" hidden="1" customHeight="1">
      <c r="A516" s="457"/>
      <c r="B516" s="806"/>
      <c r="C516" s="807"/>
      <c r="D516" s="807"/>
      <c r="E516" s="807"/>
      <c r="F516" s="808"/>
      <c r="G516" s="809"/>
      <c r="H516" s="464"/>
      <c r="I516" s="464"/>
      <c r="J516" s="464"/>
      <c r="K516" s="464"/>
      <c r="L516" s="464"/>
      <c r="M516" s="464"/>
      <c r="N516" s="464"/>
      <c r="O516" s="464"/>
      <c r="P516" s="464"/>
      <c r="Q516" s="464"/>
      <c r="R516" s="464"/>
      <c r="S516" s="464"/>
      <c r="T516" s="464"/>
      <c r="U516" s="464"/>
      <c r="V516" s="464"/>
      <c r="W516" s="464"/>
    </row>
    <row r="517" spans="1:23" s="401" customFormat="1" ht="21.75" hidden="1" customHeight="1">
      <c r="A517" s="457"/>
      <c r="B517" s="803"/>
      <c r="C517" s="804"/>
      <c r="D517" s="804"/>
      <c r="E517" s="805"/>
      <c r="F517" s="808"/>
      <c r="G517" s="809"/>
      <c r="H517" s="464"/>
      <c r="I517" s="464"/>
      <c r="J517" s="464"/>
      <c r="K517" s="464"/>
      <c r="L517" s="464"/>
      <c r="M517" s="464"/>
      <c r="N517" s="464"/>
      <c r="O517" s="464"/>
      <c r="P517" s="464"/>
      <c r="Q517" s="464"/>
      <c r="R517" s="464"/>
      <c r="S517" s="464"/>
      <c r="T517" s="464"/>
      <c r="U517" s="464"/>
      <c r="V517" s="464"/>
      <c r="W517" s="464"/>
    </row>
    <row r="518" spans="1:23" s="401" customFormat="1" ht="21" hidden="1" customHeight="1">
      <c r="A518" s="457"/>
      <c r="B518" s="803"/>
      <c r="C518" s="804"/>
      <c r="D518" s="804"/>
      <c r="E518" s="805"/>
      <c r="F518" s="808"/>
      <c r="G518" s="809"/>
      <c r="H518" s="464"/>
      <c r="I518" s="464"/>
      <c r="J518" s="464"/>
      <c r="K518" s="464"/>
      <c r="L518" s="464"/>
      <c r="M518" s="464"/>
      <c r="N518" s="464"/>
      <c r="O518" s="464"/>
      <c r="P518" s="464"/>
      <c r="Q518" s="464"/>
      <c r="R518" s="464"/>
      <c r="S518" s="464"/>
      <c r="T518" s="464"/>
      <c r="U518" s="464"/>
      <c r="V518" s="464"/>
      <c r="W518" s="464"/>
    </row>
    <row r="519" spans="1:23" s="401" customFormat="1" ht="21.75" hidden="1" customHeight="1">
      <c r="A519" s="457"/>
      <c r="B519" s="803"/>
      <c r="C519" s="804"/>
      <c r="D519" s="804"/>
      <c r="E519" s="805"/>
      <c r="F519" s="808"/>
      <c r="G519" s="809"/>
      <c r="H519" s="464"/>
      <c r="I519" s="464"/>
      <c r="J519" s="464"/>
      <c r="K519" s="464"/>
      <c r="L519" s="464"/>
      <c r="M519" s="464"/>
      <c r="N519" s="464"/>
      <c r="O519" s="464"/>
      <c r="P519" s="464"/>
      <c r="Q519" s="464"/>
      <c r="R519" s="464"/>
      <c r="S519" s="464"/>
      <c r="T519" s="464"/>
      <c r="U519" s="464"/>
      <c r="V519" s="464"/>
      <c r="W519" s="464"/>
    </row>
    <row r="520" spans="1:23" s="401" customFormat="1" ht="21.75" hidden="1" customHeight="1">
      <c r="A520" s="457"/>
      <c r="B520" s="485"/>
      <c r="C520" s="486"/>
      <c r="D520" s="486"/>
      <c r="E520" s="486"/>
      <c r="F520" s="167"/>
      <c r="G520" s="167"/>
      <c r="H520" s="464"/>
      <c r="I520" s="464"/>
      <c r="J520" s="464"/>
      <c r="K520" s="464"/>
      <c r="L520" s="464"/>
      <c r="M520" s="464"/>
      <c r="N520" s="464"/>
      <c r="O520" s="464"/>
      <c r="P520" s="464"/>
      <c r="Q520" s="464"/>
      <c r="R520" s="464"/>
      <c r="S520" s="464"/>
      <c r="T520" s="464"/>
      <c r="U520" s="464"/>
      <c r="V520" s="464"/>
      <c r="W520" s="464"/>
    </row>
    <row r="521" spans="1:23" s="401" customFormat="1" ht="21.75" hidden="1" customHeight="1">
      <c r="A521" s="457"/>
      <c r="B521" s="806"/>
      <c r="C521" s="807"/>
      <c r="D521" s="807"/>
      <c r="E521" s="807"/>
      <c r="F521" s="167"/>
      <c r="G521" s="167"/>
      <c r="H521" s="464"/>
      <c r="I521" s="464"/>
      <c r="J521" s="464"/>
      <c r="K521" s="464"/>
      <c r="L521" s="464"/>
      <c r="M521" s="464"/>
      <c r="N521" s="464"/>
      <c r="O521" s="464"/>
      <c r="P521" s="464"/>
      <c r="Q521" s="464"/>
      <c r="R521" s="464"/>
      <c r="S521" s="464"/>
      <c r="T521" s="464"/>
      <c r="U521" s="464"/>
      <c r="V521" s="464"/>
      <c r="W521" s="464"/>
    </row>
    <row r="522" spans="1:23" s="401" customFormat="1" ht="21.75" hidden="1" customHeight="1">
      <c r="A522" s="457"/>
      <c r="B522" s="806"/>
      <c r="C522" s="807"/>
      <c r="D522" s="807"/>
      <c r="E522" s="807"/>
      <c r="F522" s="808"/>
      <c r="G522" s="809"/>
      <c r="H522" s="464"/>
      <c r="I522" s="464"/>
      <c r="J522" s="464"/>
      <c r="K522" s="464"/>
      <c r="L522" s="464"/>
      <c r="M522" s="464"/>
      <c r="N522" s="464"/>
      <c r="O522" s="464"/>
      <c r="P522" s="464"/>
      <c r="Q522" s="464"/>
      <c r="R522" s="464"/>
      <c r="S522" s="464"/>
      <c r="T522" s="464"/>
      <c r="U522" s="464"/>
      <c r="V522" s="464"/>
      <c r="W522" s="464"/>
    </row>
    <row r="523" spans="1:23" s="401" customFormat="1" ht="21.75" hidden="1" customHeight="1">
      <c r="A523" s="457"/>
      <c r="B523" s="806"/>
      <c r="C523" s="807"/>
      <c r="D523" s="807"/>
      <c r="E523" s="807"/>
      <c r="F523" s="70"/>
      <c r="G523" s="70"/>
      <c r="H523" s="464"/>
      <c r="I523" s="464"/>
      <c r="J523" s="464"/>
      <c r="K523" s="464"/>
      <c r="L523" s="464"/>
      <c r="M523" s="464"/>
      <c r="N523" s="464"/>
      <c r="O523" s="464"/>
      <c r="P523" s="464"/>
      <c r="Q523" s="464"/>
      <c r="R523" s="464"/>
      <c r="S523" s="464"/>
      <c r="T523" s="464"/>
      <c r="U523" s="464"/>
      <c r="V523" s="464"/>
      <c r="W523" s="464"/>
    </row>
    <row r="524" spans="1:23" s="401" customFormat="1" ht="21.75" hidden="1" customHeight="1">
      <c r="A524" s="457"/>
      <c r="B524" s="800"/>
      <c r="C524" s="801"/>
      <c r="D524" s="801"/>
      <c r="E524" s="802"/>
      <c r="F524" s="479"/>
      <c r="G524" s="478"/>
      <c r="H524" s="464"/>
      <c r="I524" s="464"/>
      <c r="J524" s="464"/>
      <c r="K524" s="464"/>
      <c r="L524" s="464"/>
      <c r="M524" s="464"/>
      <c r="N524" s="464"/>
      <c r="O524" s="464"/>
      <c r="P524" s="464"/>
      <c r="Q524" s="464"/>
      <c r="R524" s="464"/>
      <c r="S524" s="464"/>
      <c r="T524" s="464"/>
      <c r="U524" s="464"/>
      <c r="V524" s="464"/>
      <c r="W524" s="464"/>
    </row>
    <row r="525" spans="1:23" s="401" customFormat="1" ht="21.75" hidden="1" customHeight="1">
      <c r="A525" s="457"/>
      <c r="B525" s="803"/>
      <c r="C525" s="804"/>
      <c r="D525" s="804"/>
      <c r="E525" s="805"/>
      <c r="F525" s="479"/>
      <c r="G525" s="478"/>
      <c r="H525" s="464"/>
      <c r="I525" s="464"/>
      <c r="J525" s="464"/>
      <c r="K525" s="464"/>
      <c r="L525" s="464"/>
      <c r="M525" s="464"/>
      <c r="N525" s="464"/>
      <c r="O525" s="464"/>
      <c r="P525" s="464"/>
      <c r="Q525" s="464"/>
      <c r="R525" s="464"/>
      <c r="S525" s="464"/>
      <c r="T525" s="464"/>
      <c r="U525" s="464"/>
      <c r="V525" s="464"/>
      <c r="W525" s="464"/>
    </row>
    <row r="526" spans="1:23" s="401" customFormat="1" ht="35.450000000000003" hidden="1" customHeight="1">
      <c r="A526" s="457"/>
      <c r="B526" s="806"/>
      <c r="C526" s="807"/>
      <c r="D526" s="807"/>
      <c r="E526" s="807"/>
      <c r="F526" s="808"/>
      <c r="G526" s="809"/>
      <c r="H526" s="464"/>
      <c r="I526" s="464"/>
      <c r="J526" s="464"/>
      <c r="K526" s="464"/>
      <c r="L526" s="464"/>
      <c r="M526" s="464"/>
      <c r="N526" s="464"/>
      <c r="O526" s="464"/>
      <c r="P526" s="464"/>
      <c r="Q526" s="464"/>
      <c r="R526" s="464"/>
      <c r="S526" s="464"/>
      <c r="T526" s="464"/>
      <c r="U526" s="464"/>
      <c r="V526" s="464"/>
      <c r="W526" s="464"/>
    </row>
    <row r="527" spans="1:23" s="401" customFormat="1" ht="21.75" hidden="1" customHeight="1">
      <c r="A527" s="457"/>
      <c r="B527" s="485"/>
      <c r="C527" s="486"/>
      <c r="D527" s="486"/>
      <c r="E527" s="486"/>
      <c r="F527" s="486"/>
      <c r="G527" s="486"/>
      <c r="H527" s="464"/>
      <c r="I527" s="464"/>
      <c r="J527" s="464"/>
      <c r="K527" s="464"/>
      <c r="L527" s="464"/>
      <c r="M527" s="464"/>
      <c r="N527" s="464"/>
      <c r="O527" s="464"/>
      <c r="P527" s="464"/>
      <c r="Q527" s="464"/>
      <c r="R527" s="464"/>
      <c r="S527" s="464"/>
      <c r="T527" s="464"/>
      <c r="U527" s="464"/>
      <c r="V527" s="464"/>
      <c r="W527" s="464"/>
    </row>
    <row r="528" spans="1:23" s="401" customFormat="1" ht="14.45" hidden="1" customHeight="1">
      <c r="A528" s="457"/>
      <c r="B528" s="481"/>
      <c r="C528" s="476"/>
      <c r="D528" s="476"/>
      <c r="E528" s="477"/>
      <c r="F528" s="167"/>
      <c r="G528" s="167"/>
      <c r="H528" s="464"/>
      <c r="I528" s="464"/>
      <c r="J528" s="464"/>
      <c r="K528" s="464"/>
      <c r="L528" s="464"/>
      <c r="M528" s="464"/>
      <c r="N528" s="464"/>
      <c r="O528" s="464"/>
      <c r="P528" s="464"/>
      <c r="Q528" s="464"/>
      <c r="R528" s="464"/>
      <c r="S528" s="464"/>
      <c r="T528" s="464"/>
      <c r="U528" s="464"/>
      <c r="V528" s="464"/>
      <c r="W528" s="464"/>
    </row>
    <row r="529" spans="1:23" s="401" customFormat="1" ht="64.900000000000006" hidden="1" customHeight="1">
      <c r="A529" s="457"/>
      <c r="B529" s="810"/>
      <c r="C529" s="811"/>
      <c r="D529" s="811"/>
      <c r="E529" s="812"/>
      <c r="F529" s="813"/>
      <c r="G529" s="809"/>
      <c r="H529" s="464"/>
      <c r="I529" s="464"/>
      <c r="J529" s="464"/>
      <c r="K529" s="464"/>
      <c r="L529" s="464"/>
      <c r="M529" s="464"/>
      <c r="N529" s="464"/>
      <c r="O529" s="464"/>
      <c r="P529" s="464"/>
      <c r="Q529" s="464"/>
      <c r="R529" s="464"/>
      <c r="S529" s="464"/>
      <c r="T529" s="464"/>
      <c r="U529" s="464"/>
      <c r="V529" s="464"/>
      <c r="W529" s="464"/>
    </row>
    <row r="530" spans="1:23" s="401" customFormat="1" ht="38.25" hidden="1" customHeight="1">
      <c r="A530" s="457"/>
      <c r="B530" s="814"/>
      <c r="C530" s="815"/>
      <c r="D530" s="815"/>
      <c r="E530" s="815"/>
      <c r="F530" s="816"/>
      <c r="G530" s="817"/>
      <c r="H530" s="464"/>
      <c r="I530" s="464"/>
      <c r="J530" s="464"/>
      <c r="K530" s="464"/>
      <c r="L530" s="464"/>
      <c r="M530" s="464"/>
      <c r="N530" s="464"/>
      <c r="O530" s="464"/>
      <c r="P530" s="464"/>
      <c r="Q530" s="464"/>
      <c r="R530" s="464"/>
      <c r="S530" s="464"/>
      <c r="T530" s="464"/>
      <c r="U530" s="464"/>
      <c r="V530" s="464"/>
      <c r="W530" s="464"/>
    </row>
    <row r="531" spans="1:23" s="401" customFormat="1" ht="24.95" hidden="1" customHeight="1">
      <c r="A531" s="468"/>
      <c r="B531" s="814"/>
      <c r="C531" s="815"/>
      <c r="D531" s="815"/>
      <c r="E531" s="815"/>
      <c r="F531" s="487"/>
      <c r="G531" s="488"/>
      <c r="H531" s="464"/>
      <c r="I531" s="464"/>
      <c r="J531" s="464"/>
      <c r="K531" s="464"/>
      <c r="L531" s="464"/>
      <c r="M531" s="464"/>
      <c r="N531" s="464"/>
      <c r="O531" s="464"/>
      <c r="P531" s="464"/>
      <c r="Q531" s="464"/>
      <c r="R531" s="464"/>
      <c r="S531" s="464"/>
      <c r="T531" s="464"/>
      <c r="U531" s="464"/>
      <c r="V531" s="464"/>
      <c r="W531" s="464"/>
    </row>
    <row r="532" spans="1:23" s="401" customFormat="1" ht="31.5" hidden="1" customHeight="1">
      <c r="A532" s="468"/>
      <c r="B532" s="814"/>
      <c r="C532" s="815"/>
      <c r="D532" s="815"/>
      <c r="E532" s="815"/>
      <c r="F532" s="490"/>
      <c r="G532" s="491"/>
      <c r="H532" s="464"/>
      <c r="I532" s="464"/>
      <c r="J532" s="464"/>
      <c r="K532" s="464"/>
      <c r="L532" s="464"/>
      <c r="M532" s="464"/>
      <c r="N532" s="464"/>
      <c r="O532" s="464"/>
      <c r="P532" s="464"/>
      <c r="Q532" s="464"/>
      <c r="R532" s="464"/>
      <c r="S532" s="464"/>
      <c r="T532" s="464"/>
      <c r="U532" s="464"/>
      <c r="V532" s="464"/>
      <c r="W532" s="464"/>
    </row>
    <row r="533" spans="1:23" s="401" customFormat="1" ht="15.75" hidden="1" customHeight="1">
      <c r="A533" s="468"/>
      <c r="B533" s="501"/>
      <c r="C533" s="502"/>
      <c r="D533" s="502"/>
      <c r="E533" s="503"/>
      <c r="F533" s="818"/>
      <c r="G533" s="819"/>
      <c r="H533" s="464"/>
      <c r="I533" s="464"/>
      <c r="J533" s="464"/>
      <c r="K533" s="464"/>
      <c r="L533" s="464"/>
      <c r="M533" s="464"/>
      <c r="N533" s="464"/>
      <c r="O533" s="464"/>
      <c r="P533" s="464"/>
      <c r="Q533" s="464"/>
      <c r="R533" s="464"/>
      <c r="S533" s="464"/>
      <c r="T533" s="464"/>
      <c r="U533" s="464"/>
      <c r="V533" s="464"/>
      <c r="W533" s="464"/>
    </row>
    <row r="534" spans="1:23" s="401" customFormat="1" ht="21" hidden="1" customHeight="1">
      <c r="A534" s="457"/>
      <c r="B534" s="793"/>
      <c r="C534" s="794"/>
      <c r="D534" s="794"/>
      <c r="E534" s="795"/>
      <c r="F534" s="808"/>
      <c r="G534" s="809"/>
      <c r="H534" s="464"/>
      <c r="I534" s="464"/>
      <c r="J534" s="464"/>
      <c r="K534" s="464"/>
      <c r="L534" s="464"/>
      <c r="M534" s="464"/>
      <c r="N534" s="464"/>
      <c r="O534" s="464"/>
      <c r="P534" s="464"/>
      <c r="Q534" s="464"/>
      <c r="R534" s="464"/>
      <c r="S534" s="464"/>
      <c r="T534" s="464"/>
      <c r="U534" s="464"/>
      <c r="V534" s="464"/>
      <c r="W534" s="464"/>
    </row>
    <row r="535" spans="1:23" s="401" customFormat="1" ht="18.75" hidden="1" customHeight="1">
      <c r="A535" s="457"/>
      <c r="B535" s="820"/>
      <c r="C535" s="821"/>
      <c r="D535" s="821"/>
      <c r="E535" s="822"/>
      <c r="F535" s="823"/>
      <c r="G535" s="824"/>
      <c r="H535" s="464"/>
      <c r="I535" s="464"/>
      <c r="J535" s="464"/>
      <c r="K535" s="464"/>
      <c r="L535" s="464"/>
      <c r="M535" s="464"/>
      <c r="N535" s="464"/>
      <c r="O535" s="464"/>
      <c r="P535" s="464"/>
      <c r="Q535" s="464"/>
      <c r="R535" s="464"/>
      <c r="S535" s="464"/>
      <c r="T535" s="464"/>
      <c r="U535" s="464"/>
      <c r="V535" s="464"/>
      <c r="W535" s="464"/>
    </row>
    <row r="536" spans="1:23" s="401" customFormat="1" ht="44.45" hidden="1" customHeight="1">
      <c r="A536" s="457"/>
      <c r="B536" s="820"/>
      <c r="C536" s="821"/>
      <c r="D536" s="821"/>
      <c r="E536" s="822"/>
      <c r="F536" s="823"/>
      <c r="G536" s="824"/>
      <c r="H536" s="464"/>
      <c r="I536" s="464"/>
      <c r="J536" s="464"/>
      <c r="K536" s="464"/>
      <c r="L536" s="464"/>
      <c r="M536" s="464"/>
      <c r="N536" s="464"/>
      <c r="O536" s="464"/>
      <c r="P536" s="464"/>
      <c r="Q536" s="464"/>
      <c r="R536" s="464"/>
      <c r="S536" s="464"/>
      <c r="T536" s="464"/>
      <c r="U536" s="464"/>
      <c r="V536" s="464"/>
      <c r="W536" s="464"/>
    </row>
    <row r="537" spans="1:23" s="401" customFormat="1" ht="78.599999999999994" hidden="1" customHeight="1">
      <c r="A537" s="457"/>
      <c r="B537" s="788"/>
      <c r="C537" s="789"/>
      <c r="D537" s="789"/>
      <c r="E537" s="790"/>
      <c r="F537" s="823"/>
      <c r="G537" s="824"/>
      <c r="H537" s="464"/>
      <c r="I537" s="464"/>
      <c r="J537" s="464"/>
      <c r="K537" s="464"/>
      <c r="L537" s="464"/>
      <c r="M537" s="464"/>
      <c r="N537" s="464"/>
      <c r="O537" s="464"/>
      <c r="P537" s="464"/>
      <c r="Q537" s="464"/>
      <c r="R537" s="464"/>
      <c r="S537" s="464"/>
      <c r="T537" s="464"/>
      <c r="U537" s="464"/>
      <c r="V537" s="464"/>
      <c r="W537" s="464"/>
    </row>
    <row r="538" spans="1:23" s="401" customFormat="1" ht="18.75" hidden="1" customHeight="1">
      <c r="A538" s="468"/>
      <c r="B538" s="484"/>
      <c r="C538" s="484"/>
      <c r="D538" s="484"/>
      <c r="E538" s="484"/>
      <c r="F538" s="498"/>
      <c r="G538" s="498"/>
      <c r="H538" s="464"/>
      <c r="I538" s="464"/>
      <c r="J538" s="464"/>
      <c r="K538" s="464"/>
      <c r="L538" s="464"/>
      <c r="M538" s="464"/>
      <c r="N538" s="464"/>
      <c r="O538" s="464"/>
      <c r="P538" s="464"/>
      <c r="Q538" s="464"/>
      <c r="R538" s="464"/>
      <c r="S538" s="464"/>
      <c r="T538" s="464"/>
      <c r="U538" s="464"/>
      <c r="V538" s="464"/>
      <c r="W538" s="464"/>
    </row>
    <row r="539" spans="1:23" s="401" customFormat="1" ht="36.75" hidden="1" customHeight="1">
      <c r="A539" s="457"/>
      <c r="B539" s="793"/>
      <c r="C539" s="794"/>
      <c r="D539" s="794"/>
      <c r="E539" s="795"/>
      <c r="F539" s="796"/>
      <c r="G539" s="797"/>
      <c r="H539" s="464"/>
      <c r="I539" s="464"/>
      <c r="J539" s="464"/>
      <c r="K539" s="464"/>
      <c r="L539" s="464"/>
      <c r="M539" s="464"/>
      <c r="N539" s="464"/>
      <c r="O539" s="464"/>
      <c r="P539" s="464"/>
      <c r="Q539" s="464"/>
      <c r="R539" s="464"/>
      <c r="S539" s="464"/>
      <c r="T539" s="464"/>
      <c r="U539" s="464"/>
      <c r="V539" s="464"/>
      <c r="W539" s="464"/>
    </row>
    <row r="540" spans="1:23" s="401" customFormat="1" ht="19.5" hidden="1" customHeight="1">
      <c r="A540" s="468"/>
      <c r="B540" s="798"/>
      <c r="C540" s="798"/>
      <c r="D540" s="798"/>
      <c r="E540" s="798"/>
      <c r="F540" s="798"/>
      <c r="G540" s="798"/>
      <c r="H540" s="464"/>
      <c r="I540" s="464"/>
      <c r="J540" s="464"/>
      <c r="K540" s="464"/>
      <c r="L540" s="464"/>
      <c r="M540" s="464"/>
      <c r="N540" s="464"/>
      <c r="O540" s="464"/>
      <c r="P540" s="464"/>
      <c r="Q540" s="464"/>
      <c r="R540" s="464"/>
      <c r="S540" s="464"/>
      <c r="T540" s="464"/>
      <c r="U540" s="464"/>
      <c r="V540" s="464"/>
      <c r="W540" s="464"/>
    </row>
    <row r="541" spans="1:23" s="401" customFormat="1" ht="15.75" hidden="1" customHeight="1">
      <c r="A541" s="468"/>
      <c r="B541" s="71"/>
      <c r="C541" s="71"/>
      <c r="D541" s="71"/>
      <c r="E541" s="71"/>
      <c r="F541" s="71"/>
      <c r="G541" s="71"/>
      <c r="H541" s="71"/>
    </row>
    <row r="542" spans="1:23" s="401" customFormat="1" ht="32.25" hidden="1" customHeight="1">
      <c r="A542" s="442"/>
      <c r="B542" s="899" t="e">
        <f>IF(AND(#REF!=3,#REF!=1),"Name of Other Partner of JV",IF(AND(#REF!=3,#REF!="2 or more"),"Name of Other Partner-1 of JV",""))</f>
        <v>#REF!</v>
      </c>
      <c r="C542" s="900"/>
      <c r="D542" s="900"/>
      <c r="E542" s="900"/>
      <c r="F542" s="901" t="e">
        <f>'[3]Name of Bidder'!D15</f>
        <v>#REF!</v>
      </c>
      <c r="G542" s="902"/>
      <c r="H542" s="71"/>
      <c r="K542" s="673"/>
      <c r="L542" s="656"/>
      <c r="M542" s="656"/>
    </row>
    <row r="543" spans="1:23" s="401" customFormat="1" ht="20.25" hidden="1" customHeight="1">
      <c r="A543" s="505" t="s">
        <v>38</v>
      </c>
      <c r="B543" s="903" t="s">
        <v>561</v>
      </c>
      <c r="C543" s="904"/>
      <c r="D543" s="904"/>
      <c r="E543" s="904"/>
      <c r="F543" s="904"/>
      <c r="G543" s="904"/>
      <c r="H543" s="71"/>
      <c r="K543" s="673"/>
      <c r="L543" s="656"/>
      <c r="M543" s="656"/>
    </row>
    <row r="544" spans="1:23" s="401" customFormat="1" ht="19.5" hidden="1" customHeight="1">
      <c r="A544" s="505"/>
      <c r="B544" s="506"/>
      <c r="C544" s="507"/>
      <c r="D544" s="877" t="s">
        <v>562</v>
      </c>
      <c r="E544" s="878"/>
      <c r="F544" s="879" t="s">
        <v>581</v>
      </c>
      <c r="G544" s="881" t="s">
        <v>585</v>
      </c>
      <c r="H544" s="71"/>
      <c r="K544" s="673"/>
      <c r="L544" s="656"/>
      <c r="M544" s="656"/>
    </row>
    <row r="545" spans="1:13" s="401" customFormat="1" ht="47.25" hidden="1" customHeight="1">
      <c r="A545" s="505"/>
      <c r="B545" s="506"/>
      <c r="C545" s="507"/>
      <c r="D545" s="508" t="s">
        <v>564</v>
      </c>
      <c r="E545" s="509" t="s">
        <v>565</v>
      </c>
      <c r="F545" s="880"/>
      <c r="G545" s="882"/>
      <c r="H545" s="71"/>
      <c r="K545" s="673"/>
      <c r="L545" s="656"/>
      <c r="M545" s="656"/>
    </row>
    <row r="546" spans="1:13" s="401" customFormat="1" ht="17.25" hidden="1" customHeight="1">
      <c r="A546" s="510" t="s">
        <v>566</v>
      </c>
      <c r="B546" s="883" t="s">
        <v>567</v>
      </c>
      <c r="C546" s="883"/>
      <c r="D546" s="884"/>
      <c r="E546" s="885"/>
      <c r="F546" s="884"/>
      <c r="G546" s="885"/>
      <c r="H546" s="71"/>
      <c r="K546" s="673"/>
      <c r="L546" s="656"/>
      <c r="M546" s="656"/>
    </row>
    <row r="547" spans="1:13" s="401" customFormat="1" ht="17.25" hidden="1" customHeight="1">
      <c r="A547" s="510"/>
      <c r="B547" s="886" t="s">
        <v>568</v>
      </c>
      <c r="C547" s="887"/>
      <c r="D547" s="888"/>
      <c r="E547" s="889"/>
      <c r="F547" s="511" t="s">
        <v>217</v>
      </c>
      <c r="G547" s="512"/>
      <c r="H547" s="71"/>
      <c r="K547" s="673"/>
      <c r="L547" s="656"/>
      <c r="M547" s="656"/>
    </row>
    <row r="548" spans="1:13" s="401" customFormat="1" ht="15.75" hidden="1" customHeight="1">
      <c r="A548" s="514">
        <v>1</v>
      </c>
      <c r="B548" s="886" t="str">
        <f>IF(F547="Yes", "2013-2014", "")</f>
        <v>2013-2014</v>
      </c>
      <c r="C548" s="887"/>
      <c r="D548" s="888"/>
      <c r="E548" s="889"/>
      <c r="F548" s="886"/>
      <c r="G548" s="887"/>
      <c r="H548" s="71"/>
      <c r="K548" s="673"/>
      <c r="L548" s="656"/>
      <c r="M548" s="656"/>
    </row>
    <row r="549" spans="1:13" s="401" customFormat="1" ht="15.75" hidden="1" customHeight="1">
      <c r="A549" s="510">
        <v>2</v>
      </c>
      <c r="B549" s="886" t="s">
        <v>569</v>
      </c>
      <c r="C549" s="887"/>
      <c r="D549" s="888"/>
      <c r="E549" s="889"/>
      <c r="F549" s="886"/>
      <c r="G549" s="887"/>
      <c r="K549" s="673"/>
      <c r="L549" s="656"/>
      <c r="M549" s="656"/>
    </row>
    <row r="550" spans="1:13" s="401" customFormat="1" ht="15.75" hidden="1" customHeight="1">
      <c r="A550" s="510">
        <v>3</v>
      </c>
      <c r="B550" s="886" t="s">
        <v>570</v>
      </c>
      <c r="C550" s="887"/>
      <c r="D550" s="888"/>
      <c r="E550" s="889"/>
      <c r="F550" s="886"/>
      <c r="G550" s="887"/>
      <c r="H550" s="71"/>
      <c r="K550" s="673"/>
      <c r="L550" s="656"/>
      <c r="M550" s="656"/>
    </row>
    <row r="551" spans="1:13" s="401" customFormat="1" ht="16.5" hidden="1" customHeight="1">
      <c r="A551" s="510">
        <v>4</v>
      </c>
      <c r="B551" s="886" t="s">
        <v>571</v>
      </c>
      <c r="C551" s="887"/>
      <c r="D551" s="888"/>
      <c r="E551" s="889"/>
      <c r="F551" s="886"/>
      <c r="G551" s="887"/>
      <c r="H551" s="71"/>
      <c r="K551" s="673"/>
      <c r="L551" s="656"/>
      <c r="M551" s="656"/>
    </row>
    <row r="552" spans="1:13" s="401" customFormat="1" hidden="1">
      <c r="A552" s="510">
        <v>5</v>
      </c>
      <c r="B552" s="886" t="s">
        <v>572</v>
      </c>
      <c r="C552" s="887"/>
      <c r="D552" s="888"/>
      <c r="E552" s="889"/>
      <c r="F552" s="886"/>
      <c r="G552" s="887"/>
      <c r="H552" s="71"/>
      <c r="K552" s="673"/>
      <c r="L552" s="656"/>
      <c r="M552" s="656"/>
    </row>
    <row r="553" spans="1:13" s="401" customFormat="1" ht="17.25" hidden="1" customHeight="1">
      <c r="A553" s="510">
        <v>6</v>
      </c>
      <c r="B553" s="886" t="s">
        <v>573</v>
      </c>
      <c r="C553" s="887"/>
      <c r="D553" s="888"/>
      <c r="E553" s="889"/>
      <c r="F553" s="886"/>
      <c r="G553" s="887"/>
      <c r="H553" s="71"/>
      <c r="K553" s="673"/>
      <c r="L553" s="656"/>
      <c r="M553" s="656"/>
    </row>
    <row r="554" spans="1:13" s="401" customFormat="1" ht="32.25" hidden="1" customHeight="1">
      <c r="A554" s="517"/>
      <c r="B554" s="886" t="s">
        <v>574</v>
      </c>
      <c r="C554" s="887"/>
      <c r="D554" s="888"/>
      <c r="E554" s="889"/>
      <c r="F554" s="886"/>
      <c r="G554" s="887"/>
      <c r="H554" s="71"/>
      <c r="K554" s="673"/>
      <c r="L554" s="656"/>
      <c r="M554" s="656"/>
    </row>
    <row r="555" spans="1:13" s="401" customFormat="1" ht="32.25" hidden="1" customHeight="1">
      <c r="A555" s="517"/>
      <c r="B555" s="886" t="s">
        <v>575</v>
      </c>
      <c r="C555" s="887"/>
      <c r="D555" s="888"/>
      <c r="E555" s="889"/>
      <c r="F555" s="886"/>
      <c r="G555" s="887"/>
      <c r="H555" s="71"/>
      <c r="K555" s="673"/>
      <c r="L555" s="656"/>
      <c r="M555" s="656"/>
    </row>
    <row r="556" spans="1:13" s="401" customFormat="1" ht="30.6" hidden="1" customHeight="1">
      <c r="A556" s="522" t="s">
        <v>39</v>
      </c>
      <c r="B556" s="886" t="s">
        <v>576</v>
      </c>
      <c r="C556" s="887"/>
      <c r="D556" s="888"/>
      <c r="E556" s="889"/>
      <c r="F556" s="886"/>
      <c r="G556" s="887"/>
      <c r="H556" s="71"/>
      <c r="K556" s="673"/>
      <c r="L556" s="656"/>
      <c r="M556" s="656"/>
    </row>
    <row r="557" spans="1:13" s="401" customFormat="1" ht="35.450000000000003" hidden="1" customHeight="1">
      <c r="A557" s="505"/>
      <c r="B557" s="886"/>
      <c r="C557" s="887"/>
      <c r="D557" s="888" t="s">
        <v>577</v>
      </c>
      <c r="E557" s="889"/>
      <c r="F557" s="886" t="s">
        <v>581</v>
      </c>
      <c r="G557" s="887" t="s">
        <v>585</v>
      </c>
      <c r="H557" s="71"/>
      <c r="K557" s="673"/>
      <c r="L557" s="656"/>
      <c r="M557" s="656"/>
    </row>
    <row r="558" spans="1:13" s="401" customFormat="1" ht="47.25" hidden="1" customHeight="1">
      <c r="A558" s="505"/>
      <c r="B558" s="886"/>
      <c r="C558" s="887"/>
      <c r="D558" s="888" t="s">
        <v>564</v>
      </c>
      <c r="E558" s="889" t="s">
        <v>565</v>
      </c>
      <c r="F558" s="886"/>
      <c r="G558" s="887"/>
      <c r="H558" s="71"/>
      <c r="K558" s="673"/>
      <c r="L558" s="656"/>
      <c r="M558" s="656"/>
    </row>
    <row r="559" spans="1:13" s="401" customFormat="1" ht="17.25" hidden="1" customHeight="1">
      <c r="A559" s="510" t="s">
        <v>566</v>
      </c>
      <c r="B559" s="886" t="s">
        <v>567</v>
      </c>
      <c r="C559" s="887"/>
      <c r="D559" s="888"/>
      <c r="E559" s="889"/>
      <c r="F559" s="886"/>
      <c r="G559" s="887"/>
      <c r="H559" s="71"/>
      <c r="K559" s="673"/>
      <c r="L559" s="656"/>
      <c r="M559" s="656"/>
    </row>
    <row r="560" spans="1:13" s="401" customFormat="1" ht="17.25" hidden="1" customHeight="1">
      <c r="A560" s="510"/>
      <c r="B560" s="886" t="s">
        <v>568</v>
      </c>
      <c r="C560" s="887"/>
      <c r="D560" s="888"/>
      <c r="E560" s="889"/>
      <c r="F560" s="886" t="s">
        <v>217</v>
      </c>
      <c r="G560" s="887"/>
      <c r="H560" s="71"/>
      <c r="K560" s="673"/>
      <c r="L560" s="656"/>
      <c r="M560" s="656"/>
    </row>
    <row r="561" spans="1:13" s="401" customFormat="1" ht="15.75" hidden="1" customHeight="1">
      <c r="A561" s="514">
        <v>1</v>
      </c>
      <c r="B561" s="886" t="str">
        <f>IF(F560="Yes", "2013-2014", "")</f>
        <v>2013-2014</v>
      </c>
      <c r="C561" s="887"/>
      <c r="D561" s="888"/>
      <c r="E561" s="889"/>
      <c r="F561" s="886"/>
      <c r="G561" s="887"/>
      <c r="H561" s="71"/>
      <c r="K561" s="673"/>
      <c r="L561" s="656"/>
      <c r="M561" s="656"/>
    </row>
    <row r="562" spans="1:13" s="401" customFormat="1" ht="15.75" hidden="1" customHeight="1">
      <c r="A562" s="510">
        <v>2</v>
      </c>
      <c r="B562" s="886" t="s">
        <v>569</v>
      </c>
      <c r="C562" s="887"/>
      <c r="D562" s="888"/>
      <c r="E562" s="889"/>
      <c r="F562" s="886"/>
      <c r="G562" s="887"/>
      <c r="K562" s="673"/>
      <c r="L562" s="656"/>
      <c r="M562" s="656"/>
    </row>
    <row r="563" spans="1:13" s="401" customFormat="1" ht="15.75" hidden="1" customHeight="1">
      <c r="A563" s="510">
        <v>3</v>
      </c>
      <c r="B563" s="886" t="s">
        <v>570</v>
      </c>
      <c r="C563" s="887"/>
      <c r="D563" s="888"/>
      <c r="E563" s="889"/>
      <c r="F563" s="886"/>
      <c r="G563" s="887"/>
      <c r="H563" s="71"/>
      <c r="K563" s="673"/>
      <c r="L563" s="656"/>
      <c r="M563" s="656"/>
    </row>
    <row r="564" spans="1:13" s="401" customFormat="1" ht="16.5" hidden="1" customHeight="1">
      <c r="A564" s="510">
        <v>4</v>
      </c>
      <c r="B564" s="886" t="s">
        <v>571</v>
      </c>
      <c r="C564" s="887"/>
      <c r="D564" s="888"/>
      <c r="E564" s="889"/>
      <c r="F564" s="886"/>
      <c r="G564" s="887"/>
      <c r="H564" s="71"/>
      <c r="K564" s="673"/>
      <c r="L564" s="656"/>
      <c r="M564" s="656"/>
    </row>
    <row r="565" spans="1:13" s="401" customFormat="1" ht="16.5" hidden="1" customHeight="1">
      <c r="A565" s="510">
        <v>5</v>
      </c>
      <c r="B565" s="895" t="s">
        <v>572</v>
      </c>
      <c r="C565" s="905"/>
      <c r="D565" s="906"/>
      <c r="E565" s="836"/>
      <c r="F565" s="523"/>
      <c r="G565" s="524"/>
      <c r="H565" s="71"/>
      <c r="K565" s="673"/>
      <c r="L565" s="656"/>
      <c r="M565" s="656"/>
    </row>
    <row r="566" spans="1:13" s="401" customFormat="1" ht="17.25" hidden="1" customHeight="1">
      <c r="A566" s="510">
        <v>6</v>
      </c>
      <c r="B566" s="857" t="s">
        <v>573</v>
      </c>
      <c r="C566" s="907"/>
      <c r="D566" s="906"/>
      <c r="E566" s="836"/>
      <c r="F566" s="523"/>
      <c r="G566" s="524"/>
      <c r="H566" s="71"/>
      <c r="K566" s="673"/>
      <c r="L566" s="656"/>
      <c r="M566" s="656"/>
    </row>
    <row r="567" spans="1:13" s="401" customFormat="1" ht="32.25" hidden="1" customHeight="1">
      <c r="A567" s="517"/>
      <c r="B567" s="861"/>
      <c r="C567" s="908"/>
      <c r="D567" s="909"/>
      <c r="E567" s="910"/>
      <c r="F567" s="525"/>
      <c r="G567" s="526"/>
      <c r="H567" s="71"/>
      <c r="K567" s="673"/>
      <c r="L567" s="656"/>
      <c r="M567" s="656"/>
    </row>
    <row r="568" spans="1:13" s="401" customFormat="1" ht="32.25" hidden="1" customHeight="1">
      <c r="A568" s="517"/>
      <c r="B568" s="896" t="s">
        <v>575</v>
      </c>
      <c r="C568" s="896"/>
      <c r="D568" s="896"/>
      <c r="E568" s="896"/>
      <c r="F568" s="896"/>
      <c r="G568" s="896"/>
      <c r="H568" s="71"/>
      <c r="K568" s="673"/>
      <c r="L568" s="656"/>
      <c r="M568" s="656"/>
    </row>
    <row r="569" spans="1:13" s="401" customFormat="1" ht="16.5" hidden="1" customHeight="1">
      <c r="A569" s="520"/>
      <c r="B569" s="521"/>
      <c r="C569" s="521"/>
      <c r="D569" s="466"/>
      <c r="E569" s="466"/>
      <c r="F569" s="466"/>
      <c r="G569" s="466"/>
      <c r="H569" s="71"/>
      <c r="K569" s="673"/>
      <c r="L569" s="656"/>
      <c r="M569" s="656"/>
    </row>
    <row r="570" spans="1:13" s="401" customFormat="1" ht="16.5" hidden="1" customHeight="1">
      <c r="A570" s="505" t="s">
        <v>578</v>
      </c>
      <c r="B570" s="865" t="s">
        <v>579</v>
      </c>
      <c r="C570" s="865"/>
      <c r="D570" s="866"/>
      <c r="E570" s="867"/>
      <c r="F570" s="866"/>
      <c r="G570" s="867"/>
      <c r="H570" s="71"/>
      <c r="K570" s="673"/>
      <c r="L570" s="656"/>
      <c r="M570" s="656"/>
    </row>
    <row r="571" spans="1:13" s="401" customFormat="1" ht="28.5" hidden="1" customHeight="1">
      <c r="A571" s="505"/>
      <c r="B571" s="868"/>
      <c r="C571" s="869"/>
      <c r="D571" s="870" t="s">
        <v>564</v>
      </c>
      <c r="E571" s="871"/>
      <c r="F571" s="870" t="s">
        <v>580</v>
      </c>
      <c r="G571" s="871"/>
      <c r="H571" s="71"/>
      <c r="K571" s="673"/>
      <c r="L571" s="656"/>
      <c r="M571" s="656"/>
    </row>
    <row r="572" spans="1:13" s="401" customFormat="1" ht="56.25" hidden="1" customHeight="1">
      <c r="A572" s="510"/>
      <c r="B572" s="872" t="s">
        <v>582</v>
      </c>
      <c r="C572" s="872"/>
      <c r="D572" s="873"/>
      <c r="E572" s="873"/>
      <c r="F572" s="873"/>
      <c r="G572" s="873"/>
      <c r="K572" s="673"/>
      <c r="L572" s="656"/>
      <c r="M572" s="656"/>
    </row>
    <row r="573" spans="1:13" s="401" customFormat="1" ht="15.75" hidden="1" customHeight="1">
      <c r="A573" s="510"/>
      <c r="B573" s="874" t="s">
        <v>583</v>
      </c>
      <c r="C573" s="874"/>
      <c r="D573" s="875"/>
      <c r="E573" s="876"/>
      <c r="F573" s="875"/>
      <c r="G573" s="876"/>
      <c r="H573" s="71"/>
      <c r="K573" s="673"/>
      <c r="L573" s="656"/>
      <c r="M573" s="656"/>
    </row>
    <row r="574" spans="1:13" s="401" customFormat="1" ht="49.5" hidden="1" customHeight="1">
      <c r="A574" s="510"/>
      <c r="B574" s="872" t="s">
        <v>584</v>
      </c>
      <c r="C574" s="872"/>
      <c r="D574" s="873"/>
      <c r="E574" s="873"/>
      <c r="F574" s="873"/>
      <c r="G574" s="873"/>
      <c r="H574" s="71"/>
      <c r="K574" s="673"/>
      <c r="L574" s="656"/>
      <c r="M574" s="656"/>
    </row>
    <row r="575" spans="1:13" s="401" customFormat="1" ht="20.25" hidden="1" customHeight="1">
      <c r="A575" s="520"/>
      <c r="B575" s="387"/>
      <c r="C575" s="387"/>
      <c r="D575" s="527"/>
      <c r="E575" s="527"/>
      <c r="F575" s="527"/>
      <c r="G575" s="527"/>
      <c r="H575" s="71"/>
      <c r="K575" s="673"/>
      <c r="L575" s="656"/>
      <c r="M575" s="656"/>
    </row>
    <row r="576" spans="1:13" s="401" customFormat="1" ht="32.25" hidden="1" customHeight="1">
      <c r="A576" s="442"/>
      <c r="B576" s="899" t="e">
        <f>IF(AND(#REF!=3,#REF!="2 or more"),"Name of Other Partner-2 of JV", "")</f>
        <v>#REF!</v>
      </c>
      <c r="C576" s="900"/>
      <c r="D576" s="900"/>
      <c r="E576" s="900"/>
      <c r="F576" s="901" t="e">
        <f>'[3]Name of Bidder'!D20</f>
        <v>#REF!</v>
      </c>
      <c r="G576" s="902"/>
      <c r="H576" s="71"/>
      <c r="K576" s="673"/>
      <c r="L576" s="656"/>
      <c r="M576" s="656"/>
    </row>
    <row r="577" spans="1:13" s="401" customFormat="1" ht="20.25" hidden="1" customHeight="1">
      <c r="A577" s="505" t="s">
        <v>38</v>
      </c>
      <c r="B577" s="903" t="s">
        <v>561</v>
      </c>
      <c r="C577" s="904"/>
      <c r="D577" s="904"/>
      <c r="E577" s="904"/>
      <c r="F577" s="904"/>
      <c r="G577" s="904"/>
      <c r="H577" s="71"/>
      <c r="K577" s="673"/>
      <c r="L577" s="656"/>
      <c r="M577" s="656"/>
    </row>
    <row r="578" spans="1:13" s="401" customFormat="1" ht="19.5" hidden="1" customHeight="1">
      <c r="A578" s="505"/>
      <c r="B578" s="506"/>
      <c r="C578" s="507"/>
      <c r="D578" s="877" t="s">
        <v>562</v>
      </c>
      <c r="E578" s="878"/>
      <c r="F578" s="879" t="s">
        <v>581</v>
      </c>
      <c r="G578" s="881" t="s">
        <v>585</v>
      </c>
      <c r="H578" s="71"/>
      <c r="K578" s="673"/>
      <c r="L578" s="656"/>
      <c r="M578" s="656"/>
    </row>
    <row r="579" spans="1:13" s="401" customFormat="1" ht="47.25" hidden="1" customHeight="1">
      <c r="A579" s="505"/>
      <c r="B579" s="506"/>
      <c r="C579" s="507"/>
      <c r="D579" s="508" t="s">
        <v>564</v>
      </c>
      <c r="E579" s="509" t="s">
        <v>565</v>
      </c>
      <c r="F579" s="880"/>
      <c r="G579" s="882"/>
      <c r="H579" s="71"/>
      <c r="K579" s="673"/>
      <c r="L579" s="656"/>
      <c r="M579" s="656"/>
    </row>
    <row r="580" spans="1:13" s="401" customFormat="1" ht="17.25" hidden="1" customHeight="1">
      <c r="A580" s="510" t="s">
        <v>566</v>
      </c>
      <c r="B580" s="883" t="s">
        <v>567</v>
      </c>
      <c r="C580" s="883"/>
      <c r="D580" s="884"/>
      <c r="E580" s="885"/>
      <c r="F580" s="884"/>
      <c r="G580" s="885"/>
      <c r="H580" s="71"/>
      <c r="K580" s="673"/>
      <c r="L580" s="656"/>
      <c r="M580" s="656"/>
    </row>
    <row r="581" spans="1:13" s="401" customFormat="1" ht="17.25" hidden="1" customHeight="1">
      <c r="A581" s="510"/>
      <c r="B581" s="886" t="s">
        <v>568</v>
      </c>
      <c r="C581" s="887"/>
      <c r="D581" s="888"/>
      <c r="E581" s="889"/>
      <c r="F581" s="511" t="s">
        <v>217</v>
      </c>
      <c r="G581" s="512"/>
      <c r="H581" s="71"/>
      <c r="K581" s="673"/>
      <c r="L581" s="656"/>
      <c r="M581" s="656"/>
    </row>
    <row r="582" spans="1:13" s="401" customFormat="1" ht="15.75" hidden="1" customHeight="1">
      <c r="A582" s="514">
        <v>1</v>
      </c>
      <c r="B582" s="890" t="str">
        <f>IF(F581="Yes", "2013-2014", "")</f>
        <v>2013-2014</v>
      </c>
      <c r="C582" s="891"/>
      <c r="D582" s="892"/>
      <c r="E582" s="893"/>
      <c r="F582" s="528"/>
      <c r="G582" s="529"/>
      <c r="H582" s="71"/>
      <c r="K582" s="673"/>
      <c r="L582" s="656"/>
      <c r="M582" s="656"/>
    </row>
    <row r="583" spans="1:13" s="401" customFormat="1" ht="15.75" hidden="1" customHeight="1">
      <c r="A583" s="510">
        <v>2</v>
      </c>
      <c r="B583" s="894" t="s">
        <v>569</v>
      </c>
      <c r="C583" s="895"/>
      <c r="D583" s="859"/>
      <c r="E583" s="860"/>
      <c r="F583" s="523"/>
      <c r="G583" s="524"/>
      <c r="K583" s="673"/>
      <c r="L583" s="656"/>
      <c r="M583" s="656"/>
    </row>
    <row r="584" spans="1:13" s="401" customFormat="1" ht="15.75" hidden="1" customHeight="1">
      <c r="A584" s="510">
        <v>3</v>
      </c>
      <c r="B584" s="894" t="s">
        <v>570</v>
      </c>
      <c r="C584" s="895"/>
      <c r="D584" s="859"/>
      <c r="E584" s="860"/>
      <c r="F584" s="523"/>
      <c r="G584" s="524"/>
      <c r="H584" s="71"/>
      <c r="K584" s="673"/>
      <c r="L584" s="656"/>
      <c r="M584" s="656"/>
    </row>
    <row r="585" spans="1:13" s="401" customFormat="1" ht="16.5" hidden="1" customHeight="1">
      <c r="A585" s="510">
        <v>4</v>
      </c>
      <c r="B585" s="894" t="s">
        <v>571</v>
      </c>
      <c r="C585" s="895"/>
      <c r="D585" s="859"/>
      <c r="E585" s="860"/>
      <c r="F585" s="523"/>
      <c r="G585" s="524"/>
      <c r="H585" s="71"/>
      <c r="K585" s="673"/>
      <c r="L585" s="656"/>
      <c r="M585" s="656"/>
    </row>
    <row r="586" spans="1:13" s="401" customFormat="1" ht="16.5" hidden="1" customHeight="1">
      <c r="A586" s="510">
        <v>5</v>
      </c>
      <c r="B586" s="894" t="s">
        <v>572</v>
      </c>
      <c r="C586" s="895"/>
      <c r="D586" s="859"/>
      <c r="E586" s="860"/>
      <c r="F586" s="523"/>
      <c r="G586" s="524"/>
      <c r="H586" s="71"/>
      <c r="K586" s="673"/>
      <c r="L586" s="656"/>
      <c r="M586" s="656"/>
    </row>
    <row r="587" spans="1:13" s="401" customFormat="1" ht="17.25" hidden="1" customHeight="1">
      <c r="A587" s="510">
        <v>6</v>
      </c>
      <c r="B587" s="857" t="s">
        <v>573</v>
      </c>
      <c r="C587" s="858"/>
      <c r="D587" s="859"/>
      <c r="E587" s="860"/>
      <c r="F587" s="523"/>
      <c r="G587" s="524"/>
      <c r="H587" s="71"/>
      <c r="K587" s="673"/>
      <c r="L587" s="656"/>
      <c r="M587" s="656"/>
    </row>
    <row r="588" spans="1:13" s="401" customFormat="1" ht="32.25" hidden="1" customHeight="1">
      <c r="A588" s="517"/>
      <c r="B588" s="861" t="s">
        <v>574</v>
      </c>
      <c r="C588" s="862"/>
      <c r="D588" s="863"/>
      <c r="E588" s="864"/>
      <c r="F588" s="525"/>
      <c r="G588" s="526"/>
      <c r="H588" s="71"/>
      <c r="K588" s="673"/>
      <c r="L588" s="656"/>
      <c r="M588" s="656"/>
    </row>
    <row r="589" spans="1:13" s="401" customFormat="1" ht="32.25" hidden="1" customHeight="1">
      <c r="A589" s="517"/>
      <c r="B589" s="896" t="s">
        <v>575</v>
      </c>
      <c r="C589" s="896"/>
      <c r="D589" s="897"/>
      <c r="E589" s="897"/>
      <c r="F589" s="897"/>
      <c r="G589" s="897"/>
      <c r="H589" s="71"/>
      <c r="K589" s="673"/>
      <c r="L589" s="656"/>
      <c r="M589" s="656"/>
    </row>
    <row r="590" spans="1:13" s="401" customFormat="1" ht="20.25" hidden="1" customHeight="1">
      <c r="A590" s="522" t="s">
        <v>39</v>
      </c>
      <c r="B590" s="868" t="s">
        <v>576</v>
      </c>
      <c r="C590" s="898"/>
      <c r="D590" s="898"/>
      <c r="E590" s="898"/>
      <c r="F590" s="898"/>
      <c r="G590" s="898"/>
      <c r="H590" s="71"/>
      <c r="K590" s="673"/>
      <c r="L590" s="656"/>
      <c r="M590" s="656"/>
    </row>
    <row r="591" spans="1:13" s="401" customFormat="1" ht="19.5" hidden="1" customHeight="1">
      <c r="A591" s="505"/>
      <c r="B591" s="506"/>
      <c r="C591" s="507"/>
      <c r="D591" s="877" t="s">
        <v>577</v>
      </c>
      <c r="E591" s="878"/>
      <c r="F591" s="879" t="s">
        <v>581</v>
      </c>
      <c r="G591" s="881" t="s">
        <v>585</v>
      </c>
      <c r="H591" s="71"/>
      <c r="K591" s="673"/>
      <c r="L591" s="656"/>
      <c r="M591" s="656"/>
    </row>
    <row r="592" spans="1:13" s="401" customFormat="1" ht="47.25" hidden="1" customHeight="1">
      <c r="A592" s="505"/>
      <c r="B592" s="506"/>
      <c r="C592" s="507"/>
      <c r="D592" s="508" t="s">
        <v>564</v>
      </c>
      <c r="E592" s="509" t="s">
        <v>565</v>
      </c>
      <c r="F592" s="880"/>
      <c r="G592" s="882"/>
      <c r="H592" s="71"/>
      <c r="K592" s="673"/>
      <c r="L592" s="656"/>
      <c r="M592" s="656"/>
    </row>
    <row r="593" spans="1:13" s="401" customFormat="1" ht="17.25" hidden="1" customHeight="1">
      <c r="A593" s="510" t="s">
        <v>566</v>
      </c>
      <c r="B593" s="883" t="s">
        <v>567</v>
      </c>
      <c r="C593" s="883"/>
      <c r="D593" s="884"/>
      <c r="E593" s="885"/>
      <c r="F593" s="884"/>
      <c r="G593" s="885"/>
      <c r="H593" s="71"/>
      <c r="K593" s="673"/>
      <c r="L593" s="656"/>
      <c r="M593" s="656"/>
    </row>
    <row r="594" spans="1:13" s="401" customFormat="1" ht="17.25" hidden="1" customHeight="1">
      <c r="A594" s="510"/>
      <c r="B594" s="886" t="s">
        <v>568</v>
      </c>
      <c r="C594" s="887"/>
      <c r="D594" s="888"/>
      <c r="E594" s="889"/>
      <c r="F594" s="511" t="s">
        <v>217</v>
      </c>
      <c r="G594" s="512"/>
      <c r="H594" s="71"/>
      <c r="K594" s="673"/>
      <c r="L594" s="656"/>
      <c r="M594" s="656"/>
    </row>
    <row r="595" spans="1:13" s="401" customFormat="1" ht="15.75" hidden="1" customHeight="1">
      <c r="A595" s="514">
        <v>1</v>
      </c>
      <c r="B595" s="890" t="str">
        <f>IF(F594="Yes", "2013-2014", "")</f>
        <v>2013-2014</v>
      </c>
      <c r="C595" s="891"/>
      <c r="D595" s="892"/>
      <c r="E595" s="893"/>
      <c r="F595" s="528"/>
      <c r="G595" s="529"/>
      <c r="H595" s="71"/>
      <c r="K595" s="673"/>
      <c r="L595" s="656"/>
      <c r="M595" s="656"/>
    </row>
    <row r="596" spans="1:13" s="401" customFormat="1" ht="15.75" hidden="1" customHeight="1">
      <c r="A596" s="510">
        <v>2</v>
      </c>
      <c r="B596" s="894" t="s">
        <v>569</v>
      </c>
      <c r="C596" s="895"/>
      <c r="D596" s="859"/>
      <c r="E596" s="860"/>
      <c r="F596" s="523"/>
      <c r="G596" s="524"/>
      <c r="K596" s="673"/>
      <c r="L596" s="656"/>
      <c r="M596" s="656"/>
    </row>
    <row r="597" spans="1:13" s="401" customFormat="1" ht="15.75" hidden="1" customHeight="1">
      <c r="A597" s="510">
        <v>3</v>
      </c>
      <c r="B597" s="894" t="s">
        <v>570</v>
      </c>
      <c r="C597" s="895"/>
      <c r="D597" s="859"/>
      <c r="E597" s="860"/>
      <c r="F597" s="523"/>
      <c r="G597" s="524"/>
      <c r="H597" s="71"/>
      <c r="K597" s="673"/>
      <c r="L597" s="656"/>
      <c r="M597" s="656"/>
    </row>
    <row r="598" spans="1:13" s="401" customFormat="1" ht="16.5" hidden="1" customHeight="1">
      <c r="A598" s="510">
        <v>4</v>
      </c>
      <c r="B598" s="894" t="s">
        <v>571</v>
      </c>
      <c r="C598" s="895"/>
      <c r="D598" s="859"/>
      <c r="E598" s="860"/>
      <c r="F598" s="523"/>
      <c r="G598" s="524"/>
      <c r="H598" s="71"/>
      <c r="K598" s="673"/>
      <c r="L598" s="656"/>
      <c r="M598" s="656"/>
    </row>
    <row r="599" spans="1:13" s="401" customFormat="1" ht="16.5" hidden="1" customHeight="1">
      <c r="A599" s="510">
        <v>5</v>
      </c>
      <c r="B599" s="894" t="s">
        <v>572</v>
      </c>
      <c r="C599" s="895"/>
      <c r="D599" s="859"/>
      <c r="E599" s="860"/>
      <c r="F599" s="523"/>
      <c r="G599" s="524"/>
      <c r="H599" s="71"/>
      <c r="K599" s="673"/>
      <c r="L599" s="656"/>
      <c r="M599" s="656"/>
    </row>
    <row r="600" spans="1:13" s="401" customFormat="1" ht="17.25" hidden="1" customHeight="1">
      <c r="A600" s="510">
        <v>6</v>
      </c>
      <c r="B600" s="857" t="s">
        <v>573</v>
      </c>
      <c r="C600" s="858"/>
      <c r="D600" s="859"/>
      <c r="E600" s="860"/>
      <c r="F600" s="523"/>
      <c r="G600" s="524"/>
      <c r="H600" s="71"/>
      <c r="K600" s="673"/>
      <c r="L600" s="656"/>
      <c r="M600" s="656"/>
    </row>
    <row r="601" spans="1:13" s="401" customFormat="1" ht="32.25" hidden="1" customHeight="1">
      <c r="A601" s="517"/>
      <c r="B601" s="861" t="s">
        <v>574</v>
      </c>
      <c r="C601" s="862"/>
      <c r="D601" s="863"/>
      <c r="E601" s="864"/>
      <c r="F601" s="525"/>
      <c r="G601" s="526"/>
      <c r="H601" s="71"/>
      <c r="K601" s="673"/>
      <c r="L601" s="656"/>
      <c r="M601" s="656"/>
    </row>
    <row r="602" spans="1:13" s="401" customFormat="1" ht="16.5" hidden="1" customHeight="1">
      <c r="A602" s="520"/>
      <c r="B602" s="521"/>
      <c r="C602" s="521"/>
      <c r="D602" s="466"/>
      <c r="E602" s="466"/>
      <c r="F602" s="466"/>
      <c r="G602" s="466"/>
      <c r="H602" s="71"/>
      <c r="K602" s="673"/>
      <c r="L602" s="656"/>
      <c r="M602" s="656"/>
    </row>
    <row r="603" spans="1:13" s="401" customFormat="1" ht="16.5" hidden="1" customHeight="1">
      <c r="A603" s="505" t="s">
        <v>578</v>
      </c>
      <c r="B603" s="865" t="s">
        <v>579</v>
      </c>
      <c r="C603" s="865"/>
      <c r="D603" s="866"/>
      <c r="E603" s="867"/>
      <c r="F603" s="866"/>
      <c r="G603" s="867"/>
      <c r="H603" s="71"/>
      <c r="K603" s="673"/>
      <c r="L603" s="656"/>
      <c r="M603" s="656"/>
    </row>
    <row r="604" spans="1:13" s="401" customFormat="1" ht="28.5" hidden="1" customHeight="1">
      <c r="A604" s="505"/>
      <c r="B604" s="868"/>
      <c r="C604" s="869"/>
      <c r="D604" s="870" t="s">
        <v>564</v>
      </c>
      <c r="E604" s="871"/>
      <c r="F604" s="870" t="s">
        <v>580</v>
      </c>
      <c r="G604" s="871"/>
      <c r="H604" s="71"/>
      <c r="K604" s="673"/>
      <c r="L604" s="656"/>
      <c r="M604" s="656"/>
    </row>
    <row r="605" spans="1:13" s="401" customFormat="1" ht="56.25" hidden="1" customHeight="1">
      <c r="A605" s="510"/>
      <c r="B605" s="872" t="s">
        <v>582</v>
      </c>
      <c r="C605" s="872"/>
      <c r="D605" s="873"/>
      <c r="E605" s="873"/>
      <c r="F605" s="873"/>
      <c r="G605" s="873"/>
      <c r="K605" s="673"/>
      <c r="L605" s="656"/>
      <c r="M605" s="656"/>
    </row>
    <row r="606" spans="1:13" s="401" customFormat="1" ht="15.75" hidden="1" customHeight="1">
      <c r="A606" s="510"/>
      <c r="B606" s="874" t="s">
        <v>583</v>
      </c>
      <c r="C606" s="874"/>
      <c r="D606" s="875"/>
      <c r="E606" s="876"/>
      <c r="F606" s="875"/>
      <c r="G606" s="876"/>
      <c r="H606" s="71"/>
      <c r="K606" s="673"/>
      <c r="L606" s="656"/>
      <c r="M606" s="656"/>
    </row>
    <row r="607" spans="1:13" s="401" customFormat="1" ht="49.5" hidden="1" customHeight="1">
      <c r="A607" s="510"/>
      <c r="B607" s="872" t="s">
        <v>584</v>
      </c>
      <c r="C607" s="872"/>
      <c r="D607" s="873"/>
      <c r="E607" s="873"/>
      <c r="F607" s="873"/>
      <c r="G607" s="873"/>
      <c r="H607" s="71"/>
      <c r="K607" s="673"/>
      <c r="L607" s="656"/>
      <c r="M607" s="656"/>
    </row>
    <row r="608" spans="1:13" s="401" customFormat="1" ht="20.25" hidden="1" customHeight="1">
      <c r="A608" s="520"/>
      <c r="B608" s="387"/>
      <c r="C608" s="387"/>
      <c r="D608" s="527"/>
      <c r="E608" s="527"/>
      <c r="F608" s="527"/>
      <c r="G608" s="527"/>
      <c r="H608" s="71"/>
      <c r="K608" s="673"/>
      <c r="L608" s="656"/>
      <c r="M608" s="656"/>
    </row>
    <row r="609" spans="1:13" s="401" customFormat="1" ht="21" hidden="1" customHeight="1">
      <c r="A609" s="530" t="s">
        <v>586</v>
      </c>
      <c r="B609" s="853" t="s">
        <v>587</v>
      </c>
      <c r="C609" s="853"/>
      <c r="D609" s="853"/>
      <c r="E609" s="853"/>
      <c r="F609" s="853"/>
      <c r="G609" s="853"/>
      <c r="H609" s="71"/>
      <c r="K609" s="673"/>
      <c r="L609" s="656"/>
      <c r="M609" s="656"/>
    </row>
    <row r="610" spans="1:13" s="401" customFormat="1" hidden="1">
      <c r="A610" s="71"/>
      <c r="B610" s="60"/>
      <c r="C610" s="60"/>
      <c r="D610" s="60"/>
      <c r="E610" s="60"/>
      <c r="F610" s="60"/>
      <c r="G610" s="60"/>
      <c r="H610" s="71"/>
      <c r="K610" s="673"/>
      <c r="L610" s="656"/>
      <c r="M610" s="656"/>
    </row>
    <row r="611" spans="1:13" s="401" customFormat="1" ht="33" hidden="1" customHeight="1">
      <c r="A611" s="531">
        <v>5.0999999999999996</v>
      </c>
      <c r="B611" s="854" t="s">
        <v>588</v>
      </c>
      <c r="C611" s="854"/>
      <c r="D611" s="854"/>
      <c r="E611" s="854"/>
      <c r="F611" s="854"/>
      <c r="G611" s="854"/>
      <c r="H611" s="71"/>
      <c r="K611" s="673"/>
      <c r="L611" s="656"/>
      <c r="M611" s="656"/>
    </row>
    <row r="612" spans="1:13" s="401" customFormat="1" ht="9.75" hidden="1" customHeight="1">
      <c r="A612" s="71"/>
      <c r="B612" s="60"/>
      <c r="C612" s="60"/>
      <c r="D612" s="60"/>
      <c r="E612" s="60"/>
      <c r="F612" s="60"/>
      <c r="G612" s="60"/>
      <c r="K612" s="673"/>
      <c r="L612" s="656"/>
      <c r="M612" s="656"/>
    </row>
    <row r="613" spans="1:13" s="401" customFormat="1" ht="33" hidden="1" customHeight="1">
      <c r="A613" s="371" t="s">
        <v>73</v>
      </c>
      <c r="B613" s="854" t="s">
        <v>589</v>
      </c>
      <c r="C613" s="854"/>
      <c r="D613" s="854"/>
      <c r="E613" s="854"/>
      <c r="F613" s="854"/>
      <c r="G613" s="854"/>
      <c r="H613" s="71"/>
      <c r="K613" s="673"/>
      <c r="L613" s="656"/>
      <c r="M613" s="656"/>
    </row>
    <row r="614" spans="1:13" s="401" customFormat="1" ht="9" hidden="1" customHeight="1">
      <c r="A614" s="71"/>
      <c r="B614" s="71"/>
      <c r="C614" s="71"/>
      <c r="D614" s="71"/>
      <c r="E614" s="71"/>
      <c r="F614" s="71"/>
      <c r="G614" s="71"/>
      <c r="H614" s="71"/>
      <c r="K614" s="673"/>
      <c r="L614" s="656"/>
      <c r="M614" s="656"/>
    </row>
    <row r="615" spans="1:13" s="401" customFormat="1" ht="57.6" hidden="1" customHeight="1">
      <c r="A615" s="371" t="s">
        <v>81</v>
      </c>
      <c r="B615" s="854" t="s">
        <v>590</v>
      </c>
      <c r="C615" s="854"/>
      <c r="D615" s="854"/>
      <c r="E615" s="854"/>
      <c r="F615" s="854"/>
      <c r="G615" s="854"/>
      <c r="H615" s="71"/>
      <c r="K615" s="673"/>
      <c r="L615" s="656"/>
      <c r="M615" s="656"/>
    </row>
    <row r="616" spans="1:13" s="401" customFormat="1" hidden="1">
      <c r="B616" s="60"/>
      <c r="C616" s="60"/>
      <c r="D616" s="60"/>
      <c r="E616" s="60"/>
      <c r="F616" s="60"/>
      <c r="G616" s="60"/>
      <c r="K616" s="673"/>
      <c r="L616" s="656"/>
      <c r="M616" s="656"/>
    </row>
    <row r="617" spans="1:13" s="401" customFormat="1" ht="52.9" hidden="1" customHeight="1">
      <c r="A617" s="371" t="s">
        <v>497</v>
      </c>
      <c r="B617" s="854" t="s">
        <v>591</v>
      </c>
      <c r="C617" s="854"/>
      <c r="D617" s="854"/>
      <c r="E617" s="854"/>
      <c r="F617" s="854"/>
      <c r="G617" s="854"/>
      <c r="H617" s="71"/>
      <c r="K617" s="673"/>
      <c r="L617" s="656"/>
      <c r="M617" s="656"/>
    </row>
    <row r="618" spans="1:13" s="401" customFormat="1" ht="67.150000000000006" hidden="1" customHeight="1">
      <c r="A618" s="371"/>
      <c r="B618" s="854" t="s">
        <v>592</v>
      </c>
      <c r="C618" s="854"/>
      <c r="D618" s="854"/>
      <c r="E618" s="854"/>
      <c r="F618" s="854"/>
      <c r="G618" s="854"/>
      <c r="H618" s="71"/>
      <c r="K618" s="673"/>
      <c r="L618" s="656"/>
      <c r="M618" s="656"/>
    </row>
    <row r="619" spans="1:13" s="401" customFormat="1" ht="18" hidden="1" customHeight="1">
      <c r="A619" s="371"/>
      <c r="B619" s="854"/>
      <c r="C619" s="854"/>
      <c r="D619" s="854"/>
      <c r="E619" s="854"/>
      <c r="F619" s="854"/>
      <c r="G619" s="854"/>
      <c r="H619" s="71"/>
      <c r="K619" s="673"/>
      <c r="L619" s="656"/>
      <c r="M619" s="656"/>
    </row>
    <row r="620" spans="1:13" s="401" customFormat="1" hidden="1">
      <c r="A620" s="440"/>
      <c r="B620" s="854"/>
      <c r="C620" s="854"/>
      <c r="D620" s="854"/>
      <c r="E620" s="854"/>
      <c r="F620" s="854"/>
      <c r="G620" s="854"/>
      <c r="H620" s="71"/>
      <c r="K620" s="673"/>
      <c r="L620" s="656"/>
      <c r="M620" s="656"/>
    </row>
    <row r="621" spans="1:13" s="401" customFormat="1" ht="33" hidden="1" customHeight="1">
      <c r="A621" s="371"/>
      <c r="B621" s="776"/>
      <c r="C621" s="776"/>
      <c r="D621" s="776"/>
      <c r="E621" s="776"/>
      <c r="F621" s="776"/>
      <c r="G621" s="776"/>
      <c r="H621" s="71"/>
      <c r="K621" s="673"/>
      <c r="L621" s="656"/>
      <c r="M621" s="656"/>
    </row>
    <row r="622" spans="1:13" s="401" customFormat="1" hidden="1">
      <c r="A622" s="71"/>
      <c r="B622" s="60"/>
      <c r="C622" s="60"/>
      <c r="D622" s="60"/>
      <c r="E622" s="60"/>
      <c r="F622" s="60"/>
      <c r="G622" s="60"/>
      <c r="H622" s="71"/>
      <c r="K622" s="673"/>
      <c r="L622" s="656"/>
      <c r="M622" s="656"/>
    </row>
    <row r="623" spans="1:13" s="401" customFormat="1" ht="88.9" hidden="1" customHeight="1">
      <c r="A623" s="371"/>
      <c r="B623" s="854"/>
      <c r="C623" s="854"/>
      <c r="D623" s="854"/>
      <c r="E623" s="854"/>
      <c r="F623" s="854"/>
      <c r="G623" s="854"/>
      <c r="K623" s="673"/>
      <c r="L623" s="656"/>
      <c r="M623" s="656"/>
    </row>
    <row r="624" spans="1:13" s="401" customFormat="1" hidden="1">
      <c r="A624" s="71"/>
      <c r="B624" s="71"/>
      <c r="C624" s="71"/>
      <c r="D624" s="71"/>
      <c r="E624" s="71"/>
      <c r="F624" s="71"/>
      <c r="G624" s="71"/>
      <c r="H624" s="71"/>
      <c r="K624" s="673"/>
      <c r="L624" s="656"/>
      <c r="M624" s="656"/>
    </row>
    <row r="625" spans="1:23" s="401" customFormat="1" ht="49.15" hidden="1" customHeight="1">
      <c r="A625" s="371"/>
      <c r="B625" s="854"/>
      <c r="C625" s="854"/>
      <c r="D625" s="854"/>
      <c r="E625" s="854"/>
      <c r="F625" s="854"/>
      <c r="G625" s="854"/>
      <c r="H625" s="71"/>
      <c r="K625" s="673"/>
      <c r="L625" s="656"/>
      <c r="M625" s="656"/>
    </row>
    <row r="626" spans="1:23" s="401" customFormat="1" ht="12" hidden="1" customHeight="1">
      <c r="A626" s="371"/>
      <c r="B626" s="424"/>
      <c r="C626" s="424"/>
      <c r="D626" s="424"/>
      <c r="E626" s="424"/>
      <c r="F626" s="424"/>
      <c r="G626" s="424"/>
      <c r="H626" s="71"/>
      <c r="K626" s="673"/>
      <c r="L626" s="656"/>
      <c r="M626" s="656"/>
    </row>
    <row r="627" spans="1:23" s="401" customFormat="1" ht="17.25" hidden="1" customHeight="1">
      <c r="A627" s="371"/>
      <c r="B627" s="854"/>
      <c r="C627" s="854"/>
      <c r="D627" s="854"/>
      <c r="E627" s="854"/>
      <c r="F627" s="854"/>
      <c r="G627" s="854"/>
      <c r="H627" s="71"/>
      <c r="K627" s="673"/>
      <c r="L627" s="656"/>
      <c r="M627" s="656"/>
    </row>
    <row r="628" spans="1:23" s="401" customFormat="1" ht="48.6" hidden="1" customHeight="1">
      <c r="A628" s="371"/>
      <c r="B628" s="854"/>
      <c r="C628" s="854"/>
      <c r="D628" s="854"/>
      <c r="E628" s="854"/>
      <c r="F628" s="854"/>
      <c r="G628" s="854"/>
      <c r="H628" s="71"/>
      <c r="K628" s="673"/>
      <c r="L628" s="656"/>
      <c r="M628" s="656"/>
    </row>
    <row r="629" spans="1:23" s="401" customFormat="1" ht="24" hidden="1" customHeight="1">
      <c r="A629" s="499"/>
      <c r="B629" s="855" t="s">
        <v>593</v>
      </c>
      <c r="C629" s="855"/>
      <c r="D629" s="425"/>
      <c r="E629" s="425"/>
      <c r="F629" s="425"/>
      <c r="G629" s="425"/>
      <c r="K629" s="673"/>
      <c r="L629" s="656"/>
      <c r="M629" s="656"/>
    </row>
    <row r="630" spans="1:23" s="401" customFormat="1" ht="18.600000000000001" hidden="1" customHeight="1">
      <c r="A630" s="500"/>
      <c r="B630" s="856" t="s">
        <v>594</v>
      </c>
      <c r="C630" s="856"/>
      <c r="D630" s="856"/>
      <c r="E630" s="856"/>
      <c r="F630" s="856"/>
      <c r="G630" s="856"/>
      <c r="H630" s="71"/>
      <c r="K630" s="673"/>
      <c r="L630" s="656"/>
      <c r="M630" s="656"/>
    </row>
    <row r="631" spans="1:23" s="401" customFormat="1" ht="15.75" hidden="1" customHeight="1">
      <c r="A631" s="500"/>
      <c r="B631" s="34"/>
      <c r="C631" s="456"/>
      <c r="D631" s="456"/>
      <c r="E631" s="456"/>
      <c r="F631" s="456"/>
      <c r="G631" s="456"/>
      <c r="H631" s="71"/>
      <c r="K631" s="673"/>
      <c r="L631" s="656"/>
      <c r="M631" s="656"/>
    </row>
    <row r="632" spans="1:23" s="401" customFormat="1" ht="38.25" hidden="1" customHeight="1">
      <c r="A632" s="457">
        <v>1</v>
      </c>
      <c r="B632" s="851" t="s">
        <v>595</v>
      </c>
      <c r="C632" s="852"/>
      <c r="D632" s="852"/>
      <c r="E632" s="852"/>
      <c r="F632" s="849"/>
      <c r="G632" s="850"/>
      <c r="H632" s="460"/>
      <c r="I632" s="460"/>
      <c r="J632" s="460"/>
      <c r="K632" s="658"/>
      <c r="L632" s="659" t="e">
        <f>'[3]Name of Bidder'!D231</f>
        <v>#REF!</v>
      </c>
      <c r="M632" s="658"/>
      <c r="N632" s="460"/>
      <c r="O632" s="460"/>
      <c r="P632" s="460"/>
      <c r="Q632" s="460"/>
      <c r="R632" s="460"/>
      <c r="S632" s="460"/>
      <c r="T632" s="460"/>
      <c r="U632" s="460"/>
      <c r="V632" s="460"/>
      <c r="W632" s="460"/>
    </row>
    <row r="633" spans="1:23" s="401" customFormat="1" ht="22.5" hidden="1" customHeight="1">
      <c r="A633" s="457"/>
      <c r="B633" s="842" t="s">
        <v>531</v>
      </c>
      <c r="C633" s="843"/>
      <c r="D633" s="843"/>
      <c r="E633" s="843"/>
      <c r="F633" s="844"/>
      <c r="G633" s="845"/>
      <c r="H633" s="460"/>
      <c r="I633" s="460"/>
      <c r="J633" s="460"/>
      <c r="K633" s="658"/>
      <c r="L633" s="660" t="e">
        <f>'[3]Name of Bidder'!D236</f>
        <v>#REF!</v>
      </c>
      <c r="M633" s="658"/>
      <c r="N633" s="460"/>
      <c r="O633" s="460"/>
      <c r="P633" s="460"/>
      <c r="Q633" s="460"/>
      <c r="R633" s="460"/>
      <c r="S633" s="460"/>
      <c r="T633" s="460"/>
      <c r="U633" s="460"/>
      <c r="V633" s="460"/>
      <c r="W633" s="460"/>
    </row>
    <row r="634" spans="1:23" s="401" customFormat="1" ht="22.15" hidden="1" customHeight="1">
      <c r="A634" s="457">
        <v>2</v>
      </c>
      <c r="B634" s="846" t="s">
        <v>596</v>
      </c>
      <c r="C634" s="847"/>
      <c r="D634" s="847"/>
      <c r="E634" s="848"/>
      <c r="F634" s="849"/>
      <c r="G634" s="850"/>
      <c r="H634" s="460"/>
      <c r="I634" s="460"/>
      <c r="J634" s="460"/>
      <c r="K634" s="658"/>
      <c r="L634" s="660"/>
      <c r="M634" s="658"/>
      <c r="N634" s="460"/>
      <c r="O634" s="460"/>
      <c r="P634" s="460"/>
      <c r="Q634" s="460"/>
      <c r="R634" s="460"/>
      <c r="S634" s="460"/>
      <c r="T634" s="460"/>
      <c r="U634" s="460"/>
      <c r="V634" s="460"/>
      <c r="W634" s="460"/>
    </row>
    <row r="635" spans="1:23" s="401" customFormat="1" ht="63.6" hidden="1" customHeight="1">
      <c r="A635" s="457"/>
      <c r="B635" s="846"/>
      <c r="C635" s="847"/>
      <c r="D635" s="847"/>
      <c r="E635" s="848"/>
      <c r="F635" s="458"/>
      <c r="G635" s="459"/>
      <c r="H635" s="460"/>
      <c r="I635" s="460"/>
      <c r="J635" s="460"/>
      <c r="K635" s="658"/>
      <c r="L635" s="660"/>
      <c r="M635" s="658"/>
      <c r="N635" s="460"/>
      <c r="O635" s="460"/>
      <c r="P635" s="460"/>
      <c r="Q635" s="460"/>
      <c r="R635" s="460"/>
      <c r="S635" s="460"/>
      <c r="T635" s="460"/>
      <c r="U635" s="460"/>
      <c r="V635" s="460"/>
      <c r="W635" s="460"/>
    </row>
    <row r="636" spans="1:23" s="401" customFormat="1" ht="61.15" hidden="1" customHeight="1">
      <c r="A636" s="457"/>
      <c r="B636" s="851"/>
      <c r="C636" s="852"/>
      <c r="D636" s="852"/>
      <c r="E636" s="852"/>
      <c r="F636" s="849"/>
      <c r="G636" s="850"/>
      <c r="H636" s="460"/>
      <c r="I636" s="460"/>
      <c r="J636" s="460"/>
      <c r="K636" s="658"/>
      <c r="L636" s="660"/>
      <c r="M636" s="658"/>
      <c r="N636" s="460"/>
      <c r="O636" s="460"/>
      <c r="P636" s="460"/>
      <c r="Q636" s="460"/>
      <c r="R636" s="460"/>
      <c r="S636" s="460"/>
      <c r="T636" s="460"/>
      <c r="U636" s="460"/>
      <c r="V636" s="460"/>
      <c r="W636" s="460"/>
    </row>
    <row r="637" spans="1:23" s="401" customFormat="1" ht="44.25" hidden="1" customHeight="1">
      <c r="A637" s="457" t="s">
        <v>597</v>
      </c>
      <c r="B637" s="826" t="s">
        <v>598</v>
      </c>
      <c r="C637" s="827"/>
      <c r="D637" s="827"/>
      <c r="E637" s="828"/>
      <c r="F637" s="829"/>
      <c r="G637" s="830"/>
      <c r="H637" s="464"/>
      <c r="I637" s="464"/>
      <c r="J637" s="464"/>
      <c r="K637" s="661"/>
      <c r="L637" s="660" t="e">
        <f>'[3]Name of Bidder'!D241</f>
        <v>#REF!</v>
      </c>
      <c r="M637" s="661"/>
      <c r="N637" s="464"/>
      <c r="O637" s="464"/>
      <c r="P637" s="464"/>
      <c r="Q637" s="464"/>
      <c r="R637" s="464"/>
      <c r="S637" s="464"/>
      <c r="T637" s="464"/>
      <c r="U637" s="464"/>
      <c r="V637" s="464"/>
      <c r="W637" s="464"/>
    </row>
    <row r="638" spans="1:23" s="401" customFormat="1" ht="14.25" hidden="1" customHeight="1">
      <c r="A638" s="457"/>
      <c r="B638" s="465"/>
      <c r="C638" s="465"/>
      <c r="D638" s="465"/>
      <c r="E638" s="465"/>
      <c r="F638" s="466"/>
      <c r="G638" s="466"/>
      <c r="H638" s="464"/>
      <c r="I638" s="464"/>
      <c r="J638" s="464"/>
      <c r="K638" s="661"/>
      <c r="L638" s="661"/>
      <c r="M638" s="661"/>
      <c r="N638" s="464"/>
      <c r="O638" s="464"/>
      <c r="P638" s="464"/>
      <c r="Q638" s="464"/>
      <c r="R638" s="464"/>
      <c r="S638" s="464"/>
      <c r="T638" s="464"/>
      <c r="U638" s="464"/>
      <c r="V638" s="464"/>
      <c r="W638" s="464"/>
    </row>
    <row r="639" spans="1:23" s="401" customFormat="1" ht="36.75" hidden="1" customHeight="1">
      <c r="A639" s="457" t="s">
        <v>599</v>
      </c>
      <c r="B639" s="826" t="s">
        <v>533</v>
      </c>
      <c r="C639" s="827"/>
      <c r="D639" s="827"/>
      <c r="E639" s="827"/>
      <c r="F639" s="829"/>
      <c r="G639" s="830"/>
      <c r="H639" s="464"/>
      <c r="I639" s="464"/>
      <c r="J639" s="464"/>
      <c r="K639" s="661"/>
      <c r="L639" s="661"/>
      <c r="M639" s="661"/>
      <c r="N639" s="464"/>
      <c r="O639" s="464"/>
      <c r="P639" s="464"/>
      <c r="Q639" s="464"/>
      <c r="R639" s="464"/>
      <c r="S639" s="464"/>
      <c r="T639" s="464"/>
      <c r="U639" s="464"/>
      <c r="V639" s="464"/>
      <c r="W639" s="464"/>
    </row>
    <row r="640" spans="1:23" s="401" customFormat="1" ht="14.25" hidden="1" customHeight="1">
      <c r="A640" s="457"/>
      <c r="B640" s="467"/>
      <c r="C640" s="467"/>
      <c r="D640" s="467"/>
      <c r="E640" s="467"/>
      <c r="F640" s="466"/>
      <c r="G640" s="466"/>
      <c r="H640" s="464"/>
      <c r="I640" s="464"/>
      <c r="J640" s="464"/>
      <c r="K640" s="661"/>
      <c r="L640" s="661"/>
      <c r="M640" s="661"/>
      <c r="N640" s="464"/>
      <c r="O640" s="464"/>
      <c r="P640" s="464"/>
      <c r="Q640" s="464"/>
      <c r="R640" s="464"/>
      <c r="S640" s="464"/>
      <c r="T640" s="464"/>
      <c r="U640" s="464"/>
      <c r="V640" s="464"/>
      <c r="W640" s="464"/>
    </row>
    <row r="641" spans="1:23" s="401" customFormat="1" ht="23.25" hidden="1" customHeight="1">
      <c r="A641" s="457" t="s">
        <v>600</v>
      </c>
      <c r="B641" s="831" t="e">
        <f>IF([3]Cover!D227 = "Sole Bidder", "Name and Address of the Employer/Utility for whom the Contract was executed by the firm ", " Name and Address of the Employer/Utility for whom the Contract was executed by the firm/Partner of a JV")</f>
        <v>#REF!</v>
      </c>
      <c r="C641" s="832"/>
      <c r="D641" s="832"/>
      <c r="E641" s="832"/>
      <c r="F641" s="833"/>
      <c r="G641" s="834"/>
      <c r="H641" s="464"/>
      <c r="I641" s="464"/>
      <c r="J641" s="464"/>
      <c r="K641" s="661"/>
      <c r="L641" s="661"/>
      <c r="M641" s="661"/>
      <c r="N641" s="464"/>
      <c r="O641" s="464"/>
      <c r="P641" s="464"/>
      <c r="Q641" s="464"/>
      <c r="R641" s="464"/>
      <c r="S641" s="464"/>
      <c r="T641" s="464"/>
      <c r="U641" s="464"/>
      <c r="V641" s="464"/>
      <c r="W641" s="464"/>
    </row>
    <row r="642" spans="1:23" s="401" customFormat="1" ht="21" hidden="1" customHeight="1">
      <c r="A642" s="457"/>
      <c r="B642" s="806"/>
      <c r="C642" s="807"/>
      <c r="D642" s="807"/>
      <c r="E642" s="807"/>
      <c r="F642" s="835"/>
      <c r="G642" s="836"/>
      <c r="H642" s="464"/>
      <c r="I642" s="464"/>
      <c r="J642" s="464"/>
      <c r="K642" s="661"/>
      <c r="L642" s="661"/>
      <c r="M642" s="661"/>
      <c r="N642" s="464"/>
      <c r="O642" s="464"/>
      <c r="P642" s="464"/>
      <c r="Q642" s="464"/>
      <c r="R642" s="464"/>
      <c r="S642" s="464"/>
      <c r="T642" s="464"/>
      <c r="U642" s="464"/>
      <c r="V642" s="464"/>
      <c r="W642" s="464"/>
    </row>
    <row r="643" spans="1:23" s="401" customFormat="1" ht="20.25" hidden="1" customHeight="1">
      <c r="A643" s="457"/>
      <c r="B643" s="806"/>
      <c r="C643" s="807"/>
      <c r="D643" s="807"/>
      <c r="E643" s="807"/>
      <c r="F643" s="835"/>
      <c r="G643" s="836"/>
      <c r="H643" s="464"/>
      <c r="I643" s="464"/>
      <c r="J643" s="464"/>
      <c r="K643" s="661"/>
      <c r="L643" s="661"/>
      <c r="M643" s="661"/>
      <c r="N643" s="464"/>
      <c r="O643" s="464"/>
      <c r="P643" s="464"/>
      <c r="Q643" s="464"/>
      <c r="R643" s="464"/>
      <c r="S643" s="464"/>
      <c r="T643" s="464"/>
      <c r="U643" s="464"/>
      <c r="V643" s="464"/>
      <c r="W643" s="464"/>
    </row>
    <row r="644" spans="1:23" s="401" customFormat="1" ht="21" hidden="1" customHeight="1">
      <c r="A644" s="457"/>
      <c r="B644" s="806"/>
      <c r="C644" s="807"/>
      <c r="D644" s="807"/>
      <c r="E644" s="807"/>
      <c r="F644" s="835"/>
      <c r="G644" s="836"/>
      <c r="H644" s="464"/>
      <c r="I644" s="464"/>
      <c r="J644" s="464"/>
      <c r="K644" s="661"/>
      <c r="L644" s="661"/>
      <c r="M644" s="661"/>
      <c r="N644" s="464"/>
      <c r="O644" s="464"/>
      <c r="P644" s="464"/>
      <c r="Q644" s="464"/>
      <c r="R644" s="464"/>
      <c r="S644" s="464"/>
      <c r="T644" s="464"/>
      <c r="U644" s="464"/>
      <c r="V644" s="464"/>
      <c r="W644" s="464"/>
    </row>
    <row r="645" spans="1:23" s="401" customFormat="1" ht="24.95" hidden="1" customHeight="1">
      <c r="A645" s="457"/>
      <c r="B645" s="469"/>
      <c r="C645" s="470"/>
      <c r="D645" s="470"/>
      <c r="E645" s="471" t="s">
        <v>534</v>
      </c>
      <c r="F645" s="837"/>
      <c r="G645" s="838"/>
      <c r="H645" s="464"/>
      <c r="I645" s="464"/>
      <c r="J645" s="464"/>
      <c r="K645" s="661"/>
      <c r="L645" s="661"/>
      <c r="M645" s="661"/>
      <c r="N645" s="464"/>
      <c r="O645" s="464"/>
      <c r="P645" s="464"/>
      <c r="Q645" s="464"/>
      <c r="R645" s="464"/>
      <c r="S645" s="464"/>
      <c r="T645" s="464"/>
      <c r="U645" s="464"/>
      <c r="V645" s="464"/>
      <c r="W645" s="464"/>
    </row>
    <row r="646" spans="1:23" s="401" customFormat="1" ht="24.95" hidden="1" customHeight="1">
      <c r="A646" s="457"/>
      <c r="B646" s="469"/>
      <c r="C646" s="470"/>
      <c r="D646" s="470"/>
      <c r="E646" s="471" t="s">
        <v>77</v>
      </c>
      <c r="F646" s="837"/>
      <c r="G646" s="838"/>
      <c r="H646" s="464"/>
      <c r="I646" s="464"/>
      <c r="J646" s="464"/>
      <c r="K646" s="661"/>
      <c r="L646" s="661"/>
      <c r="M646" s="661"/>
      <c r="N646" s="464"/>
      <c r="O646" s="464"/>
      <c r="P646" s="464"/>
      <c r="Q646" s="464"/>
      <c r="R646" s="464"/>
      <c r="S646" s="464"/>
      <c r="T646" s="464"/>
      <c r="U646" s="464"/>
      <c r="V646" s="464"/>
      <c r="W646" s="464"/>
    </row>
    <row r="647" spans="1:23" s="401" customFormat="1" ht="24.95" hidden="1" customHeight="1">
      <c r="A647" s="457"/>
      <c r="B647" s="472"/>
      <c r="C647" s="473"/>
      <c r="D647" s="473"/>
      <c r="E647" s="474" t="s">
        <v>535</v>
      </c>
      <c r="F647" s="839"/>
      <c r="G647" s="840"/>
      <c r="H647" s="464"/>
      <c r="I647" s="464"/>
      <c r="J647" s="464"/>
      <c r="K647" s="661"/>
      <c r="L647" s="661"/>
      <c r="M647" s="661"/>
      <c r="N647" s="464"/>
      <c r="O647" s="464"/>
      <c r="P647" s="464"/>
      <c r="Q647" s="464"/>
      <c r="R647" s="464"/>
      <c r="S647" s="464"/>
      <c r="T647" s="464"/>
      <c r="U647" s="464"/>
      <c r="V647" s="464"/>
      <c r="W647" s="464"/>
    </row>
    <row r="648" spans="1:23" s="401" customFormat="1" ht="20.25" hidden="1" customHeight="1">
      <c r="A648" s="457"/>
      <c r="B648" s="475"/>
      <c r="C648" s="476"/>
      <c r="D648" s="476"/>
      <c r="E648" s="477"/>
      <c r="F648" s="167"/>
      <c r="G648" s="167"/>
      <c r="H648" s="464"/>
      <c r="I648" s="464"/>
      <c r="J648" s="464"/>
      <c r="K648" s="661"/>
      <c r="L648" s="661"/>
      <c r="M648" s="661"/>
      <c r="N648" s="464"/>
      <c r="O648" s="464"/>
      <c r="P648" s="464"/>
      <c r="Q648" s="464"/>
      <c r="R648" s="464"/>
      <c r="S648" s="464"/>
      <c r="T648" s="464"/>
      <c r="U648" s="464"/>
      <c r="V648" s="464"/>
      <c r="W648" s="464"/>
    </row>
    <row r="649" spans="1:23" s="401" customFormat="1" ht="72" hidden="1" customHeight="1">
      <c r="A649" s="457" t="s">
        <v>601</v>
      </c>
      <c r="B649" s="841" t="s">
        <v>536</v>
      </c>
      <c r="C649" s="841"/>
      <c r="D649" s="841"/>
      <c r="E649" s="841"/>
      <c r="F649" s="813"/>
      <c r="G649" s="809"/>
      <c r="H649" s="464"/>
      <c r="I649" s="464"/>
      <c r="J649" s="464"/>
      <c r="K649" s="661"/>
      <c r="L649" s="661"/>
      <c r="M649" s="661"/>
      <c r="N649" s="464"/>
      <c r="O649" s="464"/>
      <c r="P649" s="464"/>
      <c r="Q649" s="464"/>
      <c r="R649" s="464"/>
      <c r="S649" s="464"/>
      <c r="T649" s="464"/>
      <c r="U649" s="464"/>
      <c r="V649" s="464"/>
      <c r="W649" s="464"/>
    </row>
    <row r="650" spans="1:23" s="401" customFormat="1" ht="32.25" hidden="1" customHeight="1">
      <c r="A650" s="457" t="s">
        <v>602</v>
      </c>
      <c r="B650" s="841" t="s">
        <v>537</v>
      </c>
      <c r="C650" s="841"/>
      <c r="D650" s="841"/>
      <c r="E650" s="841"/>
      <c r="F650" s="470"/>
      <c r="G650" s="470"/>
      <c r="H650" s="464"/>
      <c r="I650" s="464"/>
      <c r="J650" s="464"/>
      <c r="K650" s="661"/>
      <c r="L650" s="661"/>
      <c r="M650" s="661"/>
      <c r="N650" s="464"/>
      <c r="O650" s="464"/>
      <c r="P650" s="464"/>
      <c r="Q650" s="464"/>
      <c r="R650" s="464"/>
      <c r="S650" s="464"/>
      <c r="T650" s="464"/>
      <c r="U650" s="464"/>
      <c r="V650" s="464"/>
      <c r="W650" s="464"/>
    </row>
    <row r="651" spans="1:23" s="401" customFormat="1" ht="21.75" hidden="1" customHeight="1">
      <c r="A651" s="457"/>
      <c r="B651" s="481"/>
      <c r="C651" s="476"/>
      <c r="D651" s="476"/>
      <c r="E651" s="477"/>
      <c r="F651" s="167"/>
      <c r="G651" s="167"/>
      <c r="H651" s="464"/>
      <c r="I651" s="464"/>
      <c r="J651" s="464"/>
      <c r="K651" s="661"/>
      <c r="L651" s="661"/>
      <c r="M651" s="661"/>
      <c r="N651" s="464"/>
      <c r="O651" s="464"/>
      <c r="P651" s="464"/>
      <c r="Q651" s="464"/>
      <c r="R651" s="464"/>
      <c r="S651" s="464"/>
      <c r="T651" s="464"/>
      <c r="U651" s="464"/>
      <c r="V651" s="464"/>
      <c r="W651" s="464"/>
    </row>
    <row r="652" spans="1:23" s="401" customFormat="1" ht="21.75" hidden="1" customHeight="1">
      <c r="A652" s="457"/>
      <c r="B652" s="481"/>
      <c r="C652" s="476"/>
      <c r="D652" s="476"/>
      <c r="E652" s="477"/>
      <c r="F652" s="167"/>
      <c r="G652" s="167"/>
      <c r="H652" s="464"/>
      <c r="I652" s="464"/>
      <c r="J652" s="464"/>
      <c r="K652" s="661"/>
      <c r="L652" s="661"/>
      <c r="M652" s="661"/>
      <c r="N652" s="464"/>
      <c r="O652" s="464"/>
      <c r="P652" s="464"/>
      <c r="Q652" s="464"/>
      <c r="R652" s="464"/>
      <c r="S652" s="464"/>
      <c r="T652" s="464"/>
      <c r="U652" s="464"/>
      <c r="V652" s="464"/>
      <c r="W652" s="464"/>
    </row>
    <row r="653" spans="1:23" s="401" customFormat="1" ht="21.75" hidden="1" customHeight="1">
      <c r="A653" s="457"/>
      <c r="B653" s="814"/>
      <c r="C653" s="815"/>
      <c r="D653" s="815"/>
      <c r="E653" s="815"/>
      <c r="F653" s="825"/>
      <c r="G653" s="825"/>
      <c r="H653" s="464"/>
      <c r="I653" s="464"/>
      <c r="J653" s="464"/>
      <c r="K653" s="661"/>
      <c r="L653" s="661"/>
      <c r="M653" s="661"/>
      <c r="N653" s="464"/>
      <c r="O653" s="464"/>
      <c r="P653" s="464"/>
      <c r="Q653" s="464"/>
      <c r="R653" s="464"/>
      <c r="S653" s="464"/>
      <c r="T653" s="464"/>
      <c r="U653" s="464"/>
      <c r="V653" s="464"/>
      <c r="W653" s="464"/>
    </row>
    <row r="654" spans="1:23" s="401" customFormat="1" ht="21.75" hidden="1" customHeight="1">
      <c r="A654" s="457"/>
      <c r="B654" s="483"/>
      <c r="C654" s="484"/>
      <c r="D654" s="484"/>
      <c r="E654" s="484"/>
      <c r="F654" s="808"/>
      <c r="G654" s="809"/>
      <c r="H654" s="464"/>
      <c r="I654" s="464"/>
      <c r="J654" s="464"/>
      <c r="K654" s="661"/>
      <c r="L654" s="661"/>
      <c r="M654" s="661"/>
      <c r="N654" s="464"/>
      <c r="O654" s="464"/>
      <c r="P654" s="464"/>
      <c r="Q654" s="464"/>
      <c r="R654" s="464"/>
      <c r="S654" s="464"/>
      <c r="T654" s="464"/>
      <c r="U654" s="464"/>
      <c r="V654" s="464"/>
      <c r="W654" s="464"/>
    </row>
    <row r="655" spans="1:23" s="401" customFormat="1" ht="21.75" hidden="1" customHeight="1">
      <c r="A655" s="457"/>
      <c r="B655" s="481"/>
      <c r="C655" s="476"/>
      <c r="D655" s="476"/>
      <c r="E655" s="477"/>
      <c r="F655" s="167"/>
      <c r="G655" s="167"/>
      <c r="H655" s="464"/>
      <c r="I655" s="464"/>
      <c r="J655" s="464"/>
      <c r="K655" s="661"/>
      <c r="L655" s="661"/>
      <c r="M655" s="661"/>
      <c r="N655" s="464"/>
      <c r="O655" s="464"/>
      <c r="P655" s="464"/>
      <c r="Q655" s="464"/>
      <c r="R655" s="464"/>
      <c r="S655" s="464"/>
      <c r="T655" s="464"/>
      <c r="U655" s="464"/>
      <c r="V655" s="464"/>
      <c r="W655" s="464"/>
    </row>
    <row r="656" spans="1:23" s="401" customFormat="1" ht="21.75" hidden="1" customHeight="1">
      <c r="A656" s="457"/>
      <c r="B656" s="814" t="s">
        <v>538</v>
      </c>
      <c r="C656" s="815"/>
      <c r="D656" s="815"/>
      <c r="E656" s="815"/>
      <c r="F656" s="808"/>
      <c r="G656" s="809"/>
      <c r="H656" s="464"/>
      <c r="I656" s="464"/>
      <c r="J656" s="464"/>
      <c r="K656" s="661"/>
      <c r="L656" s="661"/>
      <c r="M656" s="661"/>
      <c r="N656" s="464"/>
      <c r="O656" s="464"/>
      <c r="P656" s="464"/>
      <c r="Q656" s="464"/>
      <c r="R656" s="464"/>
      <c r="S656" s="464"/>
      <c r="T656" s="464"/>
      <c r="U656" s="464"/>
      <c r="V656" s="464"/>
      <c r="W656" s="464"/>
    </row>
    <row r="657" spans="1:23" s="401" customFormat="1" ht="21.75" hidden="1" customHeight="1">
      <c r="A657" s="457"/>
      <c r="B657" s="481"/>
      <c r="C657" s="476"/>
      <c r="D657" s="476"/>
      <c r="E657" s="477"/>
      <c r="F657" s="167"/>
      <c r="G657" s="167"/>
      <c r="H657" s="464"/>
      <c r="I657" s="464"/>
      <c r="J657" s="464"/>
      <c r="K657" s="661"/>
      <c r="L657" s="661"/>
      <c r="M657" s="661"/>
      <c r="N657" s="464"/>
      <c r="O657" s="464"/>
      <c r="P657" s="464"/>
      <c r="Q657" s="464"/>
      <c r="R657" s="464"/>
      <c r="S657" s="464"/>
      <c r="T657" s="464"/>
      <c r="U657" s="464"/>
      <c r="V657" s="464"/>
      <c r="W657" s="464"/>
    </row>
    <row r="658" spans="1:23" s="401" customFormat="1" ht="21.75" hidden="1" customHeight="1">
      <c r="A658" s="457"/>
      <c r="B658" s="806" t="s">
        <v>539</v>
      </c>
      <c r="C658" s="807"/>
      <c r="D658" s="807"/>
      <c r="E658" s="807"/>
      <c r="F658" s="808"/>
      <c r="G658" s="809"/>
      <c r="H658" s="464"/>
      <c r="I658" s="464"/>
      <c r="J658" s="464"/>
      <c r="K658" s="661"/>
      <c r="L658" s="661"/>
      <c r="M658" s="661"/>
      <c r="N658" s="464"/>
      <c r="O658" s="464"/>
      <c r="P658" s="464"/>
      <c r="Q658" s="464"/>
      <c r="R658" s="464"/>
      <c r="S658" s="464"/>
      <c r="T658" s="464"/>
      <c r="U658" s="464"/>
      <c r="V658" s="464"/>
      <c r="W658" s="464"/>
    </row>
    <row r="659" spans="1:23" s="401" customFormat="1" ht="21.75" hidden="1" customHeight="1">
      <c r="A659" s="457"/>
      <c r="B659" s="803" t="s">
        <v>540</v>
      </c>
      <c r="C659" s="804"/>
      <c r="D659" s="804"/>
      <c r="E659" s="805"/>
      <c r="F659" s="808"/>
      <c r="G659" s="809"/>
      <c r="H659" s="464"/>
      <c r="I659" s="464"/>
      <c r="J659" s="464"/>
      <c r="K659" s="661"/>
      <c r="L659" s="661"/>
      <c r="M659" s="661"/>
      <c r="N659" s="464"/>
      <c r="O659" s="464"/>
      <c r="P659" s="464"/>
      <c r="Q659" s="464"/>
      <c r="R659" s="464"/>
      <c r="S659" s="464"/>
      <c r="T659" s="464"/>
      <c r="U659" s="464"/>
      <c r="V659" s="464"/>
      <c r="W659" s="464"/>
    </row>
    <row r="660" spans="1:23" s="401" customFormat="1" ht="21" hidden="1" customHeight="1">
      <c r="A660" s="457"/>
      <c r="B660" s="803" t="s">
        <v>541</v>
      </c>
      <c r="C660" s="804"/>
      <c r="D660" s="804"/>
      <c r="E660" s="805"/>
      <c r="F660" s="808"/>
      <c r="G660" s="809"/>
      <c r="H660" s="464"/>
      <c r="I660" s="464"/>
      <c r="J660" s="464"/>
      <c r="K660" s="661"/>
      <c r="L660" s="661"/>
      <c r="M660" s="661"/>
      <c r="N660" s="464"/>
      <c r="O660" s="464"/>
      <c r="P660" s="464"/>
      <c r="Q660" s="464"/>
      <c r="R660" s="464"/>
      <c r="S660" s="464"/>
      <c r="T660" s="464"/>
      <c r="U660" s="464"/>
      <c r="V660" s="464"/>
      <c r="W660" s="464"/>
    </row>
    <row r="661" spans="1:23" s="401" customFormat="1" ht="21.75" hidden="1" customHeight="1">
      <c r="A661" s="457"/>
      <c r="B661" s="803" t="s">
        <v>542</v>
      </c>
      <c r="C661" s="804"/>
      <c r="D661" s="804"/>
      <c r="E661" s="805"/>
      <c r="F661" s="808"/>
      <c r="G661" s="809"/>
      <c r="H661" s="464"/>
      <c r="I661" s="464"/>
      <c r="J661" s="464"/>
      <c r="K661" s="661"/>
      <c r="L661" s="661"/>
      <c r="M661" s="661"/>
      <c r="N661" s="464"/>
      <c r="O661" s="464"/>
      <c r="P661" s="464"/>
      <c r="Q661" s="464"/>
      <c r="R661" s="464"/>
      <c r="S661" s="464"/>
      <c r="T661" s="464"/>
      <c r="U661" s="464"/>
      <c r="V661" s="464"/>
      <c r="W661" s="464"/>
    </row>
    <row r="662" spans="1:23" s="401" customFormat="1" ht="21.75" hidden="1" customHeight="1">
      <c r="A662" s="457"/>
      <c r="B662" s="485"/>
      <c r="C662" s="486"/>
      <c r="D662" s="486"/>
      <c r="E662" s="486"/>
      <c r="F662" s="167"/>
      <c r="G662" s="167"/>
      <c r="H662" s="464"/>
      <c r="I662" s="464"/>
      <c r="J662" s="464"/>
      <c r="K662" s="661"/>
      <c r="L662" s="661"/>
      <c r="M662" s="661"/>
      <c r="N662" s="464"/>
      <c r="O662" s="464"/>
      <c r="P662" s="464"/>
      <c r="Q662" s="464"/>
      <c r="R662" s="464"/>
      <c r="S662" s="464"/>
      <c r="T662" s="464"/>
      <c r="U662" s="464"/>
      <c r="V662" s="464"/>
      <c r="W662" s="464"/>
    </row>
    <row r="663" spans="1:23" s="401" customFormat="1" ht="21.75" hidden="1" customHeight="1">
      <c r="A663" s="457"/>
      <c r="B663" s="806" t="s">
        <v>543</v>
      </c>
      <c r="C663" s="807"/>
      <c r="D663" s="807"/>
      <c r="E663" s="807"/>
      <c r="F663" s="167"/>
      <c r="G663" s="167"/>
      <c r="H663" s="464"/>
      <c r="I663" s="464"/>
      <c r="J663" s="464"/>
      <c r="K663" s="661"/>
      <c r="L663" s="661"/>
      <c r="M663" s="661"/>
      <c r="N663" s="464"/>
      <c r="O663" s="464"/>
      <c r="P663" s="464"/>
      <c r="Q663" s="464"/>
      <c r="R663" s="464"/>
      <c r="S663" s="464"/>
      <c r="T663" s="464"/>
      <c r="U663" s="464"/>
      <c r="V663" s="464"/>
      <c r="W663" s="464"/>
    </row>
    <row r="664" spans="1:23" s="401" customFormat="1" ht="21.75" hidden="1" customHeight="1">
      <c r="A664" s="457"/>
      <c r="B664" s="806" t="s">
        <v>544</v>
      </c>
      <c r="C664" s="807"/>
      <c r="D664" s="807"/>
      <c r="E664" s="807"/>
      <c r="F664" s="808"/>
      <c r="G664" s="809"/>
      <c r="H664" s="464"/>
      <c r="I664" s="464"/>
      <c r="J664" s="464"/>
      <c r="K664" s="661"/>
      <c r="L664" s="661"/>
      <c r="M664" s="661"/>
      <c r="N664" s="464"/>
      <c r="O664" s="464"/>
      <c r="P664" s="464"/>
      <c r="Q664" s="464"/>
      <c r="R664" s="464"/>
      <c r="S664" s="464"/>
      <c r="T664" s="464"/>
      <c r="U664" s="464"/>
      <c r="V664" s="464"/>
      <c r="W664" s="464"/>
    </row>
    <row r="665" spans="1:23" s="401" customFormat="1" ht="21.75" hidden="1" customHeight="1">
      <c r="A665" s="457"/>
      <c r="B665" s="806" t="s">
        <v>545</v>
      </c>
      <c r="C665" s="807"/>
      <c r="D665" s="807"/>
      <c r="E665" s="807"/>
      <c r="F665" s="70" t="s">
        <v>540</v>
      </c>
      <c r="G665" s="70" t="s">
        <v>541</v>
      </c>
      <c r="H665" s="464"/>
      <c r="I665" s="464"/>
      <c r="J665" s="464"/>
      <c r="K665" s="661"/>
      <c r="L665" s="661"/>
      <c r="M665" s="661"/>
      <c r="N665" s="464"/>
      <c r="O665" s="464"/>
      <c r="P665" s="464"/>
      <c r="Q665" s="464"/>
      <c r="R665" s="464"/>
      <c r="S665" s="464"/>
      <c r="T665" s="464"/>
      <c r="U665" s="464"/>
      <c r="V665" s="464"/>
      <c r="W665" s="464"/>
    </row>
    <row r="666" spans="1:23" s="401" customFormat="1" ht="21.75" hidden="1" customHeight="1">
      <c r="A666" s="457"/>
      <c r="B666" s="800"/>
      <c r="C666" s="801"/>
      <c r="D666" s="801"/>
      <c r="E666" s="802"/>
      <c r="F666" s="479"/>
      <c r="G666" s="478"/>
      <c r="H666" s="464"/>
      <c r="I666" s="464"/>
      <c r="J666" s="464"/>
      <c r="K666" s="661"/>
      <c r="L666" s="661"/>
      <c r="M666" s="661"/>
      <c r="N666" s="464"/>
      <c r="O666" s="464"/>
      <c r="P666" s="464"/>
      <c r="Q666" s="464"/>
      <c r="R666" s="464"/>
      <c r="S666" s="464"/>
      <c r="T666" s="464"/>
      <c r="U666" s="464"/>
      <c r="V666" s="464"/>
      <c r="W666" s="464"/>
    </row>
    <row r="667" spans="1:23" s="401" customFormat="1" ht="21.75" hidden="1" customHeight="1">
      <c r="A667" s="457"/>
      <c r="B667" s="803" t="s">
        <v>542</v>
      </c>
      <c r="C667" s="804"/>
      <c r="D667" s="804"/>
      <c r="E667" s="805"/>
      <c r="F667" s="479"/>
      <c r="G667" s="478"/>
      <c r="H667" s="464"/>
      <c r="I667" s="464"/>
      <c r="J667" s="464"/>
      <c r="K667" s="661"/>
      <c r="L667" s="661"/>
      <c r="M667" s="661"/>
      <c r="N667" s="464"/>
      <c r="O667" s="464"/>
      <c r="P667" s="464"/>
      <c r="Q667" s="464"/>
      <c r="R667" s="464"/>
      <c r="S667" s="464"/>
      <c r="T667" s="464"/>
      <c r="U667" s="464"/>
      <c r="V667" s="464"/>
      <c r="W667" s="464"/>
    </row>
    <row r="668" spans="1:23" s="401" customFormat="1" ht="35.450000000000003" hidden="1" customHeight="1">
      <c r="A668" s="457"/>
      <c r="B668" s="806" t="s">
        <v>546</v>
      </c>
      <c r="C668" s="807"/>
      <c r="D668" s="807"/>
      <c r="E668" s="807"/>
      <c r="F668" s="808"/>
      <c r="G668" s="809"/>
      <c r="H668" s="464"/>
      <c r="I668" s="464"/>
      <c r="J668" s="464"/>
      <c r="K668" s="661"/>
      <c r="L668" s="661"/>
      <c r="M668" s="661"/>
      <c r="N668" s="464"/>
      <c r="O668" s="464"/>
      <c r="P668" s="464"/>
      <c r="Q668" s="464"/>
      <c r="R668" s="464"/>
      <c r="S668" s="464"/>
      <c r="T668" s="464"/>
      <c r="U668" s="464"/>
      <c r="V668" s="464"/>
      <c r="W668" s="464"/>
    </row>
    <row r="669" spans="1:23" s="401" customFormat="1" ht="21.75" hidden="1" customHeight="1">
      <c r="A669" s="457"/>
      <c r="B669" s="485"/>
      <c r="C669" s="486"/>
      <c r="D669" s="486"/>
      <c r="E669" s="486"/>
      <c r="F669" s="486"/>
      <c r="G669" s="486"/>
      <c r="H669" s="464"/>
      <c r="I669" s="464"/>
      <c r="J669" s="464"/>
      <c r="K669" s="661"/>
      <c r="L669" s="661"/>
      <c r="M669" s="661"/>
      <c r="N669" s="464"/>
      <c r="O669" s="464"/>
      <c r="P669" s="464"/>
      <c r="Q669" s="464"/>
      <c r="R669" s="464"/>
      <c r="S669" s="464"/>
      <c r="T669" s="464"/>
      <c r="U669" s="464"/>
      <c r="V669" s="464"/>
      <c r="W669" s="464"/>
    </row>
    <row r="670" spans="1:23" s="401" customFormat="1" ht="14.45" hidden="1" customHeight="1">
      <c r="A670" s="457"/>
      <c r="B670" s="481"/>
      <c r="C670" s="476"/>
      <c r="D670" s="476"/>
      <c r="E670" s="477"/>
      <c r="F670" s="167"/>
      <c r="G670" s="167"/>
      <c r="H670" s="464"/>
      <c r="I670" s="464"/>
      <c r="J670" s="464"/>
      <c r="K670" s="661"/>
      <c r="L670" s="661"/>
      <c r="M670" s="661"/>
      <c r="N670" s="464"/>
      <c r="O670" s="464"/>
      <c r="P670" s="464"/>
      <c r="Q670" s="464"/>
      <c r="R670" s="464"/>
      <c r="S670" s="464"/>
      <c r="T670" s="464"/>
      <c r="U670" s="464"/>
      <c r="V670" s="464"/>
      <c r="W670" s="464"/>
    </row>
    <row r="671" spans="1:23" s="401" customFormat="1" ht="33" hidden="1" customHeight="1">
      <c r="A671" s="457"/>
      <c r="B671" s="810" t="s">
        <v>603</v>
      </c>
      <c r="C671" s="811"/>
      <c r="D671" s="811"/>
      <c r="E671" s="812"/>
      <c r="F671" s="813"/>
      <c r="G671" s="809"/>
      <c r="H671" s="464"/>
      <c r="I671" s="464"/>
      <c r="J671" s="464"/>
      <c r="K671" s="661"/>
      <c r="L671" s="661"/>
      <c r="M671" s="661"/>
      <c r="N671" s="464"/>
      <c r="O671" s="464"/>
      <c r="P671" s="464"/>
      <c r="Q671" s="464"/>
      <c r="R671" s="464"/>
      <c r="S671" s="464"/>
      <c r="T671" s="464"/>
      <c r="U671" s="464"/>
      <c r="V671" s="464"/>
      <c r="W671" s="464"/>
    </row>
    <row r="672" spans="1:23" s="401" customFormat="1" ht="38.25" hidden="1" customHeight="1">
      <c r="A672" s="457" t="s">
        <v>604</v>
      </c>
      <c r="B672" s="814" t="s">
        <v>547</v>
      </c>
      <c r="C672" s="815"/>
      <c r="D672" s="815"/>
      <c r="E672" s="815"/>
      <c r="F672" s="816"/>
      <c r="G672" s="817"/>
      <c r="H672" s="464"/>
      <c r="I672" s="464"/>
      <c r="J672" s="464"/>
      <c r="K672" s="661"/>
      <c r="L672" s="661"/>
      <c r="M672" s="661"/>
      <c r="N672" s="464"/>
      <c r="O672" s="464"/>
      <c r="P672" s="464"/>
      <c r="Q672" s="464"/>
      <c r="R672" s="464"/>
      <c r="S672" s="464"/>
      <c r="T672" s="464"/>
      <c r="U672" s="464"/>
      <c r="V672" s="464"/>
      <c r="W672" s="464"/>
    </row>
    <row r="673" spans="1:23" s="401" customFormat="1" ht="24.95" hidden="1" customHeight="1">
      <c r="A673" s="468"/>
      <c r="B673" s="814" t="s">
        <v>548</v>
      </c>
      <c r="C673" s="815"/>
      <c r="D673" s="815"/>
      <c r="E673" s="815"/>
      <c r="F673" s="487"/>
      <c r="G673" s="488"/>
      <c r="H673" s="464"/>
      <c r="I673" s="464"/>
      <c r="J673" s="464"/>
      <c r="K673" s="661"/>
      <c r="L673" s="661"/>
      <c r="M673" s="661"/>
      <c r="N673" s="464"/>
      <c r="O673" s="464"/>
      <c r="P673" s="464"/>
      <c r="Q673" s="464"/>
      <c r="R673" s="464"/>
      <c r="S673" s="464"/>
      <c r="T673" s="464"/>
      <c r="U673" s="464"/>
      <c r="V673" s="464"/>
      <c r="W673" s="464"/>
    </row>
    <row r="674" spans="1:23" s="401" customFormat="1" ht="31.5" hidden="1" customHeight="1">
      <c r="A674" s="468"/>
      <c r="B674" s="814"/>
      <c r="C674" s="815"/>
      <c r="D674" s="815"/>
      <c r="E674" s="815"/>
      <c r="F674" s="490"/>
      <c r="G674" s="491"/>
      <c r="H674" s="464"/>
      <c r="I674" s="464"/>
      <c r="J674" s="464"/>
      <c r="K674" s="661"/>
      <c r="L674" s="661"/>
      <c r="M674" s="661"/>
      <c r="N674" s="464"/>
      <c r="O674" s="464"/>
      <c r="P674" s="464"/>
      <c r="Q674" s="464"/>
      <c r="R674" s="464"/>
      <c r="S674" s="464"/>
      <c r="T674" s="464"/>
      <c r="U674" s="464"/>
      <c r="V674" s="464"/>
      <c r="W674" s="464"/>
    </row>
    <row r="675" spans="1:23" s="401" customFormat="1" ht="15.75" hidden="1" customHeight="1">
      <c r="A675" s="468"/>
      <c r="B675" s="501"/>
      <c r="C675" s="502"/>
      <c r="D675" s="502"/>
      <c r="E675" s="503"/>
      <c r="F675" s="818"/>
      <c r="G675" s="819"/>
      <c r="H675" s="464"/>
      <c r="I675" s="464"/>
      <c r="J675" s="464"/>
      <c r="K675" s="661"/>
      <c r="L675" s="661"/>
      <c r="M675" s="661"/>
      <c r="N675" s="464"/>
      <c r="O675" s="464"/>
      <c r="P675" s="464"/>
      <c r="Q675" s="464"/>
      <c r="R675" s="464"/>
      <c r="S675" s="464"/>
      <c r="T675" s="464"/>
      <c r="U675" s="464"/>
      <c r="V675" s="464"/>
      <c r="W675" s="464"/>
    </row>
    <row r="676" spans="1:23" s="401" customFormat="1" ht="21" hidden="1" customHeight="1">
      <c r="A676" s="457" t="s">
        <v>605</v>
      </c>
      <c r="B676" s="793" t="s">
        <v>549</v>
      </c>
      <c r="C676" s="794"/>
      <c r="D676" s="794"/>
      <c r="E676" s="795"/>
      <c r="F676" s="808"/>
      <c r="G676" s="809"/>
      <c r="H676" s="464"/>
      <c r="I676" s="464"/>
      <c r="J676" s="464"/>
      <c r="K676" s="661"/>
      <c r="L676" s="661"/>
      <c r="M676" s="661"/>
      <c r="N676" s="464"/>
      <c r="O676" s="464"/>
      <c r="P676" s="464"/>
      <c r="Q676" s="464"/>
      <c r="R676" s="464"/>
      <c r="S676" s="464"/>
      <c r="T676" s="464"/>
      <c r="U676" s="464"/>
      <c r="V676" s="464"/>
      <c r="W676" s="464"/>
    </row>
    <row r="677" spans="1:23" s="401" customFormat="1" ht="18.75" hidden="1" customHeight="1">
      <c r="A677" s="457" t="s">
        <v>606</v>
      </c>
      <c r="B677" s="820" t="s">
        <v>550</v>
      </c>
      <c r="C677" s="821"/>
      <c r="D677" s="821"/>
      <c r="E677" s="822"/>
      <c r="F677" s="823"/>
      <c r="G677" s="824"/>
      <c r="H677" s="464"/>
      <c r="I677" s="464"/>
      <c r="J677" s="464"/>
      <c r="K677" s="661"/>
      <c r="L677" s="661"/>
      <c r="M677" s="661"/>
      <c r="N677" s="464"/>
      <c r="O677" s="464"/>
      <c r="P677" s="464"/>
      <c r="Q677" s="464"/>
      <c r="R677" s="464"/>
      <c r="S677" s="464"/>
      <c r="T677" s="464"/>
      <c r="U677" s="464"/>
      <c r="V677" s="464"/>
      <c r="W677" s="464"/>
    </row>
    <row r="678" spans="1:23" s="401" customFormat="1" ht="18.75" hidden="1" customHeight="1">
      <c r="A678" s="457"/>
      <c r="B678" s="493"/>
      <c r="C678" s="494"/>
      <c r="D678" s="494"/>
      <c r="E678" s="494"/>
      <c r="F678" s="497"/>
      <c r="G678" s="497"/>
      <c r="H678" s="464"/>
      <c r="I678" s="464"/>
      <c r="J678" s="464"/>
      <c r="K678" s="661"/>
      <c r="L678" s="661"/>
      <c r="M678" s="661"/>
      <c r="N678" s="464"/>
      <c r="O678" s="464"/>
      <c r="P678" s="464"/>
      <c r="Q678" s="464"/>
      <c r="R678" s="464"/>
      <c r="S678" s="464"/>
      <c r="T678" s="464"/>
      <c r="U678" s="464"/>
      <c r="V678" s="464"/>
      <c r="W678" s="464"/>
    </row>
    <row r="679" spans="1:23" s="401" customFormat="1" ht="44.25" hidden="1" customHeight="1">
      <c r="A679" s="457" t="s">
        <v>607</v>
      </c>
      <c r="B679" s="826" t="s">
        <v>608</v>
      </c>
      <c r="C679" s="827"/>
      <c r="D679" s="827"/>
      <c r="E679" s="828"/>
      <c r="F679" s="829"/>
      <c r="G679" s="830"/>
      <c r="H679" s="464"/>
      <c r="I679" s="464"/>
      <c r="J679" s="464"/>
      <c r="K679" s="661"/>
      <c r="L679" s="660" t="e">
        <f>'[3]Name of Bidder'!D282</f>
        <v>#REF!</v>
      </c>
      <c r="M679" s="661"/>
      <c r="N679" s="464"/>
      <c r="O679" s="464"/>
      <c r="P679" s="464"/>
      <c r="Q679" s="464"/>
      <c r="R679" s="464"/>
      <c r="S679" s="464"/>
      <c r="T679" s="464"/>
      <c r="U679" s="464"/>
      <c r="V679" s="464"/>
      <c r="W679" s="464"/>
    </row>
    <row r="680" spans="1:23" s="401" customFormat="1" ht="14.25" hidden="1" customHeight="1">
      <c r="A680" s="457"/>
      <c r="B680" s="465"/>
      <c r="C680" s="465"/>
      <c r="D680" s="465"/>
      <c r="E680" s="465"/>
      <c r="F680" s="466"/>
      <c r="G680" s="466"/>
      <c r="H680" s="464"/>
      <c r="I680" s="464"/>
      <c r="J680" s="464"/>
      <c r="K680" s="661"/>
      <c r="L680" s="661"/>
      <c r="M680" s="661"/>
      <c r="N680" s="464"/>
      <c r="O680" s="464"/>
      <c r="P680" s="464"/>
      <c r="Q680" s="464"/>
      <c r="R680" s="464"/>
      <c r="S680" s="464"/>
      <c r="T680" s="464"/>
      <c r="U680" s="464"/>
      <c r="V680" s="464"/>
      <c r="W680" s="464"/>
    </row>
    <row r="681" spans="1:23" s="401" customFormat="1" ht="36.75" hidden="1" customHeight="1">
      <c r="A681" s="457" t="s">
        <v>609</v>
      </c>
      <c r="B681" s="826" t="s">
        <v>533</v>
      </c>
      <c r="C681" s="827"/>
      <c r="D681" s="827"/>
      <c r="E681" s="827"/>
      <c r="F681" s="829"/>
      <c r="G681" s="830"/>
      <c r="H681" s="464"/>
      <c r="I681" s="464"/>
      <c r="J681" s="464"/>
      <c r="K681" s="661"/>
      <c r="L681" s="661"/>
      <c r="M681" s="661"/>
      <c r="N681" s="464"/>
      <c r="O681" s="464"/>
      <c r="P681" s="464"/>
      <c r="Q681" s="464"/>
      <c r="R681" s="464"/>
      <c r="S681" s="464"/>
      <c r="T681" s="464"/>
      <c r="U681" s="464"/>
      <c r="V681" s="464"/>
      <c r="W681" s="464"/>
    </row>
    <row r="682" spans="1:23" s="401" customFormat="1" ht="14.25" hidden="1" customHeight="1">
      <c r="A682" s="457"/>
      <c r="B682" s="467"/>
      <c r="C682" s="467"/>
      <c r="D682" s="467"/>
      <c r="E682" s="467"/>
      <c r="F682" s="466"/>
      <c r="G682" s="466"/>
      <c r="H682" s="464"/>
      <c r="I682" s="464"/>
      <c r="J682" s="464"/>
      <c r="K682" s="661"/>
      <c r="L682" s="661"/>
      <c r="M682" s="661"/>
      <c r="N682" s="464"/>
      <c r="O682" s="464"/>
      <c r="P682" s="464"/>
      <c r="Q682" s="464"/>
      <c r="R682" s="464"/>
      <c r="S682" s="464"/>
      <c r="T682" s="464"/>
      <c r="U682" s="464"/>
      <c r="V682" s="464"/>
      <c r="W682" s="464"/>
    </row>
    <row r="683" spans="1:23" s="401" customFormat="1" ht="23.25" hidden="1" customHeight="1">
      <c r="A683" s="457" t="s">
        <v>610</v>
      </c>
      <c r="B683" s="831" t="e">
        <f>IF([3]Cover!D268 = "Sole Bidder", "Name and Address of the Employer/Utility for whom the Contract was executed by the firm ", " Name and Address of the Employer/Utility for whom the Contract was executed by the firm/Partner of a JV")</f>
        <v>#REF!</v>
      </c>
      <c r="C683" s="832"/>
      <c r="D683" s="832"/>
      <c r="E683" s="832"/>
      <c r="F683" s="833"/>
      <c r="G683" s="834"/>
      <c r="H683" s="464"/>
      <c r="I683" s="464"/>
      <c r="J683" s="464"/>
      <c r="K683" s="661"/>
      <c r="L683" s="661"/>
      <c r="M683" s="661"/>
      <c r="N683" s="464"/>
      <c r="O683" s="464"/>
      <c r="P683" s="464"/>
      <c r="Q683" s="464"/>
      <c r="R683" s="464"/>
      <c r="S683" s="464"/>
      <c r="T683" s="464"/>
      <c r="U683" s="464"/>
      <c r="V683" s="464"/>
      <c r="W683" s="464"/>
    </row>
    <row r="684" spans="1:23" s="401" customFormat="1" ht="21" hidden="1" customHeight="1">
      <c r="A684" s="457"/>
      <c r="B684" s="806"/>
      <c r="C684" s="807"/>
      <c r="D684" s="807"/>
      <c r="E684" s="807"/>
      <c r="F684" s="835"/>
      <c r="G684" s="836"/>
      <c r="H684" s="464"/>
      <c r="I684" s="464"/>
      <c r="J684" s="464"/>
      <c r="K684" s="661"/>
      <c r="L684" s="661"/>
      <c r="M684" s="661"/>
      <c r="N684" s="464"/>
      <c r="O684" s="464"/>
      <c r="P684" s="464"/>
      <c r="Q684" s="464"/>
      <c r="R684" s="464"/>
      <c r="S684" s="464"/>
      <c r="T684" s="464"/>
      <c r="U684" s="464"/>
      <c r="V684" s="464"/>
      <c r="W684" s="464"/>
    </row>
    <row r="685" spans="1:23" s="401" customFormat="1" ht="20.25" hidden="1" customHeight="1">
      <c r="A685" s="457"/>
      <c r="B685" s="806"/>
      <c r="C685" s="807"/>
      <c r="D685" s="807"/>
      <c r="E685" s="807"/>
      <c r="F685" s="835"/>
      <c r="G685" s="836"/>
      <c r="H685" s="464"/>
      <c r="I685" s="464"/>
      <c r="J685" s="464"/>
      <c r="K685" s="661"/>
      <c r="L685" s="661"/>
      <c r="M685" s="661"/>
      <c r="N685" s="464"/>
      <c r="O685" s="464"/>
      <c r="P685" s="464"/>
      <c r="Q685" s="464"/>
      <c r="R685" s="464"/>
      <c r="S685" s="464"/>
      <c r="T685" s="464"/>
      <c r="U685" s="464"/>
      <c r="V685" s="464"/>
      <c r="W685" s="464"/>
    </row>
    <row r="686" spans="1:23" s="401" customFormat="1" ht="21" hidden="1" customHeight="1">
      <c r="A686" s="457"/>
      <c r="B686" s="806"/>
      <c r="C686" s="807"/>
      <c r="D686" s="807"/>
      <c r="E686" s="807"/>
      <c r="F686" s="835"/>
      <c r="G686" s="836"/>
      <c r="H686" s="464"/>
      <c r="I686" s="464"/>
      <c r="J686" s="464"/>
      <c r="K686" s="661"/>
      <c r="L686" s="661"/>
      <c r="M686" s="661"/>
      <c r="N686" s="464"/>
      <c r="O686" s="464"/>
      <c r="P686" s="464"/>
      <c r="Q686" s="464"/>
      <c r="R686" s="464"/>
      <c r="S686" s="464"/>
      <c r="T686" s="464"/>
      <c r="U686" s="464"/>
      <c r="V686" s="464"/>
      <c r="W686" s="464"/>
    </row>
    <row r="687" spans="1:23" s="401" customFormat="1" ht="24.95" hidden="1" customHeight="1">
      <c r="A687" s="457"/>
      <c r="B687" s="469"/>
      <c r="C687" s="470"/>
      <c r="D687" s="470"/>
      <c r="E687" s="471" t="s">
        <v>534</v>
      </c>
      <c r="F687" s="837"/>
      <c r="G687" s="838"/>
      <c r="H687" s="464"/>
      <c r="I687" s="464"/>
      <c r="J687" s="464"/>
      <c r="K687" s="661"/>
      <c r="L687" s="661"/>
      <c r="M687" s="661"/>
      <c r="N687" s="464"/>
      <c r="O687" s="464"/>
      <c r="P687" s="464"/>
      <c r="Q687" s="464"/>
      <c r="R687" s="464"/>
      <c r="S687" s="464"/>
      <c r="T687" s="464"/>
      <c r="U687" s="464"/>
      <c r="V687" s="464"/>
      <c r="W687" s="464"/>
    </row>
    <row r="688" spans="1:23" s="401" customFormat="1" ht="24.95" hidden="1" customHeight="1">
      <c r="A688" s="457"/>
      <c r="B688" s="469"/>
      <c r="C688" s="470"/>
      <c r="D688" s="470"/>
      <c r="E688" s="471" t="s">
        <v>77</v>
      </c>
      <c r="F688" s="837"/>
      <c r="G688" s="838"/>
      <c r="H688" s="464"/>
      <c r="I688" s="464"/>
      <c r="J688" s="464"/>
      <c r="K688" s="661"/>
      <c r="L688" s="661"/>
      <c r="M688" s="661"/>
      <c r="N688" s="464"/>
      <c r="O688" s="464"/>
      <c r="P688" s="464"/>
      <c r="Q688" s="464"/>
      <c r="R688" s="464"/>
      <c r="S688" s="464"/>
      <c r="T688" s="464"/>
      <c r="U688" s="464"/>
      <c r="V688" s="464"/>
      <c r="W688" s="464"/>
    </row>
    <row r="689" spans="1:23" s="401" customFormat="1" ht="24.95" hidden="1" customHeight="1">
      <c r="A689" s="457"/>
      <c r="B689" s="472"/>
      <c r="C689" s="473"/>
      <c r="D689" s="473"/>
      <c r="E689" s="474" t="s">
        <v>535</v>
      </c>
      <c r="F689" s="839"/>
      <c r="G689" s="840"/>
      <c r="H689" s="464"/>
      <c r="I689" s="464"/>
      <c r="J689" s="464"/>
      <c r="K689" s="661"/>
      <c r="L689" s="661"/>
      <c r="M689" s="661"/>
      <c r="N689" s="464"/>
      <c r="O689" s="464"/>
      <c r="P689" s="464"/>
      <c r="Q689" s="464"/>
      <c r="R689" s="464"/>
      <c r="S689" s="464"/>
      <c r="T689" s="464"/>
      <c r="U689" s="464"/>
      <c r="V689" s="464"/>
      <c r="W689" s="464"/>
    </row>
    <row r="690" spans="1:23" s="401" customFormat="1" ht="20.25" hidden="1" customHeight="1">
      <c r="A690" s="457"/>
      <c r="B690" s="475"/>
      <c r="C690" s="476"/>
      <c r="D690" s="476"/>
      <c r="E690" s="477"/>
      <c r="F690" s="167"/>
      <c r="G690" s="167"/>
      <c r="H690" s="464"/>
      <c r="I690" s="464"/>
      <c r="J690" s="464"/>
      <c r="K690" s="661"/>
      <c r="L690" s="661"/>
      <c r="M690" s="661"/>
      <c r="N690" s="464"/>
      <c r="O690" s="464"/>
      <c r="P690" s="464"/>
      <c r="Q690" s="464"/>
      <c r="R690" s="464"/>
      <c r="S690" s="464"/>
      <c r="T690" s="464"/>
      <c r="U690" s="464"/>
      <c r="V690" s="464"/>
      <c r="W690" s="464"/>
    </row>
    <row r="691" spans="1:23" s="401" customFormat="1" ht="72" hidden="1" customHeight="1">
      <c r="A691" s="457" t="s">
        <v>611</v>
      </c>
      <c r="B691" s="841" t="s">
        <v>536</v>
      </c>
      <c r="C691" s="841"/>
      <c r="D691" s="841"/>
      <c r="E691" s="841"/>
      <c r="F691" s="813"/>
      <c r="G691" s="809"/>
      <c r="H691" s="464"/>
      <c r="I691" s="464"/>
      <c r="J691" s="464"/>
      <c r="K691" s="661"/>
      <c r="L691" s="661"/>
      <c r="M691" s="661"/>
      <c r="N691" s="464"/>
      <c r="O691" s="464"/>
      <c r="P691" s="464"/>
      <c r="Q691" s="464"/>
      <c r="R691" s="464"/>
      <c r="S691" s="464"/>
      <c r="T691" s="464"/>
      <c r="U691" s="464"/>
      <c r="V691" s="464"/>
      <c r="W691" s="464"/>
    </row>
    <row r="692" spans="1:23" s="401" customFormat="1" ht="32.25" hidden="1" customHeight="1">
      <c r="A692" s="457" t="s">
        <v>612</v>
      </c>
      <c r="B692" s="841" t="s">
        <v>537</v>
      </c>
      <c r="C692" s="841"/>
      <c r="D692" s="841"/>
      <c r="E692" s="841"/>
      <c r="F692" s="470"/>
      <c r="G692" s="470"/>
      <c r="H692" s="464"/>
      <c r="I692" s="464"/>
      <c r="J692" s="464"/>
      <c r="K692" s="661"/>
      <c r="L692" s="661"/>
      <c r="M692" s="661"/>
      <c r="N692" s="464"/>
      <c r="O692" s="464"/>
      <c r="P692" s="464"/>
      <c r="Q692" s="464"/>
      <c r="R692" s="464"/>
      <c r="S692" s="464"/>
      <c r="T692" s="464"/>
      <c r="U692" s="464"/>
      <c r="V692" s="464"/>
      <c r="W692" s="464"/>
    </row>
    <row r="693" spans="1:23" s="401" customFormat="1" ht="21.75" hidden="1" customHeight="1">
      <c r="A693" s="457"/>
      <c r="B693" s="481"/>
      <c r="C693" s="476"/>
      <c r="D693" s="476"/>
      <c r="E693" s="477"/>
      <c r="F693" s="167"/>
      <c r="G693" s="167"/>
      <c r="H693" s="464"/>
      <c r="I693" s="464"/>
      <c r="J693" s="464"/>
      <c r="K693" s="661"/>
      <c r="L693" s="661"/>
      <c r="M693" s="661"/>
      <c r="N693" s="464"/>
      <c r="O693" s="464"/>
      <c r="P693" s="464"/>
      <c r="Q693" s="464"/>
      <c r="R693" s="464"/>
      <c r="S693" s="464"/>
      <c r="T693" s="464"/>
      <c r="U693" s="464"/>
      <c r="V693" s="464"/>
      <c r="W693" s="464"/>
    </row>
    <row r="694" spans="1:23" s="401" customFormat="1" ht="21.75" hidden="1" customHeight="1">
      <c r="A694" s="457"/>
      <c r="B694" s="481"/>
      <c r="C694" s="476"/>
      <c r="D694" s="476"/>
      <c r="E694" s="477"/>
      <c r="F694" s="167"/>
      <c r="G694" s="167"/>
      <c r="H694" s="464"/>
      <c r="I694" s="464"/>
      <c r="J694" s="464"/>
      <c r="K694" s="661"/>
      <c r="L694" s="661"/>
      <c r="M694" s="661"/>
      <c r="N694" s="464"/>
      <c r="O694" s="464"/>
      <c r="P694" s="464"/>
      <c r="Q694" s="464"/>
      <c r="R694" s="464"/>
      <c r="S694" s="464"/>
      <c r="T694" s="464"/>
      <c r="U694" s="464"/>
      <c r="V694" s="464"/>
      <c r="W694" s="464"/>
    </row>
    <row r="695" spans="1:23" s="401" customFormat="1" ht="21.75" hidden="1" customHeight="1">
      <c r="A695" s="457"/>
      <c r="B695" s="814"/>
      <c r="C695" s="815"/>
      <c r="D695" s="815"/>
      <c r="E695" s="815"/>
      <c r="F695" s="825"/>
      <c r="G695" s="825"/>
      <c r="H695" s="464"/>
      <c r="I695" s="464"/>
      <c r="J695" s="464"/>
      <c r="K695" s="661"/>
      <c r="L695" s="661"/>
      <c r="M695" s="661"/>
      <c r="N695" s="464"/>
      <c r="O695" s="464"/>
      <c r="P695" s="464"/>
      <c r="Q695" s="464"/>
      <c r="R695" s="464"/>
      <c r="S695" s="464"/>
      <c r="T695" s="464"/>
      <c r="U695" s="464"/>
      <c r="V695" s="464"/>
      <c r="W695" s="464"/>
    </row>
    <row r="696" spans="1:23" s="401" customFormat="1" ht="21.75" hidden="1" customHeight="1">
      <c r="A696" s="457"/>
      <c r="B696" s="483"/>
      <c r="C696" s="484"/>
      <c r="D696" s="484"/>
      <c r="E696" s="484"/>
      <c r="F696" s="808"/>
      <c r="G696" s="809"/>
      <c r="H696" s="464"/>
      <c r="I696" s="464"/>
      <c r="J696" s="464"/>
      <c r="K696" s="661"/>
      <c r="L696" s="661"/>
      <c r="M696" s="661"/>
      <c r="N696" s="464"/>
      <c r="O696" s="464"/>
      <c r="P696" s="464"/>
      <c r="Q696" s="464"/>
      <c r="R696" s="464"/>
      <c r="S696" s="464"/>
      <c r="T696" s="464"/>
      <c r="U696" s="464"/>
      <c r="V696" s="464"/>
      <c r="W696" s="464"/>
    </row>
    <row r="697" spans="1:23" s="401" customFormat="1" ht="21.75" hidden="1" customHeight="1">
      <c r="A697" s="457"/>
      <c r="B697" s="481"/>
      <c r="C697" s="476"/>
      <c r="D697" s="476"/>
      <c r="E697" s="477"/>
      <c r="F697" s="167"/>
      <c r="G697" s="167"/>
      <c r="H697" s="464"/>
      <c r="I697" s="464"/>
      <c r="J697" s="464"/>
      <c r="K697" s="661"/>
      <c r="L697" s="661"/>
      <c r="M697" s="661"/>
      <c r="N697" s="464"/>
      <c r="O697" s="464"/>
      <c r="P697" s="464"/>
      <c r="Q697" s="464"/>
      <c r="R697" s="464"/>
      <c r="S697" s="464"/>
      <c r="T697" s="464"/>
      <c r="U697" s="464"/>
      <c r="V697" s="464"/>
      <c r="W697" s="464"/>
    </row>
    <row r="698" spans="1:23" s="401" customFormat="1" ht="21.75" hidden="1" customHeight="1">
      <c r="A698" s="457"/>
      <c r="B698" s="814" t="s">
        <v>538</v>
      </c>
      <c r="C698" s="815"/>
      <c r="D698" s="815"/>
      <c r="E698" s="815"/>
      <c r="F698" s="808"/>
      <c r="G698" s="809"/>
      <c r="H698" s="464"/>
      <c r="I698" s="464"/>
      <c r="J698" s="464"/>
      <c r="K698" s="661"/>
      <c r="L698" s="661"/>
      <c r="M698" s="661"/>
      <c r="N698" s="464"/>
      <c r="O698" s="464"/>
      <c r="P698" s="464"/>
      <c r="Q698" s="464"/>
      <c r="R698" s="464"/>
      <c r="S698" s="464"/>
      <c r="T698" s="464"/>
      <c r="U698" s="464"/>
      <c r="V698" s="464"/>
      <c r="W698" s="464"/>
    </row>
    <row r="699" spans="1:23" s="401" customFormat="1" ht="21.75" hidden="1" customHeight="1">
      <c r="A699" s="457"/>
      <c r="B699" s="481"/>
      <c r="C699" s="476"/>
      <c r="D699" s="476"/>
      <c r="E699" s="477"/>
      <c r="F699" s="167"/>
      <c r="G699" s="167"/>
      <c r="H699" s="464"/>
      <c r="I699" s="464"/>
      <c r="J699" s="464"/>
      <c r="K699" s="661"/>
      <c r="L699" s="661"/>
      <c r="M699" s="661"/>
      <c r="N699" s="464"/>
      <c r="O699" s="464"/>
      <c r="P699" s="464"/>
      <c r="Q699" s="464"/>
      <c r="R699" s="464"/>
      <c r="S699" s="464"/>
      <c r="T699" s="464"/>
      <c r="U699" s="464"/>
      <c r="V699" s="464"/>
      <c r="W699" s="464"/>
    </row>
    <row r="700" spans="1:23" s="401" customFormat="1" ht="21.75" hidden="1" customHeight="1">
      <c r="A700" s="457"/>
      <c r="B700" s="806" t="s">
        <v>539</v>
      </c>
      <c r="C700" s="807"/>
      <c r="D700" s="807"/>
      <c r="E700" s="807"/>
      <c r="F700" s="808"/>
      <c r="G700" s="809"/>
      <c r="H700" s="464"/>
      <c r="I700" s="464"/>
      <c r="J700" s="464"/>
      <c r="K700" s="661"/>
      <c r="L700" s="661"/>
      <c r="M700" s="661"/>
      <c r="N700" s="464"/>
      <c r="O700" s="464"/>
      <c r="P700" s="464"/>
      <c r="Q700" s="464"/>
      <c r="R700" s="464"/>
      <c r="S700" s="464"/>
      <c r="T700" s="464"/>
      <c r="U700" s="464"/>
      <c r="V700" s="464"/>
      <c r="W700" s="464"/>
    </row>
    <row r="701" spans="1:23" s="401" customFormat="1" ht="21.75" hidden="1" customHeight="1">
      <c r="A701" s="457"/>
      <c r="B701" s="803" t="s">
        <v>540</v>
      </c>
      <c r="C701" s="804"/>
      <c r="D701" s="804"/>
      <c r="E701" s="805"/>
      <c r="F701" s="808"/>
      <c r="G701" s="809"/>
      <c r="H701" s="464"/>
      <c r="I701" s="464"/>
      <c r="J701" s="464"/>
      <c r="K701" s="661"/>
      <c r="L701" s="661"/>
      <c r="M701" s="661"/>
      <c r="N701" s="464"/>
      <c r="O701" s="464"/>
      <c r="P701" s="464"/>
      <c r="Q701" s="464"/>
      <c r="R701" s="464"/>
      <c r="S701" s="464"/>
      <c r="T701" s="464"/>
      <c r="U701" s="464"/>
      <c r="V701" s="464"/>
      <c r="W701" s="464"/>
    </row>
    <row r="702" spans="1:23" s="401" customFormat="1" ht="21" hidden="1" customHeight="1">
      <c r="A702" s="457"/>
      <c r="B702" s="803" t="s">
        <v>541</v>
      </c>
      <c r="C702" s="804"/>
      <c r="D702" s="804"/>
      <c r="E702" s="805"/>
      <c r="F702" s="808"/>
      <c r="G702" s="809"/>
      <c r="H702" s="464"/>
      <c r="I702" s="464"/>
      <c r="J702" s="464"/>
      <c r="K702" s="661"/>
      <c r="L702" s="661"/>
      <c r="M702" s="661"/>
      <c r="N702" s="464"/>
      <c r="O702" s="464"/>
      <c r="P702" s="464"/>
      <c r="Q702" s="464"/>
      <c r="R702" s="464"/>
      <c r="S702" s="464"/>
      <c r="T702" s="464"/>
      <c r="U702" s="464"/>
      <c r="V702" s="464"/>
      <c r="W702" s="464"/>
    </row>
    <row r="703" spans="1:23" s="401" customFormat="1" ht="21.75" hidden="1" customHeight="1">
      <c r="A703" s="457"/>
      <c r="B703" s="803" t="s">
        <v>542</v>
      </c>
      <c r="C703" s="804"/>
      <c r="D703" s="804"/>
      <c r="E703" s="805"/>
      <c r="F703" s="808"/>
      <c r="G703" s="809"/>
      <c r="H703" s="464"/>
      <c r="I703" s="464"/>
      <c r="J703" s="464"/>
      <c r="K703" s="661"/>
      <c r="L703" s="661"/>
      <c r="M703" s="661"/>
      <c r="N703" s="464"/>
      <c r="O703" s="464"/>
      <c r="P703" s="464"/>
      <c r="Q703" s="464"/>
      <c r="R703" s="464"/>
      <c r="S703" s="464"/>
      <c r="T703" s="464"/>
      <c r="U703" s="464"/>
      <c r="V703" s="464"/>
      <c r="W703" s="464"/>
    </row>
    <row r="704" spans="1:23" s="401" customFormat="1" ht="21.75" hidden="1" customHeight="1">
      <c r="A704" s="457"/>
      <c r="B704" s="485"/>
      <c r="C704" s="486"/>
      <c r="D704" s="486"/>
      <c r="E704" s="486"/>
      <c r="F704" s="167"/>
      <c r="G704" s="167"/>
      <c r="H704" s="464"/>
      <c r="I704" s="464"/>
      <c r="J704" s="464"/>
      <c r="K704" s="661"/>
      <c r="L704" s="661"/>
      <c r="M704" s="661"/>
      <c r="N704" s="464"/>
      <c r="O704" s="464"/>
      <c r="P704" s="464"/>
      <c r="Q704" s="464"/>
      <c r="R704" s="464"/>
      <c r="S704" s="464"/>
      <c r="T704" s="464"/>
      <c r="U704" s="464"/>
      <c r="V704" s="464"/>
      <c r="W704" s="464"/>
    </row>
    <row r="705" spans="1:23" s="401" customFormat="1" ht="21.75" hidden="1" customHeight="1">
      <c r="A705" s="457"/>
      <c r="B705" s="806" t="s">
        <v>543</v>
      </c>
      <c r="C705" s="807"/>
      <c r="D705" s="807"/>
      <c r="E705" s="807"/>
      <c r="F705" s="167"/>
      <c r="G705" s="167"/>
      <c r="H705" s="464"/>
      <c r="I705" s="464"/>
      <c r="J705" s="464"/>
      <c r="K705" s="661"/>
      <c r="L705" s="661"/>
      <c r="M705" s="661"/>
      <c r="N705" s="464"/>
      <c r="O705" s="464"/>
      <c r="P705" s="464"/>
      <c r="Q705" s="464"/>
      <c r="R705" s="464"/>
      <c r="S705" s="464"/>
      <c r="T705" s="464"/>
      <c r="U705" s="464"/>
      <c r="V705" s="464"/>
      <c r="W705" s="464"/>
    </row>
    <row r="706" spans="1:23" s="401" customFormat="1" ht="21.75" hidden="1" customHeight="1">
      <c r="A706" s="457"/>
      <c r="B706" s="806" t="s">
        <v>544</v>
      </c>
      <c r="C706" s="807"/>
      <c r="D706" s="807"/>
      <c r="E706" s="807"/>
      <c r="F706" s="808"/>
      <c r="G706" s="809"/>
      <c r="H706" s="464"/>
      <c r="I706" s="464"/>
      <c r="J706" s="464"/>
      <c r="K706" s="661"/>
      <c r="L706" s="661"/>
      <c r="M706" s="661"/>
      <c r="N706" s="464"/>
      <c r="O706" s="464"/>
      <c r="P706" s="464"/>
      <c r="Q706" s="464"/>
      <c r="R706" s="464"/>
      <c r="S706" s="464"/>
      <c r="T706" s="464"/>
      <c r="U706" s="464"/>
      <c r="V706" s="464"/>
      <c r="W706" s="464"/>
    </row>
    <row r="707" spans="1:23" s="401" customFormat="1" ht="21.75" hidden="1" customHeight="1">
      <c r="A707" s="457"/>
      <c r="B707" s="806" t="s">
        <v>545</v>
      </c>
      <c r="C707" s="807"/>
      <c r="D707" s="807"/>
      <c r="E707" s="807"/>
      <c r="F707" s="70" t="s">
        <v>540</v>
      </c>
      <c r="G707" s="70" t="s">
        <v>541</v>
      </c>
      <c r="H707" s="464"/>
      <c r="I707" s="464"/>
      <c r="J707" s="464"/>
      <c r="K707" s="661"/>
      <c r="L707" s="661"/>
      <c r="M707" s="661"/>
      <c r="N707" s="464"/>
      <c r="O707" s="464"/>
      <c r="P707" s="464"/>
      <c r="Q707" s="464"/>
      <c r="R707" s="464"/>
      <c r="S707" s="464"/>
      <c r="T707" s="464"/>
      <c r="U707" s="464"/>
      <c r="V707" s="464"/>
      <c r="W707" s="464"/>
    </row>
    <row r="708" spans="1:23" s="401" customFormat="1" ht="21.75" hidden="1" customHeight="1">
      <c r="A708" s="457"/>
      <c r="B708" s="800"/>
      <c r="C708" s="801"/>
      <c r="D708" s="801"/>
      <c r="E708" s="802"/>
      <c r="F708" s="479"/>
      <c r="G708" s="478"/>
      <c r="H708" s="464"/>
      <c r="I708" s="464"/>
      <c r="J708" s="464"/>
      <c r="K708" s="661"/>
      <c r="L708" s="661"/>
      <c r="M708" s="661"/>
      <c r="N708" s="464"/>
      <c r="O708" s="464"/>
      <c r="P708" s="464"/>
      <c r="Q708" s="464"/>
      <c r="R708" s="464"/>
      <c r="S708" s="464"/>
      <c r="T708" s="464"/>
      <c r="U708" s="464"/>
      <c r="V708" s="464"/>
      <c r="W708" s="464"/>
    </row>
    <row r="709" spans="1:23" s="401" customFormat="1" ht="21.75" hidden="1" customHeight="1">
      <c r="A709" s="457"/>
      <c r="B709" s="803" t="s">
        <v>542</v>
      </c>
      <c r="C709" s="804"/>
      <c r="D709" s="804"/>
      <c r="E709" s="805"/>
      <c r="F709" s="479"/>
      <c r="G709" s="478"/>
      <c r="H709" s="464"/>
      <c r="I709" s="464"/>
      <c r="J709" s="464"/>
      <c r="K709" s="661"/>
      <c r="L709" s="661"/>
      <c r="M709" s="661"/>
      <c r="N709" s="464"/>
      <c r="O709" s="464"/>
      <c r="P709" s="464"/>
      <c r="Q709" s="464"/>
      <c r="R709" s="464"/>
      <c r="S709" s="464"/>
      <c r="T709" s="464"/>
      <c r="U709" s="464"/>
      <c r="V709" s="464"/>
      <c r="W709" s="464"/>
    </row>
    <row r="710" spans="1:23" s="401" customFormat="1" ht="35.450000000000003" hidden="1" customHeight="1">
      <c r="A710" s="457"/>
      <c r="B710" s="806" t="s">
        <v>546</v>
      </c>
      <c r="C710" s="807"/>
      <c r="D710" s="807"/>
      <c r="E710" s="807"/>
      <c r="F710" s="808"/>
      <c r="G710" s="809"/>
      <c r="H710" s="464"/>
      <c r="I710" s="464"/>
      <c r="J710" s="464"/>
      <c r="K710" s="661"/>
      <c r="L710" s="661"/>
      <c r="M710" s="661"/>
      <c r="N710" s="464"/>
      <c r="O710" s="464"/>
      <c r="P710" s="464"/>
      <c r="Q710" s="464"/>
      <c r="R710" s="464"/>
      <c r="S710" s="464"/>
      <c r="T710" s="464"/>
      <c r="U710" s="464"/>
      <c r="V710" s="464"/>
      <c r="W710" s="464"/>
    </row>
    <row r="711" spans="1:23" s="401" customFormat="1" ht="21.75" hidden="1" customHeight="1">
      <c r="A711" s="457"/>
      <c r="B711" s="485"/>
      <c r="C711" s="486"/>
      <c r="D711" s="486"/>
      <c r="E711" s="486"/>
      <c r="F711" s="486"/>
      <c r="G711" s="486"/>
      <c r="H711" s="464"/>
      <c r="I711" s="464"/>
      <c r="J711" s="464"/>
      <c r="K711" s="661"/>
      <c r="L711" s="661"/>
      <c r="M711" s="661"/>
      <c r="N711" s="464"/>
      <c r="O711" s="464"/>
      <c r="P711" s="464"/>
      <c r="Q711" s="464"/>
      <c r="R711" s="464"/>
      <c r="S711" s="464"/>
      <c r="T711" s="464"/>
      <c r="U711" s="464"/>
      <c r="V711" s="464"/>
      <c r="W711" s="464"/>
    </row>
    <row r="712" spans="1:23" s="401" customFormat="1" ht="14.45" hidden="1" customHeight="1">
      <c r="A712" s="457"/>
      <c r="B712" s="481"/>
      <c r="C712" s="476"/>
      <c r="D712" s="476"/>
      <c r="E712" s="477"/>
      <c r="F712" s="167"/>
      <c r="G712" s="167"/>
      <c r="H712" s="464"/>
      <c r="I712" s="464"/>
      <c r="J712" s="464"/>
      <c r="K712" s="661"/>
      <c r="L712" s="661"/>
      <c r="M712" s="661"/>
      <c r="N712" s="464"/>
      <c r="O712" s="464"/>
      <c r="P712" s="464"/>
      <c r="Q712" s="464"/>
      <c r="R712" s="464"/>
      <c r="S712" s="464"/>
      <c r="T712" s="464"/>
      <c r="U712" s="464"/>
      <c r="V712" s="464"/>
      <c r="W712" s="464"/>
    </row>
    <row r="713" spans="1:23" s="401" customFormat="1" ht="33" hidden="1" customHeight="1">
      <c r="A713" s="457"/>
      <c r="B713" s="810" t="s">
        <v>613</v>
      </c>
      <c r="C713" s="811"/>
      <c r="D713" s="811"/>
      <c r="E713" s="812"/>
      <c r="F713" s="813"/>
      <c r="G713" s="809"/>
      <c r="H713" s="464"/>
      <c r="I713" s="464"/>
      <c r="J713" s="464"/>
      <c r="K713" s="661"/>
      <c r="L713" s="661"/>
      <c r="M713" s="661"/>
      <c r="N713" s="464"/>
      <c r="O713" s="464"/>
      <c r="P713" s="464"/>
      <c r="Q713" s="464"/>
      <c r="R713" s="464"/>
      <c r="S713" s="464"/>
      <c r="T713" s="464"/>
      <c r="U713" s="464"/>
      <c r="V713" s="464"/>
      <c r="W713" s="464"/>
    </row>
    <row r="714" spans="1:23" s="401" customFormat="1" ht="38.25" hidden="1" customHeight="1">
      <c r="A714" s="457" t="s">
        <v>614</v>
      </c>
      <c r="B714" s="814" t="s">
        <v>547</v>
      </c>
      <c r="C714" s="815"/>
      <c r="D714" s="815"/>
      <c r="E714" s="815"/>
      <c r="F714" s="816"/>
      <c r="G714" s="817"/>
      <c r="H714" s="464"/>
      <c r="I714" s="464"/>
      <c r="J714" s="464"/>
      <c r="K714" s="661"/>
      <c r="L714" s="661"/>
      <c r="M714" s="661"/>
      <c r="N714" s="464"/>
      <c r="O714" s="464"/>
      <c r="P714" s="464"/>
      <c r="Q714" s="464"/>
      <c r="R714" s="464"/>
      <c r="S714" s="464"/>
      <c r="T714" s="464"/>
      <c r="U714" s="464"/>
      <c r="V714" s="464"/>
      <c r="W714" s="464"/>
    </row>
    <row r="715" spans="1:23" s="401" customFormat="1" ht="24.95" hidden="1" customHeight="1">
      <c r="A715" s="468"/>
      <c r="B715" s="814" t="s">
        <v>548</v>
      </c>
      <c r="C715" s="815"/>
      <c r="D715" s="815"/>
      <c r="E715" s="815"/>
      <c r="F715" s="487"/>
      <c r="G715" s="488"/>
      <c r="H715" s="464"/>
      <c r="I715" s="464"/>
      <c r="J715" s="464"/>
      <c r="K715" s="661"/>
      <c r="L715" s="661"/>
      <c r="M715" s="661"/>
      <c r="N715" s="464"/>
      <c r="O715" s="464"/>
      <c r="P715" s="464"/>
      <c r="Q715" s="464"/>
      <c r="R715" s="464"/>
      <c r="S715" s="464"/>
      <c r="T715" s="464"/>
      <c r="U715" s="464"/>
      <c r="V715" s="464"/>
      <c r="W715" s="464"/>
    </row>
    <row r="716" spans="1:23" s="401" customFormat="1" ht="31.5" hidden="1" customHeight="1">
      <c r="A716" s="468"/>
      <c r="B716" s="814"/>
      <c r="C716" s="815"/>
      <c r="D716" s="815"/>
      <c r="E716" s="815"/>
      <c r="F716" s="490"/>
      <c r="G716" s="491"/>
      <c r="H716" s="464"/>
      <c r="I716" s="464"/>
      <c r="J716" s="464"/>
      <c r="K716" s="661"/>
      <c r="L716" s="661"/>
      <c r="M716" s="661"/>
      <c r="N716" s="464"/>
      <c r="O716" s="464"/>
      <c r="P716" s="464"/>
      <c r="Q716" s="464"/>
      <c r="R716" s="464"/>
      <c r="S716" s="464"/>
      <c r="T716" s="464"/>
      <c r="U716" s="464"/>
      <c r="V716" s="464"/>
      <c r="W716" s="464"/>
    </row>
    <row r="717" spans="1:23" s="401" customFormat="1" ht="15.75" hidden="1" customHeight="1">
      <c r="A717" s="468"/>
      <c r="B717" s="501"/>
      <c r="C717" s="502"/>
      <c r="D717" s="502"/>
      <c r="E717" s="503"/>
      <c r="F717" s="818"/>
      <c r="G717" s="819"/>
      <c r="H717" s="464"/>
      <c r="I717" s="464"/>
      <c r="J717" s="464"/>
      <c r="K717" s="661"/>
      <c r="L717" s="661"/>
      <c r="M717" s="661"/>
      <c r="N717" s="464"/>
      <c r="O717" s="464"/>
      <c r="P717" s="464"/>
      <c r="Q717" s="464"/>
      <c r="R717" s="464"/>
      <c r="S717" s="464"/>
      <c r="T717" s="464"/>
      <c r="U717" s="464"/>
      <c r="V717" s="464"/>
      <c r="W717" s="464"/>
    </row>
    <row r="718" spans="1:23" s="401" customFormat="1" ht="21" hidden="1" customHeight="1">
      <c r="A718" s="457" t="s">
        <v>615</v>
      </c>
      <c r="B718" s="793" t="s">
        <v>549</v>
      </c>
      <c r="C718" s="794"/>
      <c r="D718" s="794"/>
      <c r="E718" s="795"/>
      <c r="F718" s="808"/>
      <c r="G718" s="809"/>
      <c r="H718" s="464"/>
      <c r="I718" s="464"/>
      <c r="J718" s="464"/>
      <c r="K718" s="661"/>
      <c r="L718" s="661"/>
      <c r="M718" s="661"/>
      <c r="N718" s="464"/>
      <c r="O718" s="464"/>
      <c r="P718" s="464"/>
      <c r="Q718" s="464"/>
      <c r="R718" s="464"/>
      <c r="S718" s="464"/>
      <c r="T718" s="464"/>
      <c r="U718" s="464"/>
      <c r="V718" s="464"/>
      <c r="W718" s="464"/>
    </row>
    <row r="719" spans="1:23" s="401" customFormat="1" ht="18.75" hidden="1" customHeight="1">
      <c r="A719" s="457" t="s">
        <v>616</v>
      </c>
      <c r="B719" s="820" t="s">
        <v>550</v>
      </c>
      <c r="C719" s="821"/>
      <c r="D719" s="821"/>
      <c r="E719" s="822"/>
      <c r="F719" s="823"/>
      <c r="G719" s="824"/>
      <c r="H719" s="464"/>
      <c r="I719" s="464"/>
      <c r="J719" s="464"/>
      <c r="K719" s="661"/>
      <c r="L719" s="661"/>
      <c r="M719" s="661"/>
      <c r="N719" s="464"/>
      <c r="O719" s="464"/>
      <c r="P719" s="464"/>
      <c r="Q719" s="464"/>
      <c r="R719" s="464"/>
      <c r="S719" s="464"/>
      <c r="T719" s="464"/>
      <c r="U719" s="464"/>
      <c r="V719" s="464"/>
      <c r="W719" s="464"/>
    </row>
    <row r="720" spans="1:23" s="401" customFormat="1" ht="18.75" hidden="1" customHeight="1">
      <c r="A720" s="457"/>
      <c r="B720" s="493"/>
      <c r="C720" s="494"/>
      <c r="D720" s="494"/>
      <c r="E720" s="495"/>
      <c r="F720" s="496"/>
      <c r="G720" s="497"/>
      <c r="H720" s="464"/>
      <c r="I720" s="464"/>
      <c r="J720" s="464"/>
      <c r="K720" s="661"/>
      <c r="L720" s="661"/>
      <c r="M720" s="661"/>
      <c r="N720" s="464"/>
      <c r="O720" s="464"/>
      <c r="P720" s="464"/>
      <c r="Q720" s="464"/>
      <c r="R720" s="464"/>
      <c r="S720" s="464"/>
      <c r="T720" s="464"/>
      <c r="U720" s="464"/>
      <c r="V720" s="464"/>
      <c r="W720" s="464"/>
    </row>
    <row r="721" spans="1:23" s="401" customFormat="1" ht="18.75" hidden="1" customHeight="1">
      <c r="A721" s="457"/>
      <c r="B721" s="493"/>
      <c r="C721" s="494"/>
      <c r="D721" s="494"/>
      <c r="E721" s="495"/>
      <c r="F721" s="496"/>
      <c r="G721" s="497"/>
      <c r="H721" s="464"/>
      <c r="I721" s="464"/>
      <c r="J721" s="464"/>
      <c r="K721" s="661"/>
      <c r="L721" s="661"/>
      <c r="M721" s="661"/>
      <c r="N721" s="464"/>
      <c r="O721" s="464"/>
      <c r="P721" s="464"/>
      <c r="Q721" s="464"/>
      <c r="R721" s="464"/>
      <c r="S721" s="464"/>
      <c r="T721" s="464"/>
      <c r="U721" s="464"/>
      <c r="V721" s="464"/>
      <c r="W721" s="464"/>
    </row>
    <row r="722" spans="1:23" s="401" customFormat="1" ht="18.75" hidden="1" customHeight="1">
      <c r="A722" s="457"/>
      <c r="B722" s="493"/>
      <c r="C722" s="494"/>
      <c r="D722" s="494"/>
      <c r="E722" s="495"/>
      <c r="F722" s="496"/>
      <c r="G722" s="497"/>
      <c r="H722" s="464"/>
      <c r="I722" s="464"/>
      <c r="J722" s="464"/>
      <c r="K722" s="661"/>
      <c r="L722" s="661"/>
      <c r="M722" s="661"/>
      <c r="N722" s="464"/>
      <c r="O722" s="464"/>
      <c r="P722" s="464"/>
      <c r="Q722" s="464"/>
      <c r="R722" s="464"/>
      <c r="S722" s="464"/>
      <c r="T722" s="464"/>
      <c r="U722" s="464"/>
      <c r="V722" s="464"/>
      <c r="W722" s="464"/>
    </row>
    <row r="723" spans="1:23" s="401" customFormat="1" ht="18.75" hidden="1" customHeight="1">
      <c r="A723" s="457"/>
      <c r="B723" s="493"/>
      <c r="C723" s="494"/>
      <c r="D723" s="494"/>
      <c r="E723" s="495"/>
      <c r="F723" s="496"/>
      <c r="G723" s="497"/>
      <c r="H723" s="464"/>
      <c r="I723" s="464"/>
      <c r="J723" s="464"/>
      <c r="K723" s="661"/>
      <c r="L723" s="661"/>
      <c r="M723" s="661"/>
      <c r="N723" s="464"/>
      <c r="O723" s="464"/>
      <c r="P723" s="464"/>
      <c r="Q723" s="464"/>
      <c r="R723" s="464"/>
      <c r="S723" s="464"/>
      <c r="T723" s="464"/>
      <c r="U723" s="464"/>
      <c r="V723" s="464"/>
      <c r="W723" s="464"/>
    </row>
    <row r="724" spans="1:23" s="401" customFormat="1" ht="18.75" hidden="1" customHeight="1">
      <c r="A724" s="457"/>
      <c r="B724" s="493"/>
      <c r="C724" s="494"/>
      <c r="D724" s="494"/>
      <c r="E724" s="495"/>
      <c r="F724" s="496"/>
      <c r="G724" s="497"/>
      <c r="H724" s="464"/>
      <c r="I724" s="464"/>
      <c r="J724" s="464"/>
      <c r="K724" s="661"/>
      <c r="L724" s="661"/>
      <c r="M724" s="661"/>
      <c r="N724" s="464"/>
      <c r="O724" s="464"/>
      <c r="P724" s="464"/>
      <c r="Q724" s="464"/>
      <c r="R724" s="464"/>
      <c r="S724" s="464"/>
      <c r="T724" s="464"/>
      <c r="U724" s="464"/>
      <c r="V724" s="464"/>
      <c r="W724" s="464"/>
    </row>
    <row r="725" spans="1:23" s="401" customFormat="1" ht="18.75" hidden="1" customHeight="1">
      <c r="A725" s="457"/>
      <c r="B725" s="493"/>
      <c r="C725" s="494"/>
      <c r="D725" s="494"/>
      <c r="E725" s="495"/>
      <c r="F725" s="496"/>
      <c r="G725" s="497"/>
      <c r="H725" s="464"/>
      <c r="I725" s="464"/>
      <c r="J725" s="464"/>
      <c r="K725" s="661"/>
      <c r="L725" s="661"/>
      <c r="M725" s="661"/>
      <c r="N725" s="464"/>
      <c r="O725" s="464"/>
      <c r="P725" s="464"/>
      <c r="Q725" s="464"/>
      <c r="R725" s="464"/>
      <c r="S725" s="464"/>
      <c r="T725" s="464"/>
      <c r="U725" s="464"/>
      <c r="V725" s="464"/>
      <c r="W725" s="464"/>
    </row>
    <row r="726" spans="1:23" s="401" customFormat="1" ht="18.75" hidden="1" customHeight="1">
      <c r="A726" s="457"/>
      <c r="B726" s="493"/>
      <c r="C726" s="494"/>
      <c r="D726" s="494"/>
      <c r="E726" s="495"/>
      <c r="F726" s="496"/>
      <c r="G726" s="497"/>
      <c r="H726" s="464"/>
      <c r="I726" s="464"/>
      <c r="J726" s="464"/>
      <c r="K726" s="661"/>
      <c r="L726" s="661"/>
      <c r="M726" s="661"/>
      <c r="N726" s="464"/>
      <c r="O726" s="464"/>
      <c r="P726" s="464"/>
      <c r="Q726" s="464"/>
      <c r="R726" s="464"/>
      <c r="S726" s="464"/>
      <c r="T726" s="464"/>
      <c r="U726" s="464"/>
      <c r="V726" s="464"/>
      <c r="W726" s="464"/>
    </row>
    <row r="727" spans="1:23" s="401" customFormat="1" ht="18.75" hidden="1" customHeight="1">
      <c r="A727" s="457"/>
      <c r="B727" s="493"/>
      <c r="C727" s="494"/>
      <c r="D727" s="494"/>
      <c r="E727" s="495"/>
      <c r="F727" s="496"/>
      <c r="G727" s="497"/>
      <c r="H727" s="464"/>
      <c r="I727" s="464"/>
      <c r="J727" s="464"/>
      <c r="K727" s="661"/>
      <c r="L727" s="661"/>
      <c r="M727" s="661"/>
      <c r="N727" s="464"/>
      <c r="O727" s="464"/>
      <c r="P727" s="464"/>
      <c r="Q727" s="464"/>
      <c r="R727" s="464"/>
      <c r="S727" s="464"/>
      <c r="T727" s="464"/>
      <c r="U727" s="464"/>
      <c r="V727" s="464"/>
      <c r="W727" s="464"/>
    </row>
    <row r="728" spans="1:23" s="401" customFormat="1" ht="18.75" hidden="1" customHeight="1">
      <c r="A728" s="457"/>
      <c r="B728" s="493"/>
      <c r="C728" s="494"/>
      <c r="D728" s="494"/>
      <c r="E728" s="495"/>
      <c r="F728" s="496"/>
      <c r="G728" s="497"/>
      <c r="H728" s="464"/>
      <c r="I728" s="464"/>
      <c r="J728" s="464"/>
      <c r="K728" s="661"/>
      <c r="L728" s="661"/>
      <c r="M728" s="661"/>
      <c r="N728" s="464"/>
      <c r="O728" s="464"/>
      <c r="P728" s="464"/>
      <c r="Q728" s="464"/>
      <c r="R728" s="464"/>
      <c r="S728" s="464"/>
      <c r="T728" s="464"/>
      <c r="U728" s="464"/>
      <c r="V728" s="464"/>
      <c r="W728" s="464"/>
    </row>
    <row r="729" spans="1:23" s="401" customFormat="1" ht="18.75" hidden="1" customHeight="1">
      <c r="A729" s="457"/>
      <c r="B729" s="493"/>
      <c r="C729" s="494"/>
      <c r="D729" s="494"/>
      <c r="E729" s="495"/>
      <c r="F729" s="496"/>
      <c r="G729" s="497"/>
      <c r="H729" s="464"/>
      <c r="I729" s="464"/>
      <c r="J729" s="464"/>
      <c r="K729" s="661"/>
      <c r="L729" s="661"/>
      <c r="M729" s="661"/>
      <c r="N729" s="464"/>
      <c r="O729" s="464"/>
      <c r="P729" s="464"/>
      <c r="Q729" s="464"/>
      <c r="R729" s="464"/>
      <c r="S729" s="464"/>
      <c r="T729" s="464"/>
      <c r="U729" s="464"/>
      <c r="V729" s="464"/>
      <c r="W729" s="464"/>
    </row>
    <row r="730" spans="1:23" s="401" customFormat="1" ht="18.75" hidden="1" customHeight="1">
      <c r="A730" s="457"/>
      <c r="B730" s="493"/>
      <c r="C730" s="494"/>
      <c r="D730" s="494"/>
      <c r="E730" s="495"/>
      <c r="F730" s="496"/>
      <c r="G730" s="497"/>
      <c r="H730" s="464"/>
      <c r="I730" s="464"/>
      <c r="J730" s="464"/>
      <c r="K730" s="661"/>
      <c r="L730" s="661"/>
      <c r="M730" s="661"/>
      <c r="N730" s="464"/>
      <c r="O730" s="464"/>
      <c r="P730" s="464"/>
      <c r="Q730" s="464"/>
      <c r="R730" s="464"/>
      <c r="S730" s="464"/>
      <c r="T730" s="464"/>
      <c r="U730" s="464"/>
      <c r="V730" s="464"/>
      <c r="W730" s="464"/>
    </row>
    <row r="731" spans="1:23" s="401" customFormat="1" ht="44.45" hidden="1" customHeight="1">
      <c r="A731" s="457">
        <v>5</v>
      </c>
      <c r="B731" s="793" t="s">
        <v>617</v>
      </c>
      <c r="C731" s="794"/>
      <c r="D731" s="794"/>
      <c r="E731" s="795"/>
      <c r="F731" s="791"/>
      <c r="G731" s="792"/>
      <c r="H731" s="464"/>
      <c r="I731" s="464"/>
      <c r="J731" s="464"/>
      <c r="K731" s="661"/>
      <c r="L731" s="661"/>
      <c r="M731" s="661"/>
      <c r="N731" s="464"/>
      <c r="O731" s="464"/>
      <c r="P731" s="464"/>
      <c r="Q731" s="464"/>
      <c r="R731" s="464"/>
      <c r="S731" s="464"/>
      <c r="T731" s="464"/>
      <c r="U731" s="464"/>
      <c r="V731" s="464"/>
      <c r="W731" s="464"/>
    </row>
    <row r="732" spans="1:23" s="401" customFormat="1" ht="78.599999999999994" hidden="1" customHeight="1">
      <c r="A732" s="457">
        <v>6</v>
      </c>
      <c r="B732" s="788" t="s">
        <v>618</v>
      </c>
      <c r="C732" s="789"/>
      <c r="D732" s="789"/>
      <c r="E732" s="790"/>
      <c r="F732" s="791"/>
      <c r="G732" s="792"/>
      <c r="H732" s="464"/>
      <c r="I732" s="464"/>
      <c r="J732" s="464"/>
      <c r="K732" s="661"/>
      <c r="L732" s="661"/>
      <c r="M732" s="661"/>
      <c r="N732" s="464"/>
      <c r="O732" s="464"/>
      <c r="P732" s="464"/>
      <c r="Q732" s="464"/>
      <c r="R732" s="464"/>
      <c r="S732" s="464"/>
      <c r="T732" s="464"/>
      <c r="U732" s="464"/>
      <c r="V732" s="464"/>
      <c r="W732" s="464"/>
    </row>
    <row r="733" spans="1:23" s="401" customFormat="1" ht="18.75" hidden="1" customHeight="1">
      <c r="A733" s="468"/>
      <c r="B733" s="484"/>
      <c r="C733" s="484"/>
      <c r="D733" s="484"/>
      <c r="E733" s="484"/>
      <c r="F733" s="498"/>
      <c r="G733" s="498"/>
      <c r="H733" s="464"/>
      <c r="I733" s="464"/>
      <c r="J733" s="464"/>
      <c r="K733" s="661"/>
      <c r="L733" s="661"/>
      <c r="M733" s="661"/>
      <c r="N733" s="464"/>
      <c r="O733" s="464"/>
      <c r="P733" s="464"/>
      <c r="Q733" s="464"/>
      <c r="R733" s="464"/>
      <c r="S733" s="464"/>
      <c r="T733" s="464"/>
      <c r="U733" s="464"/>
      <c r="V733" s="464"/>
      <c r="W733" s="464"/>
    </row>
    <row r="734" spans="1:23" s="401" customFormat="1" ht="36.75" hidden="1" customHeight="1">
      <c r="A734" s="457">
        <v>7</v>
      </c>
      <c r="B734" s="793" t="s">
        <v>551</v>
      </c>
      <c r="C734" s="794"/>
      <c r="D734" s="794"/>
      <c r="E734" s="795"/>
      <c r="F734" s="796"/>
      <c r="G734" s="797"/>
      <c r="H734" s="464"/>
      <c r="I734" s="464"/>
      <c r="J734" s="464"/>
      <c r="K734" s="661"/>
      <c r="L734" s="661"/>
      <c r="M734" s="661"/>
      <c r="N734" s="464"/>
      <c r="O734" s="464"/>
      <c r="P734" s="464"/>
      <c r="Q734" s="464"/>
      <c r="R734" s="464"/>
      <c r="S734" s="464"/>
      <c r="T734" s="464"/>
      <c r="U734" s="464"/>
      <c r="V734" s="464"/>
      <c r="W734" s="464"/>
    </row>
    <row r="735" spans="1:23" s="401" customFormat="1" ht="19.5" hidden="1" customHeight="1">
      <c r="A735" s="468"/>
      <c r="B735" s="798" t="s">
        <v>552</v>
      </c>
      <c r="C735" s="798"/>
      <c r="D735" s="798"/>
      <c r="E735" s="798"/>
      <c r="F735" s="798"/>
      <c r="G735" s="798"/>
      <c r="H735" s="464"/>
      <c r="I735" s="464"/>
      <c r="J735" s="464"/>
      <c r="K735" s="661"/>
      <c r="L735" s="661"/>
      <c r="M735" s="661"/>
      <c r="N735" s="464"/>
      <c r="O735" s="464"/>
      <c r="P735" s="464"/>
      <c r="Q735" s="464"/>
      <c r="R735" s="464"/>
      <c r="S735" s="464"/>
      <c r="T735" s="464"/>
      <c r="U735" s="464"/>
      <c r="V735" s="464"/>
      <c r="W735" s="464"/>
    </row>
    <row r="736" spans="1:23" s="401" customFormat="1" ht="63" hidden="1" customHeight="1">
      <c r="A736" s="455">
        <v>5.3</v>
      </c>
      <c r="B736" s="799" t="s">
        <v>619</v>
      </c>
      <c r="C736" s="799"/>
      <c r="D736" s="799"/>
      <c r="E736" s="799"/>
      <c r="F736" s="799"/>
      <c r="G736" s="799"/>
      <c r="K736" s="673"/>
      <c r="L736" s="656"/>
      <c r="M736" s="656"/>
    </row>
    <row r="737" spans="1:13" s="401" customFormat="1" hidden="1">
      <c r="A737" s="532" t="s">
        <v>38</v>
      </c>
      <c r="B737" s="785" t="e">
        <f>"For  "&amp;#REF!</f>
        <v>#REF!</v>
      </c>
      <c r="C737" s="785"/>
      <c r="D737" s="785"/>
      <c r="E737" s="785"/>
      <c r="F737" s="785"/>
      <c r="G737" s="785"/>
      <c r="H737" s="71"/>
      <c r="K737" s="673"/>
      <c r="L737" s="656"/>
      <c r="M737" s="656"/>
    </row>
    <row r="738" spans="1:13" s="401" customFormat="1" hidden="1">
      <c r="A738" s="71"/>
      <c r="B738" s="533" t="s">
        <v>73</v>
      </c>
      <c r="C738" s="786"/>
      <c r="D738" s="787"/>
      <c r="E738" s="787"/>
      <c r="F738" s="787"/>
      <c r="G738" s="787"/>
      <c r="H738" s="71"/>
      <c r="K738" s="673"/>
      <c r="L738" s="656"/>
      <c r="M738" s="656"/>
    </row>
    <row r="739" spans="1:13" s="401" customFormat="1" hidden="1">
      <c r="A739" s="71"/>
      <c r="B739" s="533" t="s">
        <v>81</v>
      </c>
      <c r="C739" s="786"/>
      <c r="D739" s="787"/>
      <c r="E739" s="787"/>
      <c r="F739" s="787"/>
      <c r="G739" s="787"/>
      <c r="H739" s="71"/>
      <c r="K739" s="673"/>
      <c r="L739" s="656"/>
      <c r="M739" s="656"/>
    </row>
    <row r="740" spans="1:13" s="401" customFormat="1" hidden="1">
      <c r="A740" s="71"/>
      <c r="B740" s="533" t="s">
        <v>497</v>
      </c>
      <c r="C740" s="786"/>
      <c r="D740" s="787"/>
      <c r="E740" s="787"/>
      <c r="F740" s="787"/>
      <c r="G740" s="787"/>
      <c r="H740" s="71"/>
      <c r="K740" s="673"/>
      <c r="L740" s="656"/>
      <c r="M740" s="656"/>
    </row>
    <row r="741" spans="1:13" s="401" customFormat="1" hidden="1">
      <c r="A741" s="71"/>
      <c r="B741" s="533" t="s">
        <v>620</v>
      </c>
      <c r="C741" s="786"/>
      <c r="D741" s="787"/>
      <c r="E741" s="787"/>
      <c r="F741" s="787"/>
      <c r="G741" s="787"/>
      <c r="H741" s="71"/>
      <c r="K741" s="673"/>
      <c r="L741" s="656"/>
      <c r="M741" s="656"/>
    </row>
    <row r="742" spans="1:13" s="401" customFormat="1" hidden="1">
      <c r="A742" s="71"/>
      <c r="B742" s="533" t="s">
        <v>621</v>
      </c>
      <c r="C742" s="786"/>
      <c r="D742" s="787"/>
      <c r="E742" s="787"/>
      <c r="F742" s="787"/>
      <c r="G742" s="787"/>
      <c r="H742" s="71"/>
      <c r="K742" s="673"/>
      <c r="L742" s="656"/>
      <c r="M742" s="656"/>
    </row>
    <row r="743" spans="1:13" s="401" customFormat="1" hidden="1">
      <c r="A743" s="71"/>
      <c r="B743" s="533" t="s">
        <v>622</v>
      </c>
      <c r="C743" s="786"/>
      <c r="D743" s="787"/>
      <c r="E743" s="787"/>
      <c r="F743" s="787"/>
      <c r="G743" s="787"/>
      <c r="H743" s="71"/>
      <c r="K743" s="673"/>
      <c r="L743" s="656"/>
      <c r="M743" s="656"/>
    </row>
    <row r="744" spans="1:13" s="401" customFormat="1" hidden="1">
      <c r="A744" s="71"/>
      <c r="B744" s="533" t="s">
        <v>623</v>
      </c>
      <c r="C744" s="786"/>
      <c r="D744" s="787"/>
      <c r="E744" s="787"/>
      <c r="F744" s="787"/>
      <c r="G744" s="787"/>
      <c r="H744" s="71"/>
      <c r="K744" s="673"/>
      <c r="L744" s="656"/>
      <c r="M744" s="656"/>
    </row>
    <row r="745" spans="1:13" s="401" customFormat="1" hidden="1">
      <c r="A745" s="71"/>
      <c r="B745" s="533" t="s">
        <v>624</v>
      </c>
      <c r="C745" s="786"/>
      <c r="D745" s="787"/>
      <c r="E745" s="787"/>
      <c r="F745" s="787"/>
      <c r="G745" s="787"/>
      <c r="H745" s="71"/>
      <c r="K745" s="673"/>
      <c r="L745" s="656"/>
      <c r="M745" s="656"/>
    </row>
    <row r="746" spans="1:13" s="401" customFormat="1" hidden="1">
      <c r="A746" s="71"/>
      <c r="B746" s="533" t="s">
        <v>625</v>
      </c>
      <c r="C746" s="786"/>
      <c r="D746" s="787"/>
      <c r="E746" s="787"/>
      <c r="F746" s="787"/>
      <c r="G746" s="787"/>
      <c r="H746" s="71"/>
      <c r="K746" s="673"/>
      <c r="L746" s="656"/>
      <c r="M746" s="656"/>
    </row>
    <row r="747" spans="1:13" s="401" customFormat="1" hidden="1">
      <c r="A747" s="71"/>
      <c r="B747" s="533" t="s">
        <v>626</v>
      </c>
      <c r="C747" s="786"/>
      <c r="D747" s="787"/>
      <c r="E747" s="787"/>
      <c r="F747" s="787"/>
      <c r="G747" s="787"/>
      <c r="H747" s="71"/>
      <c r="K747" s="673"/>
      <c r="L747" s="656"/>
      <c r="M747" s="656"/>
    </row>
    <row r="748" spans="1:13" s="401" customFormat="1" hidden="1">
      <c r="A748" s="71"/>
      <c r="B748" s="71"/>
      <c r="C748" s="71"/>
      <c r="D748" s="71"/>
      <c r="E748" s="71"/>
      <c r="F748" s="71"/>
      <c r="G748" s="71"/>
      <c r="H748" s="71"/>
      <c r="K748" s="673"/>
      <c r="L748" s="656"/>
      <c r="M748" s="656"/>
    </row>
    <row r="749" spans="1:13" s="401" customFormat="1" hidden="1">
      <c r="A749" s="532" t="s">
        <v>39</v>
      </c>
      <c r="B749" s="785" t="e">
        <f>"For  "&amp;F542</f>
        <v>#REF!</v>
      </c>
      <c r="C749" s="785"/>
      <c r="D749" s="785"/>
      <c r="E749" s="785"/>
      <c r="F749" s="785"/>
      <c r="G749" s="785"/>
      <c r="H749" s="71"/>
      <c r="K749" s="673"/>
      <c r="L749" s="656"/>
      <c r="M749" s="656"/>
    </row>
    <row r="750" spans="1:13" s="401" customFormat="1" hidden="1">
      <c r="A750" s="71"/>
      <c r="B750" s="533" t="s">
        <v>73</v>
      </c>
      <c r="C750" s="786"/>
      <c r="D750" s="787"/>
      <c r="E750" s="787"/>
      <c r="F750" s="787"/>
      <c r="G750" s="787"/>
      <c r="H750" s="71"/>
      <c r="K750" s="673"/>
      <c r="L750" s="656"/>
      <c r="M750" s="656"/>
    </row>
    <row r="751" spans="1:13" s="401" customFormat="1" hidden="1">
      <c r="A751" s="71"/>
      <c r="B751" s="533" t="s">
        <v>81</v>
      </c>
      <c r="C751" s="786"/>
      <c r="D751" s="787"/>
      <c r="E751" s="787"/>
      <c r="F751" s="787"/>
      <c r="G751" s="787"/>
      <c r="H751" s="71"/>
      <c r="K751" s="673"/>
      <c r="L751" s="656"/>
      <c r="M751" s="656"/>
    </row>
    <row r="752" spans="1:13" s="401" customFormat="1" hidden="1">
      <c r="A752" s="71"/>
      <c r="B752" s="533" t="s">
        <v>497</v>
      </c>
      <c r="C752" s="786"/>
      <c r="D752" s="787"/>
      <c r="E752" s="787"/>
      <c r="F752" s="787"/>
      <c r="G752" s="787"/>
      <c r="H752" s="71"/>
      <c r="K752" s="673"/>
      <c r="L752" s="656"/>
      <c r="M752" s="656"/>
    </row>
    <row r="753" spans="1:13" s="401" customFormat="1" hidden="1">
      <c r="A753" s="71"/>
      <c r="B753" s="533" t="s">
        <v>620</v>
      </c>
      <c r="C753" s="786"/>
      <c r="D753" s="787"/>
      <c r="E753" s="787"/>
      <c r="F753" s="787"/>
      <c r="G753" s="787"/>
      <c r="H753" s="71"/>
      <c r="K753" s="673"/>
      <c r="L753" s="656"/>
      <c r="M753" s="656"/>
    </row>
    <row r="754" spans="1:13" s="401" customFormat="1" hidden="1">
      <c r="A754" s="71"/>
      <c r="B754" s="533" t="s">
        <v>621</v>
      </c>
      <c r="C754" s="786"/>
      <c r="D754" s="787"/>
      <c r="E754" s="787"/>
      <c r="F754" s="787"/>
      <c r="G754" s="787"/>
      <c r="H754" s="71"/>
      <c r="K754" s="673"/>
      <c r="L754" s="656"/>
      <c r="M754" s="656"/>
    </row>
    <row r="755" spans="1:13" s="401" customFormat="1" hidden="1">
      <c r="A755" s="71"/>
      <c r="B755" s="533" t="s">
        <v>622</v>
      </c>
      <c r="C755" s="786"/>
      <c r="D755" s="787"/>
      <c r="E755" s="787"/>
      <c r="F755" s="787"/>
      <c r="G755" s="787"/>
      <c r="H755" s="71"/>
      <c r="K755" s="673"/>
      <c r="L755" s="656"/>
      <c r="M755" s="656"/>
    </row>
    <row r="756" spans="1:13" s="401" customFormat="1" hidden="1">
      <c r="A756" s="71"/>
      <c r="B756" s="533" t="s">
        <v>623</v>
      </c>
      <c r="C756" s="786"/>
      <c r="D756" s="787"/>
      <c r="E756" s="787"/>
      <c r="F756" s="787"/>
      <c r="G756" s="787"/>
      <c r="H756" s="71"/>
      <c r="K756" s="673"/>
      <c r="L756" s="656"/>
      <c r="M756" s="656"/>
    </row>
    <row r="757" spans="1:13" s="401" customFormat="1" hidden="1">
      <c r="A757" s="71"/>
      <c r="B757" s="533" t="s">
        <v>624</v>
      </c>
      <c r="C757" s="786"/>
      <c r="D757" s="787"/>
      <c r="E757" s="787"/>
      <c r="F757" s="787"/>
      <c r="G757" s="787"/>
      <c r="H757" s="71"/>
      <c r="K757" s="673"/>
      <c r="L757" s="656"/>
      <c r="M757" s="656"/>
    </row>
    <row r="758" spans="1:13" s="401" customFormat="1" hidden="1">
      <c r="A758" s="71"/>
      <c r="B758" s="533" t="s">
        <v>625</v>
      </c>
      <c r="C758" s="786"/>
      <c r="D758" s="787"/>
      <c r="E758" s="787"/>
      <c r="F758" s="787"/>
      <c r="G758" s="787"/>
      <c r="H758" s="71"/>
      <c r="K758" s="673"/>
      <c r="L758" s="656"/>
      <c r="M758" s="656"/>
    </row>
    <row r="759" spans="1:13" s="401" customFormat="1" hidden="1">
      <c r="A759" s="71"/>
      <c r="B759" s="533" t="s">
        <v>626</v>
      </c>
      <c r="C759" s="786"/>
      <c r="D759" s="787"/>
      <c r="E759" s="787"/>
      <c r="F759" s="787"/>
      <c r="G759" s="787"/>
      <c r="H759" s="71"/>
      <c r="K759" s="673"/>
      <c r="L759" s="656"/>
      <c r="M759" s="656"/>
    </row>
    <row r="760" spans="1:13" s="401" customFormat="1" hidden="1">
      <c r="A760" s="71"/>
      <c r="B760" s="534"/>
      <c r="C760" s="535"/>
      <c r="D760" s="535"/>
      <c r="E760" s="535"/>
      <c r="F760" s="535"/>
      <c r="G760" s="535"/>
      <c r="H760" s="71"/>
      <c r="K760" s="673"/>
      <c r="L760" s="656"/>
      <c r="M760" s="656"/>
    </row>
    <row r="761" spans="1:13" s="401" customFormat="1" hidden="1">
      <c r="A761" s="532" t="s">
        <v>578</v>
      </c>
      <c r="B761" s="785" t="e">
        <f>"For  "&amp;F576</f>
        <v>#REF!</v>
      </c>
      <c r="C761" s="785"/>
      <c r="D761" s="785"/>
      <c r="E761" s="785"/>
      <c r="F761" s="785"/>
      <c r="G761" s="785"/>
      <c r="H761" s="71"/>
      <c r="K761" s="673"/>
      <c r="L761" s="656"/>
      <c r="M761" s="656"/>
    </row>
    <row r="762" spans="1:13" s="401" customFormat="1" hidden="1">
      <c r="A762" s="71"/>
      <c r="B762" s="533" t="s">
        <v>73</v>
      </c>
      <c r="C762" s="773"/>
      <c r="D762" s="773"/>
      <c r="E762" s="773"/>
      <c r="F762" s="773"/>
      <c r="G762" s="773"/>
      <c r="H762" s="71"/>
      <c r="K762" s="673"/>
      <c r="L762" s="656"/>
      <c r="M762" s="656"/>
    </row>
    <row r="763" spans="1:13" s="401" customFormat="1" hidden="1">
      <c r="A763" s="71"/>
      <c r="B763" s="533" t="s">
        <v>81</v>
      </c>
      <c r="C763" s="773"/>
      <c r="D763" s="773"/>
      <c r="E763" s="773"/>
      <c r="F763" s="773"/>
      <c r="G763" s="773"/>
      <c r="H763" s="71"/>
      <c r="K763" s="673"/>
      <c r="L763" s="656"/>
      <c r="M763" s="656"/>
    </row>
    <row r="764" spans="1:13" s="401" customFormat="1" hidden="1">
      <c r="A764" s="71"/>
      <c r="B764" s="533" t="s">
        <v>497</v>
      </c>
      <c r="C764" s="786"/>
      <c r="D764" s="787"/>
      <c r="E764" s="787"/>
      <c r="F764" s="787"/>
      <c r="G764" s="787"/>
      <c r="H764" s="71"/>
      <c r="K764" s="673"/>
      <c r="L764" s="656"/>
      <c r="M764" s="656"/>
    </row>
    <row r="765" spans="1:13" s="401" customFormat="1" hidden="1">
      <c r="A765" s="71"/>
      <c r="B765" s="533" t="s">
        <v>620</v>
      </c>
      <c r="C765" s="773"/>
      <c r="D765" s="773"/>
      <c r="E765" s="773"/>
      <c r="F765" s="773"/>
      <c r="G765" s="773"/>
      <c r="H765" s="71"/>
      <c r="K765" s="673"/>
      <c r="L765" s="656"/>
      <c r="M765" s="656"/>
    </row>
    <row r="766" spans="1:13" s="401" customFormat="1" hidden="1">
      <c r="A766" s="71"/>
      <c r="B766" s="533" t="s">
        <v>621</v>
      </c>
      <c r="C766" s="773"/>
      <c r="D766" s="773"/>
      <c r="E766" s="773"/>
      <c r="F766" s="773"/>
      <c r="G766" s="773"/>
      <c r="H766" s="71"/>
      <c r="K766" s="673"/>
      <c r="L766" s="656"/>
      <c r="M766" s="656"/>
    </row>
    <row r="767" spans="1:13" s="401" customFormat="1" hidden="1">
      <c r="A767" s="71"/>
      <c r="B767" s="533" t="s">
        <v>622</v>
      </c>
      <c r="C767" s="773"/>
      <c r="D767" s="773"/>
      <c r="E767" s="773"/>
      <c r="F767" s="773"/>
      <c r="G767" s="773"/>
      <c r="H767" s="71"/>
      <c r="K767" s="673"/>
      <c r="L767" s="656"/>
      <c r="M767" s="656"/>
    </row>
    <row r="768" spans="1:13" s="401" customFormat="1" hidden="1">
      <c r="A768" s="71"/>
      <c r="B768" s="533" t="s">
        <v>623</v>
      </c>
      <c r="C768" s="773"/>
      <c r="D768" s="773"/>
      <c r="E768" s="773"/>
      <c r="F768" s="773"/>
      <c r="G768" s="773"/>
      <c r="H768" s="71"/>
      <c r="K768" s="673"/>
      <c r="L768" s="656"/>
      <c r="M768" s="656"/>
    </row>
    <row r="769" spans="1:13" s="401" customFormat="1" hidden="1">
      <c r="A769" s="71"/>
      <c r="B769" s="533" t="s">
        <v>624</v>
      </c>
      <c r="C769" s="773"/>
      <c r="D769" s="773"/>
      <c r="E769" s="773"/>
      <c r="F769" s="773"/>
      <c r="G769" s="773"/>
      <c r="H769" s="71"/>
      <c r="K769" s="673"/>
      <c r="L769" s="656"/>
      <c r="M769" s="656"/>
    </row>
    <row r="770" spans="1:13" s="401" customFormat="1" hidden="1">
      <c r="A770" s="71"/>
      <c r="B770" s="533" t="s">
        <v>625</v>
      </c>
      <c r="C770" s="773"/>
      <c r="D770" s="773"/>
      <c r="E770" s="773"/>
      <c r="F770" s="773"/>
      <c r="G770" s="773"/>
      <c r="H770" s="71"/>
      <c r="K770" s="673"/>
      <c r="L770" s="656"/>
      <c r="M770" s="656"/>
    </row>
    <row r="771" spans="1:13" s="401" customFormat="1" hidden="1">
      <c r="A771" s="71"/>
      <c r="B771" s="533" t="s">
        <v>626</v>
      </c>
      <c r="C771" s="773"/>
      <c r="D771" s="773"/>
      <c r="E771" s="773"/>
      <c r="F771" s="773"/>
      <c r="G771" s="773"/>
      <c r="H771" s="71"/>
      <c r="K771" s="673"/>
      <c r="L771" s="656"/>
      <c r="M771" s="656"/>
    </row>
    <row r="772" spans="1:13" s="401" customFormat="1" hidden="1">
      <c r="A772" s="71"/>
      <c r="B772" s="534"/>
      <c r="C772" s="535"/>
      <c r="D772" s="535"/>
      <c r="E772" s="535"/>
      <c r="F772" s="535"/>
      <c r="G772" s="535"/>
      <c r="H772" s="71"/>
      <c r="K772" s="673"/>
      <c r="L772" s="656"/>
      <c r="M772" s="656"/>
    </row>
    <row r="773" spans="1:13" s="401" customFormat="1" ht="24" customHeight="1">
      <c r="A773" s="530" t="s">
        <v>653</v>
      </c>
      <c r="B773" s="774" t="s">
        <v>627</v>
      </c>
      <c r="C773" s="774"/>
      <c r="D773" s="774"/>
      <c r="E773" s="774"/>
      <c r="F773" s="774"/>
      <c r="G773" s="774"/>
      <c r="H773" s="71"/>
      <c r="K773" s="673"/>
      <c r="L773" s="656"/>
      <c r="M773" s="656"/>
    </row>
    <row r="774" spans="1:13" s="401" customFormat="1" ht="36" customHeight="1">
      <c r="A774" s="455">
        <v>4.0999999999999996</v>
      </c>
      <c r="B774" s="775" t="s">
        <v>628</v>
      </c>
      <c r="C774" s="775"/>
      <c r="D774" s="775"/>
      <c r="E774" s="775"/>
      <c r="F774" s="775"/>
      <c r="G774" s="775"/>
      <c r="L774" s="470"/>
      <c r="M774" s="470"/>
    </row>
    <row r="775" spans="1:13" s="401" customFormat="1" ht="112.5" customHeight="1">
      <c r="A775" s="71"/>
      <c r="B775" s="371" t="s">
        <v>629</v>
      </c>
      <c r="C775" s="776" t="s">
        <v>630</v>
      </c>
      <c r="D775" s="776"/>
      <c r="E775" s="776"/>
      <c r="F775" s="776"/>
      <c r="G775" s="776"/>
      <c r="H775" s="536"/>
    </row>
    <row r="776" spans="1:13" s="401" customFormat="1">
      <c r="A776" s="71"/>
      <c r="B776" s="537"/>
      <c r="C776" s="71"/>
      <c r="D776" s="71"/>
      <c r="E776" s="71"/>
      <c r="F776" s="71"/>
      <c r="G776" s="71"/>
      <c r="H776" s="71"/>
    </row>
    <row r="777" spans="1:13" s="401" customFormat="1" ht="74.25" customHeight="1">
      <c r="A777" s="71"/>
      <c r="B777" s="371" t="s">
        <v>631</v>
      </c>
      <c r="C777" s="776" t="s">
        <v>632</v>
      </c>
      <c r="D777" s="776"/>
      <c r="E777" s="776"/>
      <c r="F777" s="776"/>
      <c r="G777" s="776"/>
      <c r="H777" s="71"/>
    </row>
    <row r="778" spans="1:13" s="401" customFormat="1">
      <c r="A778" s="71"/>
      <c r="B778" s="71"/>
      <c r="C778" s="71"/>
      <c r="D778" s="71"/>
      <c r="E778" s="71"/>
      <c r="F778" s="71"/>
      <c r="G778" s="71"/>
      <c r="H778" s="71"/>
    </row>
    <row r="779" spans="1:13" s="401" customFormat="1" ht="36.75" customHeight="1">
      <c r="A779" s="455">
        <v>4.2</v>
      </c>
      <c r="B779" s="777" t="s">
        <v>655</v>
      </c>
      <c r="C779" s="777"/>
      <c r="D779" s="777"/>
      <c r="E779" s="777"/>
      <c r="F779" s="777"/>
      <c r="G779" s="777"/>
    </row>
    <row r="780" spans="1:13" s="401" customFormat="1">
      <c r="A780" s="71"/>
      <c r="B780" s="71"/>
      <c r="C780" s="71"/>
      <c r="D780" s="71"/>
      <c r="E780" s="71"/>
      <c r="F780" s="71"/>
      <c r="G780" s="71"/>
      <c r="H780" s="71"/>
    </row>
    <row r="781" spans="1:13" s="401" customFormat="1" ht="24" customHeight="1" thickBot="1">
      <c r="A781" s="475"/>
      <c r="B781" s="780" t="s">
        <v>633</v>
      </c>
      <c r="C781" s="780"/>
      <c r="D781" s="780"/>
      <c r="E781" s="780"/>
      <c r="F781" s="780"/>
      <c r="G781" s="780"/>
      <c r="H781" s="71"/>
    </row>
    <row r="782" spans="1:13" s="401" customFormat="1" ht="55.5" customHeight="1">
      <c r="A782" s="674" t="s">
        <v>38</v>
      </c>
      <c r="B782" s="781" t="s">
        <v>634</v>
      </c>
      <c r="C782" s="782"/>
      <c r="D782" s="783" t="s">
        <v>635</v>
      </c>
      <c r="E782" s="784"/>
      <c r="F782" s="549"/>
      <c r="G782" s="549"/>
      <c r="H782" s="547"/>
      <c r="I782" s="548"/>
      <c r="J782" s="548"/>
      <c r="K782" s="548"/>
    </row>
    <row r="783" spans="1:13" s="401" customFormat="1" ht="21" customHeight="1">
      <c r="A783" s="542"/>
      <c r="B783" s="767" t="s">
        <v>636</v>
      </c>
      <c r="C783" s="768"/>
      <c r="D783" s="769"/>
      <c r="E783" s="770"/>
      <c r="F783" s="549"/>
      <c r="G783" s="549"/>
      <c r="H783" s="549"/>
      <c r="I783" s="549"/>
      <c r="J783" s="549"/>
      <c r="K783" s="548"/>
    </row>
    <row r="784" spans="1:13" s="401" customFormat="1" ht="23.25" customHeight="1">
      <c r="A784" s="542"/>
      <c r="B784" s="767" t="s">
        <v>637</v>
      </c>
      <c r="C784" s="768"/>
      <c r="D784" s="769"/>
      <c r="E784" s="770"/>
      <c r="F784" s="549"/>
      <c r="G784" s="549"/>
      <c r="H784" s="550"/>
      <c r="I784" s="550"/>
      <c r="J784" s="550"/>
      <c r="K784" s="548"/>
    </row>
    <row r="785" spans="1:11" s="401" customFormat="1" ht="21.75" customHeight="1">
      <c r="A785" s="542"/>
      <c r="B785" s="767" t="s">
        <v>638</v>
      </c>
      <c r="C785" s="768"/>
      <c r="D785" s="769"/>
      <c r="E785" s="770"/>
      <c r="F785" s="549"/>
      <c r="G785" s="549"/>
      <c r="H785" s="549"/>
      <c r="I785" s="549"/>
      <c r="J785" s="549"/>
      <c r="K785" s="551"/>
    </row>
    <row r="786" spans="1:11" s="401" customFormat="1" ht="20.25" customHeight="1">
      <c r="A786" s="542"/>
      <c r="B786" s="767" t="s">
        <v>639</v>
      </c>
      <c r="C786" s="768"/>
      <c r="D786" s="769"/>
      <c r="E786" s="770"/>
      <c r="F786" s="549"/>
      <c r="G786" s="549"/>
      <c r="H786" s="549"/>
      <c r="I786" s="549"/>
      <c r="J786" s="549"/>
      <c r="K786" s="551"/>
    </row>
    <row r="787" spans="1:11" s="401" customFormat="1" ht="21.75" customHeight="1" thickBot="1">
      <c r="A787" s="543"/>
      <c r="B787" s="771" t="s">
        <v>640</v>
      </c>
      <c r="C787" s="772"/>
      <c r="D787" s="778"/>
      <c r="E787" s="779"/>
      <c r="F787" s="549"/>
      <c r="G787" s="549"/>
      <c r="H787" s="549"/>
      <c r="I787" s="549"/>
      <c r="J787" s="549"/>
      <c r="K787" s="551"/>
    </row>
    <row r="788" spans="1:11" ht="45" customHeight="1">
      <c r="A788" s="766" t="s">
        <v>848</v>
      </c>
      <c r="B788" s="766"/>
      <c r="C788" s="766"/>
      <c r="D788" s="766"/>
      <c r="E788" s="766"/>
      <c r="F788" s="766"/>
      <c r="G788" s="766"/>
    </row>
    <row r="789" spans="1:11" ht="33" customHeight="1">
      <c r="A789" s="41" t="s">
        <v>57</v>
      </c>
      <c r="B789" s="76" t="str">
        <f>'Attach 3(JV)'!B24</f>
        <v/>
      </c>
      <c r="C789" s="38"/>
      <c r="D789" s="42" t="s">
        <v>55</v>
      </c>
      <c r="E789" s="44" t="str">
        <f>'Attach 3(JV)'!E24</f>
        <v/>
      </c>
    </row>
    <row r="790" spans="1:11" ht="33" customHeight="1">
      <c r="A790" s="41" t="s">
        <v>58</v>
      </c>
      <c r="B790" s="44" t="str">
        <f>'Attach 3(JV)'!B25</f>
        <v/>
      </c>
      <c r="C790" s="38"/>
      <c r="D790" s="42" t="s">
        <v>56</v>
      </c>
      <c r="E790" s="44" t="str">
        <f>'Attach 3(JV)'!E25</f>
        <v/>
      </c>
    </row>
    <row r="791" spans="1:11" ht="33" customHeight="1">
      <c r="C791" s="38"/>
      <c r="D791" s="42"/>
    </row>
    <row r="792" spans="1:11" ht="33" customHeight="1">
      <c r="A792" s="38"/>
      <c r="B792" s="38"/>
      <c r="C792" s="38"/>
      <c r="D792" s="42"/>
      <c r="E792" s="38"/>
    </row>
    <row r="793" spans="1:11" ht="20.100000000000001" customHeight="1"/>
    <row r="794" spans="1:11" ht="20.100000000000001" customHeight="1">
      <c r="A794" s="43"/>
    </row>
    <row r="795" spans="1:11" ht="20.100000000000001" customHeight="1"/>
    <row r="796" spans="1:11" ht="20.100000000000001" customHeight="1"/>
    <row r="797" spans="1:11" ht="20.100000000000001" customHeight="1">
      <c r="A797" s="43"/>
    </row>
    <row r="798" spans="1:11" ht="20.100000000000001" customHeight="1"/>
    <row r="799" spans="1:11" ht="20.100000000000001" customHeight="1">
      <c r="A799" s="43"/>
    </row>
    <row r="800" spans="1:11" ht="20.100000000000001" customHeight="1"/>
    <row r="801" spans="1:1" ht="20.100000000000001" customHeight="1">
      <c r="A801" s="43"/>
    </row>
    <row r="802" spans="1:1" ht="20.100000000000001" customHeight="1"/>
    <row r="803" spans="1:1" ht="20.100000000000001" customHeight="1"/>
    <row r="804" spans="1:1" ht="20.100000000000001" customHeight="1"/>
    <row r="805" spans="1:1" ht="20.100000000000001" customHeight="1"/>
  </sheetData>
  <customSheetViews>
    <customSheetView guid="{B25B678B-BC05-466F-8B72-B9A2B78D775E}" scale="60" showPageBreaks="1" printArea="1" hiddenRows="1" view="pageBreakPreview">
      <selection activeCell="E9" sqref="E9"/>
      <colBreaks count="1" manualBreakCount="1">
        <brk id="7" max="809" man="1"/>
      </colBreaks>
      <pageMargins left="0.7" right="0.7" top="0.75" bottom="0.75" header="0.3" footer="0.3"/>
      <pageSetup scale="39" orientation="portrait" r:id="rId1"/>
    </customSheetView>
    <customSheetView guid="{57F6F03E-328F-41C2-A59F-EF89E62201CD}" scale="60" showPageBreaks="1" printArea="1" hiddenRows="1" view="pageBreakPreview">
      <selection activeCell="E9" sqref="E9"/>
      <colBreaks count="1" manualBreakCount="1">
        <brk id="7" max="809" man="1"/>
      </colBreaks>
      <pageMargins left="0.7" right="0.7" top="0.75" bottom="0.75" header="0.3" footer="0.3"/>
      <pageSetup scale="39" orientation="portrait" r:id="rId2"/>
    </customSheetView>
    <customSheetView guid="{79608B77-B487-4385-B348-43478B82E768}" scale="60" showPageBreaks="1" printArea="1" view="pageBreakPreview">
      <selection activeCell="E9" sqref="E9"/>
      <colBreaks count="1" manualBreakCount="1">
        <brk id="7" max="809" man="1"/>
      </colBreaks>
      <pageMargins left="0.7" right="0.7" top="0.75" bottom="0.75" header="0.3" footer="0.3"/>
      <pageSetup scale="39" orientation="portrait" r:id="rId3"/>
    </customSheetView>
    <customSheetView guid="{A8479356-B4AD-4F5B-8D54-8D0AD34911D9}" scale="60" showPageBreaks="1" printArea="1" hiddenRows="1" view="pageBreakPreview">
      <selection activeCell="B63" sqref="B63:I63"/>
      <colBreaks count="1" manualBreakCount="1">
        <brk id="7" max="809" man="1"/>
      </colBreaks>
      <pageMargins left="0.7" right="0.7" top="0.75" bottom="0.75" header="0.3" footer="0.3"/>
      <pageSetup scale="40" orientation="portrait" r:id="rId4"/>
    </customSheetView>
    <customSheetView guid="{D1959BE0-8812-45F3-9DE2-A86473ADD9EF}" scale="60" showPageBreaks="1" printArea="1" hiddenRows="1" view="pageBreakPreview">
      <selection activeCell="E9" sqref="E9"/>
      <colBreaks count="1" manualBreakCount="1">
        <brk id="7" max="809" man="1"/>
      </colBreaks>
      <pageMargins left="0.7" right="0.7" top="0.75" bottom="0.75" header="0.3" footer="0.3"/>
      <pageSetup scale="39" orientation="portrait" r:id="rId5"/>
    </customSheetView>
  </customSheetViews>
  <mergeCells count="1114">
    <mergeCell ref="A3:G3"/>
    <mergeCell ref="A5:G5"/>
    <mergeCell ref="A8:D8"/>
    <mergeCell ref="B9:D9"/>
    <mergeCell ref="B10:D10"/>
    <mergeCell ref="B11:D11"/>
    <mergeCell ref="B12:D12"/>
    <mergeCell ref="A15:G15"/>
    <mergeCell ref="B17:G17"/>
    <mergeCell ref="B18:G18"/>
    <mergeCell ref="B19:G19"/>
    <mergeCell ref="B20:G20"/>
    <mergeCell ref="B21:G21"/>
    <mergeCell ref="A23:G23"/>
    <mergeCell ref="A26:G26"/>
    <mergeCell ref="A28:G28"/>
    <mergeCell ref="B29:G29"/>
    <mergeCell ref="B30:G30"/>
    <mergeCell ref="B31:G31"/>
    <mergeCell ref="B32:G32"/>
    <mergeCell ref="B34:G34"/>
    <mergeCell ref="B35:G35"/>
    <mergeCell ref="B36:G36"/>
    <mergeCell ref="B38:G38"/>
    <mergeCell ref="B39:G39"/>
    <mergeCell ref="B40:G40"/>
    <mergeCell ref="A42:A43"/>
    <mergeCell ref="B42:C43"/>
    <mergeCell ref="D42:G43"/>
    <mergeCell ref="B44:C44"/>
    <mergeCell ref="D44:G44"/>
    <mergeCell ref="A45:A47"/>
    <mergeCell ref="B45:C47"/>
    <mergeCell ref="D45:G45"/>
    <mergeCell ref="D46:G46"/>
    <mergeCell ref="D47:G47"/>
    <mergeCell ref="B48:C48"/>
    <mergeCell ref="D48:G48"/>
    <mergeCell ref="B49:C49"/>
    <mergeCell ref="D49:G49"/>
    <mergeCell ref="B50:C50"/>
    <mergeCell ref="D50:G50"/>
    <mergeCell ref="B51:C51"/>
    <mergeCell ref="D51:G51"/>
    <mergeCell ref="B52:C52"/>
    <mergeCell ref="D52:G52"/>
    <mergeCell ref="B53:C53"/>
    <mergeCell ref="D53:G53"/>
    <mergeCell ref="D54:G54"/>
    <mergeCell ref="D55:G55"/>
    <mergeCell ref="D56:G56"/>
    <mergeCell ref="B58:G58"/>
    <mergeCell ref="B61:G61"/>
    <mergeCell ref="B62:G62"/>
    <mergeCell ref="B64:I64"/>
    <mergeCell ref="B63:G63"/>
    <mergeCell ref="B66:I66"/>
    <mergeCell ref="B67:I67"/>
    <mergeCell ref="B68:I68"/>
    <mergeCell ref="B69:I69"/>
    <mergeCell ref="B70:I70"/>
    <mergeCell ref="B71:I71"/>
    <mergeCell ref="B72:I72"/>
    <mergeCell ref="B73:I73"/>
    <mergeCell ref="B74:I74"/>
    <mergeCell ref="B76:I76"/>
    <mergeCell ref="B77:I77"/>
    <mergeCell ref="B78:E78"/>
    <mergeCell ref="B79:I79"/>
    <mergeCell ref="B81:E81"/>
    <mergeCell ref="F81:G81"/>
    <mergeCell ref="H81:I81"/>
    <mergeCell ref="B82:E82"/>
    <mergeCell ref="F82:G82"/>
    <mergeCell ref="H82:I82"/>
    <mergeCell ref="B83:E83"/>
    <mergeCell ref="F83:G83"/>
    <mergeCell ref="H83:I83"/>
    <mergeCell ref="B84:E84"/>
    <mergeCell ref="F84:G84"/>
    <mergeCell ref="B85:E85"/>
    <mergeCell ref="F85:G85"/>
    <mergeCell ref="H85:I85"/>
    <mergeCell ref="B87:E87"/>
    <mergeCell ref="F87:G87"/>
    <mergeCell ref="H87:I87"/>
    <mergeCell ref="B89:E92"/>
    <mergeCell ref="F89:G89"/>
    <mergeCell ref="H89:I89"/>
    <mergeCell ref="F90:G90"/>
    <mergeCell ref="H90:I90"/>
    <mergeCell ref="F91:G91"/>
    <mergeCell ref="H91:I91"/>
    <mergeCell ref="F92:G92"/>
    <mergeCell ref="H92:I92"/>
    <mergeCell ref="F93:G93"/>
    <mergeCell ref="H93:I93"/>
    <mergeCell ref="F94:G94"/>
    <mergeCell ref="H94:I94"/>
    <mergeCell ref="F95:G95"/>
    <mergeCell ref="H95:I95"/>
    <mergeCell ref="B97:E97"/>
    <mergeCell ref="F97:G97"/>
    <mergeCell ref="H97:I97"/>
    <mergeCell ref="B98:E98"/>
    <mergeCell ref="F98:G98"/>
    <mergeCell ref="B99:E99"/>
    <mergeCell ref="F99:G99"/>
    <mergeCell ref="H99:I99"/>
    <mergeCell ref="F100:G100"/>
    <mergeCell ref="F101:G101"/>
    <mergeCell ref="B102:E102"/>
    <mergeCell ref="F102:G102"/>
    <mergeCell ref="H102:I102"/>
    <mergeCell ref="F103:G103"/>
    <mergeCell ref="H103:I103"/>
    <mergeCell ref="F104:G104"/>
    <mergeCell ref="B105:E105"/>
    <mergeCell ref="F105:G105"/>
    <mergeCell ref="H105:I105"/>
    <mergeCell ref="F106:G106"/>
    <mergeCell ref="B107:E107"/>
    <mergeCell ref="F107:G107"/>
    <mergeCell ref="H107:I107"/>
    <mergeCell ref="B108:E108"/>
    <mergeCell ref="F108:G108"/>
    <mergeCell ref="H108:I108"/>
    <mergeCell ref="B109:E109"/>
    <mergeCell ref="F109:G109"/>
    <mergeCell ref="H109:I109"/>
    <mergeCell ref="B110:E110"/>
    <mergeCell ref="F110:G110"/>
    <mergeCell ref="H110:I110"/>
    <mergeCell ref="F111:G111"/>
    <mergeCell ref="B112:E112"/>
    <mergeCell ref="F112:G112"/>
    <mergeCell ref="B113:E113"/>
    <mergeCell ref="F113:G113"/>
    <mergeCell ref="H113:I113"/>
    <mergeCell ref="B114:E114"/>
    <mergeCell ref="F114:G114"/>
    <mergeCell ref="B115:E115"/>
    <mergeCell ref="F115:G115"/>
    <mergeCell ref="B116:E116"/>
    <mergeCell ref="F116:G116"/>
    <mergeCell ref="B117:E117"/>
    <mergeCell ref="F117:G117"/>
    <mergeCell ref="H117:I117"/>
    <mergeCell ref="F118:G118"/>
    <mergeCell ref="F119:G119"/>
    <mergeCell ref="B120:E120"/>
    <mergeCell ref="F120:G120"/>
    <mergeCell ref="H120:I120"/>
    <mergeCell ref="B121:E121"/>
    <mergeCell ref="B122:E122"/>
    <mergeCell ref="F123:G123"/>
    <mergeCell ref="H123:I123"/>
    <mergeCell ref="B124:E124"/>
    <mergeCell ref="F124:G124"/>
    <mergeCell ref="H124:I124"/>
    <mergeCell ref="B125:E125"/>
    <mergeCell ref="F125:G125"/>
    <mergeCell ref="H125:I125"/>
    <mergeCell ref="B127:E127"/>
    <mergeCell ref="B128:I128"/>
    <mergeCell ref="B129:C129"/>
    <mergeCell ref="B130:I130"/>
    <mergeCell ref="B132:E132"/>
    <mergeCell ref="F132:G132"/>
    <mergeCell ref="H132:I132"/>
    <mergeCell ref="B133:E133"/>
    <mergeCell ref="F133:G133"/>
    <mergeCell ref="H133:I133"/>
    <mergeCell ref="B134:E134"/>
    <mergeCell ref="F134:G134"/>
    <mergeCell ref="H134:I134"/>
    <mergeCell ref="B135:E135"/>
    <mergeCell ref="F135:G135"/>
    <mergeCell ref="H135:I135"/>
    <mergeCell ref="B136:E136"/>
    <mergeCell ref="F136:G136"/>
    <mergeCell ref="H136:I136"/>
    <mergeCell ref="B138:E138"/>
    <mergeCell ref="F138:G138"/>
    <mergeCell ref="H138:I138"/>
    <mergeCell ref="B140:E143"/>
    <mergeCell ref="F140:G140"/>
    <mergeCell ref="H140:I140"/>
    <mergeCell ref="F141:G141"/>
    <mergeCell ref="H141:I141"/>
    <mergeCell ref="F142:G142"/>
    <mergeCell ref="H142:I142"/>
    <mergeCell ref="F143:G143"/>
    <mergeCell ref="H143:I143"/>
    <mergeCell ref="F144:G144"/>
    <mergeCell ref="H144:I144"/>
    <mergeCell ref="F145:G145"/>
    <mergeCell ref="H145:I145"/>
    <mergeCell ref="F146:G146"/>
    <mergeCell ref="H146:I146"/>
    <mergeCell ref="B148:E148"/>
    <mergeCell ref="F148:G148"/>
    <mergeCell ref="H148:I148"/>
    <mergeCell ref="B149:E149"/>
    <mergeCell ref="B150:E150"/>
    <mergeCell ref="F150:G150"/>
    <mergeCell ref="H150:I150"/>
    <mergeCell ref="B153:E153"/>
    <mergeCell ref="F153:G153"/>
    <mergeCell ref="H153:I153"/>
    <mergeCell ref="F154:G154"/>
    <mergeCell ref="H154:I154"/>
    <mergeCell ref="B156:E156"/>
    <mergeCell ref="F156:G156"/>
    <mergeCell ref="H156:I156"/>
    <mergeCell ref="B158:E158"/>
    <mergeCell ref="F158:G158"/>
    <mergeCell ref="H158:I158"/>
    <mergeCell ref="B159:E159"/>
    <mergeCell ref="F159:G159"/>
    <mergeCell ref="H159:I159"/>
    <mergeCell ref="B160:E160"/>
    <mergeCell ref="F160:G160"/>
    <mergeCell ref="H160:I160"/>
    <mergeCell ref="B161:E161"/>
    <mergeCell ref="F161:G161"/>
    <mergeCell ref="H161:I161"/>
    <mergeCell ref="B163:E163"/>
    <mergeCell ref="B164:E164"/>
    <mergeCell ref="F164:G164"/>
    <mergeCell ref="H164:I164"/>
    <mergeCell ref="B165:E165"/>
    <mergeCell ref="B166:E166"/>
    <mergeCell ref="B167:E167"/>
    <mergeCell ref="B168:E168"/>
    <mergeCell ref="F168:G168"/>
    <mergeCell ref="H168:I168"/>
    <mergeCell ref="B171:E171"/>
    <mergeCell ref="F171:G171"/>
    <mergeCell ref="H171:I171"/>
    <mergeCell ref="B172:E172"/>
    <mergeCell ref="F172:G172"/>
    <mergeCell ref="H172:I172"/>
    <mergeCell ref="B173:E173"/>
    <mergeCell ref="B174:E174"/>
    <mergeCell ref="F175:G175"/>
    <mergeCell ref="H175:I175"/>
    <mergeCell ref="B176:E176"/>
    <mergeCell ref="F176:G176"/>
    <mergeCell ref="H176:I176"/>
    <mergeCell ref="B177:E177"/>
    <mergeCell ref="F177:G177"/>
    <mergeCell ref="H177:I177"/>
    <mergeCell ref="B178:E178"/>
    <mergeCell ref="F178:G178"/>
    <mergeCell ref="H178:I178"/>
    <mergeCell ref="B179:E179"/>
    <mergeCell ref="F179:G179"/>
    <mergeCell ref="H179:I179"/>
    <mergeCell ref="B181:E181"/>
    <mergeCell ref="F181:I181"/>
    <mergeCell ref="B182:I182"/>
    <mergeCell ref="B184:I184"/>
    <mergeCell ref="B186:I186"/>
    <mergeCell ref="B187:I187"/>
    <mergeCell ref="B188:I188"/>
    <mergeCell ref="B189:I189"/>
    <mergeCell ref="B190:I190"/>
    <mergeCell ref="B191:I191"/>
    <mergeCell ref="B192:I192"/>
    <mergeCell ref="B194:I194"/>
    <mergeCell ref="B195:I195"/>
    <mergeCell ref="B196:I196"/>
    <mergeCell ref="B197:I197"/>
    <mergeCell ref="B199:I199"/>
    <mergeCell ref="B201:I201"/>
    <mergeCell ref="B203:I203"/>
    <mergeCell ref="B204:G204"/>
    <mergeCell ref="A205:A206"/>
    <mergeCell ref="B205:C206"/>
    <mergeCell ref="D205:E205"/>
    <mergeCell ref="F205:G206"/>
    <mergeCell ref="D206:E206"/>
    <mergeCell ref="B207:C207"/>
    <mergeCell ref="D207:E207"/>
    <mergeCell ref="F207:G207"/>
    <mergeCell ref="B208:E208"/>
    <mergeCell ref="B211:C211"/>
    <mergeCell ref="D211:E211"/>
    <mergeCell ref="F211:G211"/>
    <mergeCell ref="B210:C210"/>
    <mergeCell ref="D210:E210"/>
    <mergeCell ref="F210:G210"/>
    <mergeCell ref="B209:C209"/>
    <mergeCell ref="D209:E209"/>
    <mergeCell ref="F209:G209"/>
    <mergeCell ref="B214:C214"/>
    <mergeCell ref="D214:E214"/>
    <mergeCell ref="F214:G214"/>
    <mergeCell ref="B212:C212"/>
    <mergeCell ref="D212:E212"/>
    <mergeCell ref="F212:G212"/>
    <mergeCell ref="B213:C213"/>
    <mergeCell ref="D213:E213"/>
    <mergeCell ref="F213:G213"/>
    <mergeCell ref="B215:C215"/>
    <mergeCell ref="D215:E215"/>
    <mergeCell ref="F215:G215"/>
    <mergeCell ref="B216:I216"/>
    <mergeCell ref="B217:E217"/>
    <mergeCell ref="F217:I217"/>
    <mergeCell ref="A219:A220"/>
    <mergeCell ref="B219:C220"/>
    <mergeCell ref="D219:E219"/>
    <mergeCell ref="F219:G220"/>
    <mergeCell ref="D220:E220"/>
    <mergeCell ref="B221:E221"/>
    <mergeCell ref="B222:C222"/>
    <mergeCell ref="D222:E222"/>
    <mergeCell ref="F222:G222"/>
    <mergeCell ref="B223:C223"/>
    <mergeCell ref="D223:E223"/>
    <mergeCell ref="F223:G223"/>
    <mergeCell ref="B224:C224"/>
    <mergeCell ref="D224:E224"/>
    <mergeCell ref="F224:G224"/>
    <mergeCell ref="B225:C225"/>
    <mergeCell ref="D225:E225"/>
    <mergeCell ref="H225:I225"/>
    <mergeCell ref="B226:C226"/>
    <mergeCell ref="D226:E226"/>
    <mergeCell ref="H226:I226"/>
    <mergeCell ref="B227:C227"/>
    <mergeCell ref="D227:E227"/>
    <mergeCell ref="H227:I227"/>
    <mergeCell ref="B228:C228"/>
    <mergeCell ref="D228:E228"/>
    <mergeCell ref="H228:I228"/>
    <mergeCell ref="B230:C230"/>
    <mergeCell ref="D230:E230"/>
    <mergeCell ref="F230:G231"/>
    <mergeCell ref="B231:C231"/>
    <mergeCell ref="D231:E231"/>
    <mergeCell ref="B232:C232"/>
    <mergeCell ref="D232:E232"/>
    <mergeCell ref="F232:G232"/>
    <mergeCell ref="B233:C233"/>
    <mergeCell ref="D233:E233"/>
    <mergeCell ref="F233:G233"/>
    <mergeCell ref="B234:C234"/>
    <mergeCell ref="D234:E234"/>
    <mergeCell ref="F234:G234"/>
    <mergeCell ref="B236:E236"/>
    <mergeCell ref="F236:I236"/>
    <mergeCell ref="B237:I237"/>
    <mergeCell ref="D238:E238"/>
    <mergeCell ref="F238:F239"/>
    <mergeCell ref="G238:G239"/>
    <mergeCell ref="H238:I239"/>
    <mergeCell ref="B240:C240"/>
    <mergeCell ref="D240:E240"/>
    <mergeCell ref="F240:G240"/>
    <mergeCell ref="H240:I240"/>
    <mergeCell ref="B241:E241"/>
    <mergeCell ref="B242:E242"/>
    <mergeCell ref="F242:I242"/>
    <mergeCell ref="B243:E243"/>
    <mergeCell ref="F243:I243"/>
    <mergeCell ref="B244:E244"/>
    <mergeCell ref="F244:I244"/>
    <mergeCell ref="B245:E245"/>
    <mergeCell ref="F245:I245"/>
    <mergeCell ref="B246:E246"/>
    <mergeCell ref="F246:I246"/>
    <mergeCell ref="B247:E247"/>
    <mergeCell ref="F247:I247"/>
    <mergeCell ref="B248:E248"/>
    <mergeCell ref="F248:I248"/>
    <mergeCell ref="B249:E249"/>
    <mergeCell ref="F249:I249"/>
    <mergeCell ref="B250:E250"/>
    <mergeCell ref="F250:I250"/>
    <mergeCell ref="B251:E251"/>
    <mergeCell ref="F251:I251"/>
    <mergeCell ref="B252:E252"/>
    <mergeCell ref="F252:I252"/>
    <mergeCell ref="B253:E253"/>
    <mergeCell ref="F253:I253"/>
    <mergeCell ref="B254:E254"/>
    <mergeCell ref="F254:I254"/>
    <mergeCell ref="B255:E255"/>
    <mergeCell ref="F255:I255"/>
    <mergeCell ref="B256:E256"/>
    <mergeCell ref="F256:I256"/>
    <mergeCell ref="B257:E257"/>
    <mergeCell ref="F257:I257"/>
    <mergeCell ref="B258:E258"/>
    <mergeCell ref="F258:I258"/>
    <mergeCell ref="B259:C259"/>
    <mergeCell ref="D259:E259"/>
    <mergeCell ref="H259:I259"/>
    <mergeCell ref="B260:C260"/>
    <mergeCell ref="D260:E260"/>
    <mergeCell ref="H260:I260"/>
    <mergeCell ref="B261:C261"/>
    <mergeCell ref="D261:E261"/>
    <mergeCell ref="H261:I261"/>
    <mergeCell ref="B262:I262"/>
    <mergeCell ref="B264:C264"/>
    <mergeCell ref="D264:E264"/>
    <mergeCell ref="F264:G264"/>
    <mergeCell ref="H264:I264"/>
    <mergeCell ref="B265:C265"/>
    <mergeCell ref="D265:E265"/>
    <mergeCell ref="F265:G265"/>
    <mergeCell ref="H265:I265"/>
    <mergeCell ref="B266:C266"/>
    <mergeCell ref="D266:E266"/>
    <mergeCell ref="F266:G266"/>
    <mergeCell ref="H266:I266"/>
    <mergeCell ref="B267:C267"/>
    <mergeCell ref="D267:E267"/>
    <mergeCell ref="F267:G267"/>
    <mergeCell ref="H267:I267"/>
    <mergeCell ref="B268:C268"/>
    <mergeCell ref="D268:E268"/>
    <mergeCell ref="F268:G268"/>
    <mergeCell ref="H268:I268"/>
    <mergeCell ref="B270:E270"/>
    <mergeCell ref="F270:I270"/>
    <mergeCell ref="B271:I271"/>
    <mergeCell ref="D272:E272"/>
    <mergeCell ref="F272:F273"/>
    <mergeCell ref="G272:G273"/>
    <mergeCell ref="H272:I273"/>
    <mergeCell ref="B274:C274"/>
    <mergeCell ref="D274:E274"/>
    <mergeCell ref="F274:G274"/>
    <mergeCell ref="H274:I274"/>
    <mergeCell ref="B275:E275"/>
    <mergeCell ref="B276:C276"/>
    <mergeCell ref="D276:E276"/>
    <mergeCell ref="H276:I276"/>
    <mergeCell ref="B277:C277"/>
    <mergeCell ref="D277:E277"/>
    <mergeCell ref="H277:I277"/>
    <mergeCell ref="B278:C278"/>
    <mergeCell ref="D278:E278"/>
    <mergeCell ref="H278:I278"/>
    <mergeCell ref="B279:C279"/>
    <mergeCell ref="D279:E279"/>
    <mergeCell ref="H279:I279"/>
    <mergeCell ref="B280:C280"/>
    <mergeCell ref="D280:E280"/>
    <mergeCell ref="H280:I280"/>
    <mergeCell ref="B281:C281"/>
    <mergeCell ref="D281:E281"/>
    <mergeCell ref="H281:I281"/>
    <mergeCell ref="B282:C282"/>
    <mergeCell ref="D282:E282"/>
    <mergeCell ref="H282:I282"/>
    <mergeCell ref="B283:I283"/>
    <mergeCell ref="B284:I284"/>
    <mergeCell ref="D285:E285"/>
    <mergeCell ref="F285:F286"/>
    <mergeCell ref="G285:G286"/>
    <mergeCell ref="H285:I286"/>
    <mergeCell ref="B287:C287"/>
    <mergeCell ref="D287:E287"/>
    <mergeCell ref="F287:G287"/>
    <mergeCell ref="H287:I287"/>
    <mergeCell ref="B288:E288"/>
    <mergeCell ref="B289:C289"/>
    <mergeCell ref="D289:E289"/>
    <mergeCell ref="H289:I289"/>
    <mergeCell ref="B290:C290"/>
    <mergeCell ref="D290:E290"/>
    <mergeCell ref="H290:I290"/>
    <mergeCell ref="B291:C291"/>
    <mergeCell ref="D291:E291"/>
    <mergeCell ref="H291:I291"/>
    <mergeCell ref="B292:C292"/>
    <mergeCell ref="D292:E292"/>
    <mergeCell ref="H292:I292"/>
    <mergeCell ref="B293:C293"/>
    <mergeCell ref="D293:E293"/>
    <mergeCell ref="H293:I293"/>
    <mergeCell ref="B294:C294"/>
    <mergeCell ref="D294:E294"/>
    <mergeCell ref="H294:I294"/>
    <mergeCell ref="B295:C295"/>
    <mergeCell ref="D295:E295"/>
    <mergeCell ref="H295:I295"/>
    <mergeCell ref="B297:C297"/>
    <mergeCell ref="D297:E297"/>
    <mergeCell ref="F297:G297"/>
    <mergeCell ref="H297:I297"/>
    <mergeCell ref="B298:C298"/>
    <mergeCell ref="D298:E298"/>
    <mergeCell ref="F298:G298"/>
    <mergeCell ref="H298:I298"/>
    <mergeCell ref="B299:C299"/>
    <mergeCell ref="D299:E299"/>
    <mergeCell ref="F299:G299"/>
    <mergeCell ref="H299:I299"/>
    <mergeCell ref="B300:C300"/>
    <mergeCell ref="D300:E300"/>
    <mergeCell ref="F300:G300"/>
    <mergeCell ref="H300:I300"/>
    <mergeCell ref="B301:C301"/>
    <mergeCell ref="D301:E301"/>
    <mergeCell ref="F301:G301"/>
    <mergeCell ref="H301:I301"/>
    <mergeCell ref="B303:I303"/>
    <mergeCell ref="B305:I305"/>
    <mergeCell ref="B307:I307"/>
    <mergeCell ref="B309:I309"/>
    <mergeCell ref="B311:I311"/>
    <mergeCell ref="B312:I312"/>
    <mergeCell ref="B313:I313"/>
    <mergeCell ref="B314:I314"/>
    <mergeCell ref="B315:I315"/>
    <mergeCell ref="B317:I317"/>
    <mergeCell ref="B319:I319"/>
    <mergeCell ref="B321:I321"/>
    <mergeCell ref="B322:I322"/>
    <mergeCell ref="B323:C323"/>
    <mergeCell ref="B324:I324"/>
    <mergeCell ref="B326:E326"/>
    <mergeCell ref="F326:G326"/>
    <mergeCell ref="H326:I326"/>
    <mergeCell ref="B327:E327"/>
    <mergeCell ref="F327:G327"/>
    <mergeCell ref="H327:I327"/>
    <mergeCell ref="B328:E328"/>
    <mergeCell ref="F328:G328"/>
    <mergeCell ref="H328:I328"/>
    <mergeCell ref="B329:E329"/>
    <mergeCell ref="B330:E330"/>
    <mergeCell ref="F330:G330"/>
    <mergeCell ref="H330:I330"/>
    <mergeCell ref="B331:E331"/>
    <mergeCell ref="F331:G331"/>
    <mergeCell ref="H331:I331"/>
    <mergeCell ref="B333:E333"/>
    <mergeCell ref="F333:G333"/>
    <mergeCell ref="H333:I333"/>
    <mergeCell ref="B335:E338"/>
    <mergeCell ref="F335:G335"/>
    <mergeCell ref="H335:I335"/>
    <mergeCell ref="F336:G336"/>
    <mergeCell ref="H336:I336"/>
    <mergeCell ref="F337:G337"/>
    <mergeCell ref="H337:I337"/>
    <mergeCell ref="F338:G338"/>
    <mergeCell ref="H338:I338"/>
    <mergeCell ref="F339:G339"/>
    <mergeCell ref="H339:I339"/>
    <mergeCell ref="F340:G340"/>
    <mergeCell ref="H340:I340"/>
    <mergeCell ref="F341:G341"/>
    <mergeCell ref="H341:I341"/>
    <mergeCell ref="B343:E343"/>
    <mergeCell ref="F343:G343"/>
    <mergeCell ref="H343:I343"/>
    <mergeCell ref="B344:E344"/>
    <mergeCell ref="B347:E347"/>
    <mergeCell ref="F347:G347"/>
    <mergeCell ref="H347:I347"/>
    <mergeCell ref="F348:G348"/>
    <mergeCell ref="H348:I348"/>
    <mergeCell ref="B350:E350"/>
    <mergeCell ref="F350:G350"/>
    <mergeCell ref="H350:I350"/>
    <mergeCell ref="B352:E352"/>
    <mergeCell ref="F352:G352"/>
    <mergeCell ref="H352:I352"/>
    <mergeCell ref="B353:E353"/>
    <mergeCell ref="F353:G353"/>
    <mergeCell ref="H353:I353"/>
    <mergeCell ref="B354:E354"/>
    <mergeCell ref="F354:G354"/>
    <mergeCell ref="H354:I354"/>
    <mergeCell ref="B355:E355"/>
    <mergeCell ref="F355:G355"/>
    <mergeCell ref="H355:I355"/>
    <mergeCell ref="B357:E357"/>
    <mergeCell ref="B358:E358"/>
    <mergeCell ref="F358:G358"/>
    <mergeCell ref="H358:I358"/>
    <mergeCell ref="B359:E359"/>
    <mergeCell ref="B360:E360"/>
    <mergeCell ref="B361:E361"/>
    <mergeCell ref="B362:E362"/>
    <mergeCell ref="F362:G362"/>
    <mergeCell ref="H362:I362"/>
    <mergeCell ref="B365:E365"/>
    <mergeCell ref="F365:G365"/>
    <mergeCell ref="H365:I365"/>
    <mergeCell ref="B366:E366"/>
    <mergeCell ref="F366:G366"/>
    <mergeCell ref="H366:I366"/>
    <mergeCell ref="B367:E367"/>
    <mergeCell ref="B368:E368"/>
    <mergeCell ref="F369:G369"/>
    <mergeCell ref="H369:I369"/>
    <mergeCell ref="B370:E370"/>
    <mergeCell ref="F370:G370"/>
    <mergeCell ref="H370:I370"/>
    <mergeCell ref="B371:E371"/>
    <mergeCell ref="F371:G371"/>
    <mergeCell ref="H371:I371"/>
    <mergeCell ref="B373:E373"/>
    <mergeCell ref="F373:G373"/>
    <mergeCell ref="H373:I373"/>
    <mergeCell ref="B375:E375"/>
    <mergeCell ref="F375:G375"/>
    <mergeCell ref="H375:I375"/>
    <mergeCell ref="B377:E380"/>
    <mergeCell ref="F377:G377"/>
    <mergeCell ref="H377:I377"/>
    <mergeCell ref="F378:G378"/>
    <mergeCell ref="H378:I378"/>
    <mergeCell ref="F379:G379"/>
    <mergeCell ref="H379:I379"/>
    <mergeCell ref="F380:G380"/>
    <mergeCell ref="H380:I380"/>
    <mergeCell ref="F381:G381"/>
    <mergeCell ref="H381:I381"/>
    <mergeCell ref="F382:G382"/>
    <mergeCell ref="H382:I382"/>
    <mergeCell ref="F383:G383"/>
    <mergeCell ref="H383:I383"/>
    <mergeCell ref="B385:E385"/>
    <mergeCell ref="F385:G385"/>
    <mergeCell ref="H385:I385"/>
    <mergeCell ref="B386:E386"/>
    <mergeCell ref="B389:E389"/>
    <mergeCell ref="F389:G389"/>
    <mergeCell ref="H389:I389"/>
    <mergeCell ref="F390:G390"/>
    <mergeCell ref="H390:I390"/>
    <mergeCell ref="B392:E392"/>
    <mergeCell ref="F392:G392"/>
    <mergeCell ref="H392:I392"/>
    <mergeCell ref="B394:E394"/>
    <mergeCell ref="F394:G394"/>
    <mergeCell ref="H394:I394"/>
    <mergeCell ref="B395:E395"/>
    <mergeCell ref="F395:G395"/>
    <mergeCell ref="H395:I395"/>
    <mergeCell ref="B396:E396"/>
    <mergeCell ref="F396:G396"/>
    <mergeCell ref="H396:I396"/>
    <mergeCell ref="B397:E397"/>
    <mergeCell ref="F397:G397"/>
    <mergeCell ref="H397:I397"/>
    <mergeCell ref="B399:E399"/>
    <mergeCell ref="B400:E400"/>
    <mergeCell ref="F400:G400"/>
    <mergeCell ref="H400:I400"/>
    <mergeCell ref="B401:E401"/>
    <mergeCell ref="B402:E402"/>
    <mergeCell ref="B403:E403"/>
    <mergeCell ref="B404:E404"/>
    <mergeCell ref="F404:G404"/>
    <mergeCell ref="H404:I404"/>
    <mergeCell ref="B407:E407"/>
    <mergeCell ref="F407:G407"/>
    <mergeCell ref="H407:I407"/>
    <mergeCell ref="B408:E408"/>
    <mergeCell ref="F408:G408"/>
    <mergeCell ref="H408:I408"/>
    <mergeCell ref="B409:E409"/>
    <mergeCell ref="B410:E410"/>
    <mergeCell ref="F411:G411"/>
    <mergeCell ref="H411:I411"/>
    <mergeCell ref="B412:E412"/>
    <mergeCell ref="F412:G412"/>
    <mergeCell ref="H412:I412"/>
    <mergeCell ref="B413:E413"/>
    <mergeCell ref="F413:G413"/>
    <mergeCell ref="H413:I413"/>
    <mergeCell ref="B425:E425"/>
    <mergeCell ref="F425:G425"/>
    <mergeCell ref="H425:I425"/>
    <mergeCell ref="B426:E426"/>
    <mergeCell ref="F426:G426"/>
    <mergeCell ref="H426:I426"/>
    <mergeCell ref="B428:E428"/>
    <mergeCell ref="F428:I428"/>
    <mergeCell ref="B429:I429"/>
    <mergeCell ref="B430:I430"/>
    <mergeCell ref="B431:G431"/>
    <mergeCell ref="C432:I432"/>
    <mergeCell ref="C433:I433"/>
    <mergeCell ref="C434:I434"/>
    <mergeCell ref="C435:I435"/>
    <mergeCell ref="C436:I436"/>
    <mergeCell ref="C437:I437"/>
    <mergeCell ref="C438:I438"/>
    <mergeCell ref="C439:I439"/>
    <mergeCell ref="C440:I440"/>
    <mergeCell ref="C441:I441"/>
    <mergeCell ref="B443:G443"/>
    <mergeCell ref="C444:I444"/>
    <mergeCell ref="C445:I445"/>
    <mergeCell ref="C446:I446"/>
    <mergeCell ref="C447:I447"/>
    <mergeCell ref="C448:I448"/>
    <mergeCell ref="C449:I449"/>
    <mergeCell ref="C450:I450"/>
    <mergeCell ref="C451:I451"/>
    <mergeCell ref="C464:I464"/>
    <mergeCell ref="C452:I452"/>
    <mergeCell ref="C453:I453"/>
    <mergeCell ref="B455:G455"/>
    <mergeCell ref="C456:I456"/>
    <mergeCell ref="C457:I457"/>
    <mergeCell ref="C458:I458"/>
    <mergeCell ref="B473:I473"/>
    <mergeCell ref="C471:I471"/>
    <mergeCell ref="C469:I469"/>
    <mergeCell ref="B468:I468"/>
    <mergeCell ref="C465:I465"/>
    <mergeCell ref="C459:I459"/>
    <mergeCell ref="C460:I460"/>
    <mergeCell ref="C461:I461"/>
    <mergeCell ref="C462:I462"/>
    <mergeCell ref="C463:I463"/>
    <mergeCell ref="B475:G475"/>
    <mergeCell ref="B476:G476"/>
    <mergeCell ref="B477:G477"/>
    <mergeCell ref="B478:G478"/>
    <mergeCell ref="B479:G479"/>
    <mergeCell ref="B480:G480"/>
    <mergeCell ref="B481:G481"/>
    <mergeCell ref="B467:I467"/>
    <mergeCell ref="B482:G482"/>
    <mergeCell ref="B483:G483"/>
    <mergeCell ref="B484:G484"/>
    <mergeCell ref="B486:G486"/>
    <mergeCell ref="B487:C487"/>
    <mergeCell ref="B488:G488"/>
    <mergeCell ref="B490:E490"/>
    <mergeCell ref="F490:G490"/>
    <mergeCell ref="B491:E491"/>
    <mergeCell ref="F491:G491"/>
    <mergeCell ref="B492:E492"/>
    <mergeCell ref="F492:G492"/>
    <mergeCell ref="B493:E493"/>
    <mergeCell ref="F493:G493"/>
    <mergeCell ref="B494:E494"/>
    <mergeCell ref="F494:G494"/>
    <mergeCell ref="B496:E496"/>
    <mergeCell ref="F496:G496"/>
    <mergeCell ref="B498:E501"/>
    <mergeCell ref="F498:G498"/>
    <mergeCell ref="F499:G499"/>
    <mergeCell ref="F500:G500"/>
    <mergeCell ref="F501:G501"/>
    <mergeCell ref="F502:G502"/>
    <mergeCell ref="F503:G503"/>
    <mergeCell ref="F504:G504"/>
    <mergeCell ref="B506:E506"/>
    <mergeCell ref="F506:G506"/>
    <mergeCell ref="B507:E507"/>
    <mergeCell ref="B508:E508"/>
    <mergeCell ref="F508:G508"/>
    <mergeCell ref="B511:E511"/>
    <mergeCell ref="F511:G511"/>
    <mergeCell ref="F512:G512"/>
    <mergeCell ref="B514:E514"/>
    <mergeCell ref="F514:G514"/>
    <mergeCell ref="B516:E516"/>
    <mergeCell ref="F516:G516"/>
    <mergeCell ref="B517:E517"/>
    <mergeCell ref="F517:G517"/>
    <mergeCell ref="B518:E518"/>
    <mergeCell ref="F518:G518"/>
    <mergeCell ref="B519:E519"/>
    <mergeCell ref="F519:G519"/>
    <mergeCell ref="B521:E521"/>
    <mergeCell ref="B522:E522"/>
    <mergeCell ref="F522:G522"/>
    <mergeCell ref="B523:E523"/>
    <mergeCell ref="B524:E524"/>
    <mergeCell ref="B525:E525"/>
    <mergeCell ref="B526:E526"/>
    <mergeCell ref="F526:G526"/>
    <mergeCell ref="B529:E529"/>
    <mergeCell ref="F529:G529"/>
    <mergeCell ref="B530:E530"/>
    <mergeCell ref="F530:G530"/>
    <mergeCell ref="B531:E531"/>
    <mergeCell ref="B532:E532"/>
    <mergeCell ref="F533:G533"/>
    <mergeCell ref="B534:E534"/>
    <mergeCell ref="F534:G534"/>
    <mergeCell ref="B535:E535"/>
    <mergeCell ref="F535:G535"/>
    <mergeCell ref="B542:E542"/>
    <mergeCell ref="F542:G542"/>
    <mergeCell ref="B540:G540"/>
    <mergeCell ref="B536:E536"/>
    <mergeCell ref="F536:G536"/>
    <mergeCell ref="B537:E537"/>
    <mergeCell ref="F537:G537"/>
    <mergeCell ref="B539:E539"/>
    <mergeCell ref="F539:G539"/>
    <mergeCell ref="B543:G543"/>
    <mergeCell ref="D544:E544"/>
    <mergeCell ref="F544:F545"/>
    <mergeCell ref="G544:G545"/>
    <mergeCell ref="B546:C546"/>
    <mergeCell ref="D546:E546"/>
    <mergeCell ref="F546:G546"/>
    <mergeCell ref="B547:E547"/>
    <mergeCell ref="B548:E548"/>
    <mergeCell ref="F548:G548"/>
    <mergeCell ref="B549:E549"/>
    <mergeCell ref="F549:G549"/>
    <mergeCell ref="B550:E550"/>
    <mergeCell ref="F550:G550"/>
    <mergeCell ref="B551:E551"/>
    <mergeCell ref="F551:G551"/>
    <mergeCell ref="B552:E552"/>
    <mergeCell ref="F552:G552"/>
    <mergeCell ref="B553:E553"/>
    <mergeCell ref="F553:G553"/>
    <mergeCell ref="B554:E554"/>
    <mergeCell ref="F554:G554"/>
    <mergeCell ref="B555:E555"/>
    <mergeCell ref="F555:G555"/>
    <mergeCell ref="B556:E556"/>
    <mergeCell ref="F556:G556"/>
    <mergeCell ref="B557:E557"/>
    <mergeCell ref="F557:G557"/>
    <mergeCell ref="B558:E558"/>
    <mergeCell ref="F558:G558"/>
    <mergeCell ref="B559:E559"/>
    <mergeCell ref="F559:G559"/>
    <mergeCell ref="B560:E560"/>
    <mergeCell ref="F560:G560"/>
    <mergeCell ref="B561:E561"/>
    <mergeCell ref="F561:G561"/>
    <mergeCell ref="B562:E562"/>
    <mergeCell ref="F562:G562"/>
    <mergeCell ref="B563:E563"/>
    <mergeCell ref="F563:G563"/>
    <mergeCell ref="B564:E564"/>
    <mergeCell ref="F564:G564"/>
    <mergeCell ref="B565:C565"/>
    <mergeCell ref="D565:E565"/>
    <mergeCell ref="B566:C566"/>
    <mergeCell ref="D566:E566"/>
    <mergeCell ref="B567:C567"/>
    <mergeCell ref="D567:E567"/>
    <mergeCell ref="B568:G568"/>
    <mergeCell ref="B570:C570"/>
    <mergeCell ref="D570:E570"/>
    <mergeCell ref="F570:G570"/>
    <mergeCell ref="B571:C571"/>
    <mergeCell ref="D571:E571"/>
    <mergeCell ref="F571:G571"/>
    <mergeCell ref="B572:C572"/>
    <mergeCell ref="D572:E572"/>
    <mergeCell ref="F572:G572"/>
    <mergeCell ref="B573:C573"/>
    <mergeCell ref="D573:E573"/>
    <mergeCell ref="F573:G573"/>
    <mergeCell ref="B574:C574"/>
    <mergeCell ref="D574:E574"/>
    <mergeCell ref="F574:G574"/>
    <mergeCell ref="B576:E576"/>
    <mergeCell ref="F576:G576"/>
    <mergeCell ref="B577:G577"/>
    <mergeCell ref="D578:E578"/>
    <mergeCell ref="F578:F579"/>
    <mergeCell ref="G578:G579"/>
    <mergeCell ref="B580:C580"/>
    <mergeCell ref="D580:E580"/>
    <mergeCell ref="F580:G580"/>
    <mergeCell ref="B581:E581"/>
    <mergeCell ref="B582:C582"/>
    <mergeCell ref="D582:E582"/>
    <mergeCell ref="B583:C583"/>
    <mergeCell ref="D583:E583"/>
    <mergeCell ref="B584:C584"/>
    <mergeCell ref="D584:E584"/>
    <mergeCell ref="B585:C585"/>
    <mergeCell ref="D585:E585"/>
    <mergeCell ref="B586:C586"/>
    <mergeCell ref="D586:E586"/>
    <mergeCell ref="B587:C587"/>
    <mergeCell ref="D587:E587"/>
    <mergeCell ref="B588:C588"/>
    <mergeCell ref="D588:E588"/>
    <mergeCell ref="B589:G589"/>
    <mergeCell ref="B590:G590"/>
    <mergeCell ref="D591:E591"/>
    <mergeCell ref="F591:F592"/>
    <mergeCell ref="G591:G592"/>
    <mergeCell ref="B593:C593"/>
    <mergeCell ref="D593:E593"/>
    <mergeCell ref="F593:G593"/>
    <mergeCell ref="B594:E594"/>
    <mergeCell ref="B595:C595"/>
    <mergeCell ref="D595:E595"/>
    <mergeCell ref="B596:C596"/>
    <mergeCell ref="D596:E596"/>
    <mergeCell ref="B597:C597"/>
    <mergeCell ref="D597:E597"/>
    <mergeCell ref="B598:C598"/>
    <mergeCell ref="D598:E598"/>
    <mergeCell ref="B599:C599"/>
    <mergeCell ref="D599:E599"/>
    <mergeCell ref="B600:C600"/>
    <mergeCell ref="D600:E600"/>
    <mergeCell ref="B601:C601"/>
    <mergeCell ref="D601:E601"/>
    <mergeCell ref="B603:C603"/>
    <mergeCell ref="D603:E603"/>
    <mergeCell ref="F603:G603"/>
    <mergeCell ref="B604:C604"/>
    <mergeCell ref="D604:E604"/>
    <mergeCell ref="F604:G604"/>
    <mergeCell ref="B605:C605"/>
    <mergeCell ref="D605:E605"/>
    <mergeCell ref="F605:G605"/>
    <mergeCell ref="B606:C606"/>
    <mergeCell ref="D606:E606"/>
    <mergeCell ref="F606:G606"/>
    <mergeCell ref="B607:C607"/>
    <mergeCell ref="D607:E607"/>
    <mergeCell ref="F607:G607"/>
    <mergeCell ref="B609:G609"/>
    <mergeCell ref="B611:G611"/>
    <mergeCell ref="B613:G613"/>
    <mergeCell ref="B615:G615"/>
    <mergeCell ref="B617:G617"/>
    <mergeCell ref="B618:G618"/>
    <mergeCell ref="B619:G619"/>
    <mergeCell ref="B620:G620"/>
    <mergeCell ref="B621:G621"/>
    <mergeCell ref="B623:G623"/>
    <mergeCell ref="B625:G625"/>
    <mergeCell ref="B627:G627"/>
    <mergeCell ref="B628:G628"/>
    <mergeCell ref="B629:C629"/>
    <mergeCell ref="B630:G630"/>
    <mergeCell ref="B632:E632"/>
    <mergeCell ref="F632:G632"/>
    <mergeCell ref="B633:E633"/>
    <mergeCell ref="F633:G633"/>
    <mergeCell ref="B634:E634"/>
    <mergeCell ref="F634:G634"/>
    <mergeCell ref="B635:E635"/>
    <mergeCell ref="B636:E636"/>
    <mergeCell ref="F636:G636"/>
    <mergeCell ref="B637:E637"/>
    <mergeCell ref="F637:G637"/>
    <mergeCell ref="B639:E639"/>
    <mergeCell ref="F639:G639"/>
    <mergeCell ref="B641:E644"/>
    <mergeCell ref="F641:G641"/>
    <mergeCell ref="F642:G642"/>
    <mergeCell ref="F643:G643"/>
    <mergeCell ref="F644:G644"/>
    <mergeCell ref="F645:G645"/>
    <mergeCell ref="F646:G646"/>
    <mergeCell ref="F647:G647"/>
    <mergeCell ref="B649:E649"/>
    <mergeCell ref="F649:G649"/>
    <mergeCell ref="B650:E650"/>
    <mergeCell ref="B653:E653"/>
    <mergeCell ref="F653:G653"/>
    <mergeCell ref="F654:G654"/>
    <mergeCell ref="B656:E656"/>
    <mergeCell ref="F656:G656"/>
    <mergeCell ref="B658:E658"/>
    <mergeCell ref="F658:G658"/>
    <mergeCell ref="B659:E659"/>
    <mergeCell ref="F659:G659"/>
    <mergeCell ref="B660:E660"/>
    <mergeCell ref="F660:G660"/>
    <mergeCell ref="B661:E661"/>
    <mergeCell ref="F661:G661"/>
    <mergeCell ref="B663:E663"/>
    <mergeCell ref="B664:E664"/>
    <mergeCell ref="F664:G664"/>
    <mergeCell ref="B665:E665"/>
    <mergeCell ref="B666:E666"/>
    <mergeCell ref="B667:E667"/>
    <mergeCell ref="B668:E668"/>
    <mergeCell ref="F668:G668"/>
    <mergeCell ref="B671:E671"/>
    <mergeCell ref="F671:G671"/>
    <mergeCell ref="B672:E672"/>
    <mergeCell ref="F672:G672"/>
    <mergeCell ref="B673:E673"/>
    <mergeCell ref="B674:E674"/>
    <mergeCell ref="F675:G675"/>
    <mergeCell ref="B676:E676"/>
    <mergeCell ref="F676:G676"/>
    <mergeCell ref="B677:E677"/>
    <mergeCell ref="F677:G677"/>
    <mergeCell ref="B679:E679"/>
    <mergeCell ref="F679:G679"/>
    <mergeCell ref="B681:E681"/>
    <mergeCell ref="F681:G681"/>
    <mergeCell ref="B683:E686"/>
    <mergeCell ref="F683:G683"/>
    <mergeCell ref="F684:G684"/>
    <mergeCell ref="F685:G685"/>
    <mergeCell ref="F686:G686"/>
    <mergeCell ref="F687:G687"/>
    <mergeCell ref="F688:G688"/>
    <mergeCell ref="F689:G689"/>
    <mergeCell ref="B691:E691"/>
    <mergeCell ref="F691:G691"/>
    <mergeCell ref="B692:E692"/>
    <mergeCell ref="B695:E695"/>
    <mergeCell ref="F695:G695"/>
    <mergeCell ref="F696:G696"/>
    <mergeCell ref="B698:E698"/>
    <mergeCell ref="F698:G698"/>
    <mergeCell ref="B700:E700"/>
    <mergeCell ref="F700:G700"/>
    <mergeCell ref="B701:E701"/>
    <mergeCell ref="F701:G701"/>
    <mergeCell ref="B702:E702"/>
    <mergeCell ref="F702:G702"/>
    <mergeCell ref="B703:E703"/>
    <mergeCell ref="F703:G703"/>
    <mergeCell ref="B705:E705"/>
    <mergeCell ref="B706:E706"/>
    <mergeCell ref="F706:G706"/>
    <mergeCell ref="B707:E707"/>
    <mergeCell ref="B708:E708"/>
    <mergeCell ref="B709:E709"/>
    <mergeCell ref="B710:E710"/>
    <mergeCell ref="F710:G710"/>
    <mergeCell ref="B713:E713"/>
    <mergeCell ref="F713:G713"/>
    <mergeCell ref="B714:E714"/>
    <mergeCell ref="F714:G714"/>
    <mergeCell ref="B715:E715"/>
    <mergeCell ref="B716:E716"/>
    <mergeCell ref="F717:G717"/>
    <mergeCell ref="B718:E718"/>
    <mergeCell ref="F718:G718"/>
    <mergeCell ref="B719:E719"/>
    <mergeCell ref="F719:G719"/>
    <mergeCell ref="B731:E731"/>
    <mergeCell ref="F731:G731"/>
    <mergeCell ref="B732:E732"/>
    <mergeCell ref="F732:G732"/>
    <mergeCell ref="B734:E734"/>
    <mergeCell ref="F734:G734"/>
    <mergeCell ref="B735:G735"/>
    <mergeCell ref="B736:G736"/>
    <mergeCell ref="B737:G737"/>
    <mergeCell ref="C738:G738"/>
    <mergeCell ref="C739:G739"/>
    <mergeCell ref="C740:G740"/>
    <mergeCell ref="C741:G741"/>
    <mergeCell ref="C742:G742"/>
    <mergeCell ref="C743:G743"/>
    <mergeCell ref="C744:G744"/>
    <mergeCell ref="C745:G745"/>
    <mergeCell ref="C746:G746"/>
    <mergeCell ref="C747:G747"/>
    <mergeCell ref="B749:G749"/>
    <mergeCell ref="C750:G750"/>
    <mergeCell ref="C751:G751"/>
    <mergeCell ref="C752:G752"/>
    <mergeCell ref="C753:G753"/>
    <mergeCell ref="C754:G754"/>
    <mergeCell ref="C755:G755"/>
    <mergeCell ref="C756:G756"/>
    <mergeCell ref="C757:G757"/>
    <mergeCell ref="C758:G758"/>
    <mergeCell ref="C759:G759"/>
    <mergeCell ref="B761:G761"/>
    <mergeCell ref="C762:G762"/>
    <mergeCell ref="C763:G763"/>
    <mergeCell ref="C764:G764"/>
    <mergeCell ref="C765:G765"/>
    <mergeCell ref="C766:G766"/>
    <mergeCell ref="A788:G788"/>
    <mergeCell ref="B785:C785"/>
    <mergeCell ref="D785:E785"/>
    <mergeCell ref="B786:C786"/>
    <mergeCell ref="D786:E786"/>
    <mergeCell ref="B787:C787"/>
    <mergeCell ref="C767:G767"/>
    <mergeCell ref="C768:G768"/>
    <mergeCell ref="C769:G769"/>
    <mergeCell ref="C770:G770"/>
    <mergeCell ref="C771:G771"/>
    <mergeCell ref="B773:G773"/>
    <mergeCell ref="B774:G774"/>
    <mergeCell ref="C775:G775"/>
    <mergeCell ref="C777:G777"/>
    <mergeCell ref="B779:G779"/>
    <mergeCell ref="D787:E787"/>
    <mergeCell ref="B781:G781"/>
    <mergeCell ref="B782:C782"/>
    <mergeCell ref="D782:E782"/>
    <mergeCell ref="B783:C783"/>
    <mergeCell ref="D783:E783"/>
    <mergeCell ref="B784:C784"/>
    <mergeCell ref="D784:E784"/>
  </mergeCells>
  <conditionalFormatting sqref="F608:G608 F575:G575 A26:G26 A34:G35">
    <cfRule type="expression" dxfId="72" priority="17" stopIfTrue="1">
      <formula>$L$17="Sole Bidder"</formula>
    </cfRule>
  </conditionalFormatting>
  <conditionalFormatting sqref="A773 A760:G760 A772:G772 A736:G736 A609:G628">
    <cfRule type="expression" dxfId="71" priority="18" stopIfTrue="1">
      <formula>$L$17="Sole Bidder"</formula>
    </cfRule>
  </conditionalFormatting>
  <conditionalFormatting sqref="A18">
    <cfRule type="expression" dxfId="70" priority="19" stopIfTrue="1">
      <formula>$L$17="Sole Bidder"</formula>
    </cfRule>
    <cfRule type="expression" dxfId="69" priority="20" stopIfTrue="1">
      <formula>$L$17=1</formula>
    </cfRule>
  </conditionalFormatting>
  <conditionalFormatting sqref="B18:G18">
    <cfRule type="expression" dxfId="68" priority="21" stopIfTrue="1">
      <formula>$L$19&lt;3</formula>
    </cfRule>
  </conditionalFormatting>
  <conditionalFormatting sqref="A21:G21">
    <cfRule type="expression" dxfId="67" priority="22" stopIfTrue="1">
      <formula>AND($L$19=3,$L$20="2 or more")</formula>
    </cfRule>
  </conditionalFormatting>
  <conditionalFormatting sqref="A19:G20">
    <cfRule type="expression" dxfId="66" priority="23" stopIfTrue="1">
      <formula>$L$19=3</formula>
    </cfRule>
  </conditionalFormatting>
  <conditionalFormatting sqref="B17:G17">
    <cfRule type="expression" dxfId="65" priority="24" stopIfTrue="1">
      <formula>$L$19=3</formula>
    </cfRule>
  </conditionalFormatting>
  <conditionalFormatting sqref="A36:G36">
    <cfRule type="expression" dxfId="64" priority="25" stopIfTrue="1">
      <formula>$L$19&lt;3</formula>
    </cfRule>
  </conditionalFormatting>
  <conditionalFormatting sqref="C569:G574 A542:B574 D542:D567 C542:C564 F542:G567 E542:E564">
    <cfRule type="expression" dxfId="63" priority="26" stopIfTrue="1">
      <formula>#REF!&lt;3</formula>
    </cfRule>
  </conditionalFormatting>
  <conditionalFormatting sqref="A576:G607">
    <cfRule type="expression" dxfId="62" priority="27" stopIfTrue="1">
      <formula>#REF!&lt;3</formula>
    </cfRule>
    <cfRule type="expression" dxfId="61" priority="28" stopIfTrue="1">
      <formula>#REF!=1</formula>
    </cfRule>
  </conditionalFormatting>
  <conditionalFormatting sqref="A749:C759 D749:G751 D753:G759">
    <cfRule type="expression" dxfId="60" priority="29" stopIfTrue="1">
      <formula>#REF!&lt;3</formula>
    </cfRule>
  </conditionalFormatting>
  <conditionalFormatting sqref="A761:G771">
    <cfRule type="expression" dxfId="59" priority="30" stopIfTrue="1">
      <formula>#REF!&lt;3</formula>
    </cfRule>
    <cfRule type="expression" dxfId="58" priority="31" stopIfTrue="1">
      <formula>#REF!=1</formula>
    </cfRule>
  </conditionalFormatting>
  <conditionalFormatting sqref="F302:I302 F232:G234 F207:G207 D205:F205 F269:I269 B74:I74 D219:F219 F225:I229 D206 D220 F222:G224 F212:G215">
    <cfRule type="expression" dxfId="57" priority="8" stopIfTrue="1">
      <formula>$N$17="Sole Bidder"</formula>
    </cfRule>
  </conditionalFormatting>
  <conditionalFormatting sqref="A467 A454:I454 A466:I466 A430:I430 A303:I322">
    <cfRule type="expression" dxfId="56" priority="9" stopIfTrue="1">
      <formula>$N$17="Sole Bidder"</formula>
    </cfRule>
  </conditionalFormatting>
  <conditionalFormatting sqref="B211:C211 A210">
    <cfRule type="expression" dxfId="55" priority="10" stopIfTrue="1">
      <formula>#REF!="No"</formula>
    </cfRule>
  </conditionalFormatting>
  <conditionalFormatting sqref="C263:I268 A236:B268 D236:D261 C236:C258 F236:H261 E236:E258 I236:I258">
    <cfRule type="expression" dxfId="54" priority="11" stopIfTrue="1">
      <formula>$N$202&lt;3</formula>
    </cfRule>
  </conditionalFormatting>
  <conditionalFormatting sqref="A270:I301">
    <cfRule type="expression" dxfId="53" priority="12" stopIfTrue="1">
      <formula>$N$202&lt;3</formula>
    </cfRule>
    <cfRule type="expression" dxfId="52" priority="13" stopIfTrue="1">
      <formula>$N$203=1</formula>
    </cfRule>
  </conditionalFormatting>
  <conditionalFormatting sqref="A443:C453 D443:I445 D447:I453">
    <cfRule type="expression" dxfId="51" priority="14" stopIfTrue="1">
      <formula>$N$202&lt;3</formula>
    </cfRule>
  </conditionalFormatting>
  <conditionalFormatting sqref="A455:I465">
    <cfRule type="expression" dxfId="50" priority="15" stopIfTrue="1">
      <formula>$N$202&lt;3</formula>
    </cfRule>
    <cfRule type="expression" dxfId="49" priority="16" stopIfTrue="1">
      <formula>$N$203=1</formula>
    </cfRule>
  </conditionalFormatting>
  <conditionalFormatting sqref="A222 D222:G222">
    <cfRule type="expression" dxfId="48" priority="7" stopIfTrue="1">
      <formula>#REF!="No"</formula>
    </cfRule>
  </conditionalFormatting>
  <conditionalFormatting sqref="B213:C213">
    <cfRule type="expression" dxfId="47" priority="6" stopIfTrue="1">
      <formula>#REF!="No"</formula>
    </cfRule>
  </conditionalFormatting>
  <conditionalFormatting sqref="B222:C222">
    <cfRule type="expression" dxfId="46" priority="5" stopIfTrue="1">
      <formula>#REF!="No"</formula>
    </cfRule>
  </conditionalFormatting>
  <conditionalFormatting sqref="B224:C224">
    <cfRule type="expression" dxfId="45" priority="4" stopIfTrue="1">
      <formula>#REF!="No"</formula>
    </cfRule>
  </conditionalFormatting>
  <conditionalFormatting sqref="B210:C210">
    <cfRule type="expression" dxfId="44" priority="3" stopIfTrue="1">
      <formula>#REF!="No"</formula>
    </cfRule>
  </conditionalFormatting>
  <conditionalFormatting sqref="B209:C209">
    <cfRule type="expression" dxfId="43" priority="2" stopIfTrue="1">
      <formula>#REF!="No"</formula>
    </cfRule>
  </conditionalFormatting>
  <conditionalFormatting sqref="A209">
    <cfRule type="expression" dxfId="42" priority="1" stopIfTrue="1">
      <formula>#REF!="No"</formula>
    </cfRule>
  </conditionalFormatting>
  <dataValidations count="4">
    <dataValidation type="list" allowBlank="1" showInputMessage="1" showErrorMessage="1" sqref="H132:I132 H326:I326">
      <formula1>$N$81:$N$86</formula1>
    </dataValidation>
    <dataValidation type="list" allowBlank="1" showInputMessage="1" showErrorMessage="1" sqref="F132:G132 F134:I135 F328:I329 F326:G326 H81:I81">
      <formula1>$N$81:$N$83</formula1>
    </dataValidation>
    <dataValidation type="list" allowBlank="1" showInputMessage="1" showErrorMessage="1" sqref="F490:G490 F632:G632 F634:G635 F492:G493">
      <formula1>#REF!</formula1>
    </dataValidation>
    <dataValidation type="list" allowBlank="1" showInputMessage="1" showErrorMessage="1" sqref="D783:D787 F783:F787 F560 F594 F547 F581 F254 F288 F241 F275">
      <formula1>"Yes,No"</formula1>
    </dataValidation>
  </dataValidations>
  <pageMargins left="0.7" right="0.7" top="0.75" bottom="0.75" header="0.3" footer="0.3"/>
  <pageSetup scale="39" orientation="portrait" r:id="rId6"/>
  <colBreaks count="1" manualBreakCount="1">
    <brk id="7" max="809" man="1"/>
  </colBreaks>
  <drawing r:id="rId7"/>
  <legacyDrawing r:id="rId8"/>
  <mc:AlternateContent xmlns:mc="http://schemas.openxmlformats.org/markup-compatibility/2006">
    <mc:Choice Requires="x14">
      <controls>
        <mc:AlternateContent xmlns:mc="http://schemas.openxmlformats.org/markup-compatibility/2006">
          <mc:Choice Requires="x14">
            <control shapeId="164875" r:id="rId9" name="Check Box 11">
              <controlPr defaultSize="0" autoFill="0" autoLine="0" autoPict="0">
                <anchor moveWithCells="1" sizeWithCells="1">
                  <from>
                    <xdr:col>5</xdr:col>
                    <xdr:colOff>85725</xdr:colOff>
                    <xdr:row>541</xdr:row>
                    <xdr:rowOff>0</xdr:rowOff>
                  </from>
                  <to>
                    <xdr:col>6</xdr:col>
                    <xdr:colOff>923925</xdr:colOff>
                    <xdr:row>541</xdr:row>
                    <xdr:rowOff>0</xdr:rowOff>
                  </to>
                </anchor>
              </controlPr>
            </control>
          </mc:Choice>
        </mc:AlternateContent>
        <mc:AlternateContent xmlns:mc="http://schemas.openxmlformats.org/markup-compatibility/2006">
          <mc:Choice Requires="x14">
            <control shapeId="164899" r:id="rId10" name="Check Box 35">
              <controlPr defaultSize="0" autoFill="0" autoLine="0" autoPict="0">
                <anchor moveWithCells="1" sizeWithCells="1">
                  <from>
                    <xdr:col>5</xdr:col>
                    <xdr:colOff>85725</xdr:colOff>
                    <xdr:row>235</xdr:row>
                    <xdr:rowOff>0</xdr:rowOff>
                  </from>
                  <to>
                    <xdr:col>6</xdr:col>
                    <xdr:colOff>923925</xdr:colOff>
                    <xdr:row>235</xdr:row>
                    <xdr:rowOff>0</xdr:rowOff>
                  </to>
                </anchor>
              </controlPr>
            </control>
          </mc:Choice>
        </mc:AlternateContent>
        <mc:AlternateContent xmlns:mc="http://schemas.openxmlformats.org/markup-compatibility/2006">
          <mc:Choice Requires="x14">
            <control shapeId="164900" r:id="rId11" name="Check Box 36">
              <controlPr defaultSize="0" autoFill="0" autoLine="0" autoPict="0">
                <anchor moveWithCells="1" sizeWithCells="1">
                  <from>
                    <xdr:col>7</xdr:col>
                    <xdr:colOff>85725</xdr:colOff>
                    <xdr:row>235</xdr:row>
                    <xdr:rowOff>0</xdr:rowOff>
                  </from>
                  <to>
                    <xdr:col>8</xdr:col>
                    <xdr:colOff>1019175</xdr:colOff>
                    <xdr:row>235</xdr:row>
                    <xdr:rowOff>0</xdr:rowOff>
                  </to>
                </anchor>
              </controlPr>
            </control>
          </mc:Choice>
        </mc:AlternateContent>
        <mc:AlternateContent xmlns:mc="http://schemas.openxmlformats.org/markup-compatibility/2006">
          <mc:Choice Requires="x14">
            <control shapeId="164865" r:id="rId12" name="Check Box 1">
              <controlPr defaultSize="0" autoFill="0" autoLine="0" autoPict="0">
                <anchor moveWithCells="1" sizeWithCells="1">
                  <from>
                    <xdr:col>5</xdr:col>
                    <xdr:colOff>47625</xdr:colOff>
                    <xdr:row>772</xdr:row>
                    <xdr:rowOff>0</xdr:rowOff>
                  </from>
                  <to>
                    <xdr:col>6</xdr:col>
                    <xdr:colOff>8791575</xdr:colOff>
                    <xdr:row>772</xdr:row>
                    <xdr:rowOff>0</xdr:rowOff>
                  </to>
                </anchor>
              </controlPr>
            </control>
          </mc:Choice>
        </mc:AlternateContent>
        <mc:AlternateContent xmlns:mc="http://schemas.openxmlformats.org/markup-compatibility/2006">
          <mc:Choice Requires="x14">
            <control shapeId="164866" r:id="rId13" name="Check Box 2">
              <controlPr defaultSize="0" autoFill="0" autoLine="0" autoPict="0">
                <anchor moveWithCells="1" sizeWithCells="1">
                  <from>
                    <xdr:col>5</xdr:col>
                    <xdr:colOff>104775</xdr:colOff>
                    <xdr:row>772</xdr:row>
                    <xdr:rowOff>209550</xdr:rowOff>
                  </from>
                  <to>
                    <xdr:col>6</xdr:col>
                    <xdr:colOff>9058275</xdr:colOff>
                    <xdr:row>773</xdr:row>
                    <xdr:rowOff>114300</xdr:rowOff>
                  </to>
                </anchor>
              </controlPr>
            </control>
          </mc:Choice>
        </mc:AlternateContent>
        <mc:AlternateContent xmlns:mc="http://schemas.openxmlformats.org/markup-compatibility/2006">
          <mc:Choice Requires="x14">
            <control shapeId="164867" r:id="rId14" name="Check Box 3">
              <controlPr defaultSize="0" autoFill="0" autoLine="0" autoPict="0">
                <anchor moveWithCells="1" sizeWithCells="1">
                  <from>
                    <xdr:col>5</xdr:col>
                    <xdr:colOff>104775</xdr:colOff>
                    <xdr:row>773</xdr:row>
                    <xdr:rowOff>114300</xdr:rowOff>
                  </from>
                  <to>
                    <xdr:col>7</xdr:col>
                    <xdr:colOff>0</xdr:colOff>
                    <xdr:row>773</xdr:row>
                    <xdr:rowOff>428625</xdr:rowOff>
                  </to>
                </anchor>
              </controlPr>
            </control>
          </mc:Choice>
        </mc:AlternateContent>
        <mc:AlternateContent xmlns:mc="http://schemas.openxmlformats.org/markup-compatibility/2006">
          <mc:Choice Requires="x14">
            <control shapeId="164868" r:id="rId15" name="Check Box 4">
              <controlPr defaultSize="0" autoFill="0" autoLine="0" autoPict="0">
                <anchor moveWithCells="1" sizeWithCells="1">
                  <from>
                    <xdr:col>5</xdr:col>
                    <xdr:colOff>142875</xdr:colOff>
                    <xdr:row>772</xdr:row>
                    <xdr:rowOff>0</xdr:rowOff>
                  </from>
                  <to>
                    <xdr:col>6</xdr:col>
                    <xdr:colOff>8801100</xdr:colOff>
                    <xdr:row>772</xdr:row>
                    <xdr:rowOff>0</xdr:rowOff>
                  </to>
                </anchor>
              </controlPr>
            </control>
          </mc:Choice>
        </mc:AlternateContent>
        <mc:AlternateContent xmlns:mc="http://schemas.openxmlformats.org/markup-compatibility/2006">
          <mc:Choice Requires="x14">
            <control shapeId="164869" r:id="rId16" name="Check Box 5">
              <controlPr defaultSize="0" autoFill="0" autoLine="0" autoPict="0">
                <anchor moveWithCells="1" sizeWithCells="1">
                  <from>
                    <xdr:col>5</xdr:col>
                    <xdr:colOff>104775</xdr:colOff>
                    <xdr:row>772</xdr:row>
                    <xdr:rowOff>266700</xdr:rowOff>
                  </from>
                  <to>
                    <xdr:col>7</xdr:col>
                    <xdr:colOff>0</xdr:colOff>
                    <xdr:row>773</xdr:row>
                    <xdr:rowOff>247650</xdr:rowOff>
                  </to>
                </anchor>
              </controlPr>
            </control>
          </mc:Choice>
        </mc:AlternateContent>
        <mc:AlternateContent xmlns:mc="http://schemas.openxmlformats.org/markup-compatibility/2006">
          <mc:Choice Requires="x14">
            <control shapeId="164870" r:id="rId17" name="Check Box 6">
              <controlPr defaultSize="0" autoFill="0" autoLine="0" autoPict="0">
                <anchor moveWithCells="1" sizeWithCells="1">
                  <from>
                    <xdr:col>5</xdr:col>
                    <xdr:colOff>142875</xdr:colOff>
                    <xdr:row>772</xdr:row>
                    <xdr:rowOff>0</xdr:rowOff>
                  </from>
                  <to>
                    <xdr:col>6</xdr:col>
                    <xdr:colOff>8801100</xdr:colOff>
                    <xdr:row>772</xdr:row>
                    <xdr:rowOff>0</xdr:rowOff>
                  </to>
                </anchor>
              </controlPr>
            </control>
          </mc:Choice>
        </mc:AlternateContent>
        <mc:AlternateContent xmlns:mc="http://schemas.openxmlformats.org/markup-compatibility/2006">
          <mc:Choice Requires="x14">
            <control shapeId="164871" r:id="rId18" name="Check Box 7">
              <controlPr defaultSize="0" autoFill="0" autoLine="0" autoPict="0">
                <anchor moveWithCells="1" sizeWithCells="1">
                  <from>
                    <xdr:col>5</xdr:col>
                    <xdr:colOff>104775</xdr:colOff>
                    <xdr:row>772</xdr:row>
                    <xdr:rowOff>266700</xdr:rowOff>
                  </from>
                  <to>
                    <xdr:col>7</xdr:col>
                    <xdr:colOff>0</xdr:colOff>
                    <xdr:row>773</xdr:row>
                    <xdr:rowOff>247650</xdr:rowOff>
                  </to>
                </anchor>
              </controlPr>
            </control>
          </mc:Choice>
        </mc:AlternateContent>
        <mc:AlternateContent xmlns:mc="http://schemas.openxmlformats.org/markup-compatibility/2006">
          <mc:Choice Requires="x14">
            <control shapeId="164872" r:id="rId19" name="Check Box 8">
              <controlPr defaultSize="0" autoFill="0" autoLine="0" autoPict="0">
                <anchor moveWithCells="1" sizeWithCells="1">
                  <from>
                    <xdr:col>5</xdr:col>
                    <xdr:colOff>47625</xdr:colOff>
                    <xdr:row>772</xdr:row>
                    <xdr:rowOff>0</xdr:rowOff>
                  </from>
                  <to>
                    <xdr:col>6</xdr:col>
                    <xdr:colOff>8791575</xdr:colOff>
                    <xdr:row>772</xdr:row>
                    <xdr:rowOff>0</xdr:rowOff>
                  </to>
                </anchor>
              </controlPr>
            </control>
          </mc:Choice>
        </mc:AlternateContent>
        <mc:AlternateContent xmlns:mc="http://schemas.openxmlformats.org/markup-compatibility/2006">
          <mc:Choice Requires="x14">
            <control shapeId="164873" r:id="rId20" name="Check Box 9">
              <controlPr defaultSize="0" autoFill="0" autoLine="0" autoPict="0">
                <anchor moveWithCells="1" sizeWithCells="1">
                  <from>
                    <xdr:col>5</xdr:col>
                    <xdr:colOff>104775</xdr:colOff>
                    <xdr:row>772</xdr:row>
                    <xdr:rowOff>209550</xdr:rowOff>
                  </from>
                  <to>
                    <xdr:col>6</xdr:col>
                    <xdr:colOff>9058275</xdr:colOff>
                    <xdr:row>773</xdr:row>
                    <xdr:rowOff>114300</xdr:rowOff>
                  </to>
                </anchor>
              </controlPr>
            </control>
          </mc:Choice>
        </mc:AlternateContent>
        <mc:AlternateContent xmlns:mc="http://schemas.openxmlformats.org/markup-compatibility/2006">
          <mc:Choice Requires="x14">
            <control shapeId="164874" r:id="rId21" name="Check Box 10">
              <controlPr defaultSize="0" autoFill="0" autoLine="0" autoPict="0">
                <anchor moveWithCells="1" sizeWithCells="1">
                  <from>
                    <xdr:col>5</xdr:col>
                    <xdr:colOff>104775</xdr:colOff>
                    <xdr:row>773</xdr:row>
                    <xdr:rowOff>114300</xdr:rowOff>
                  </from>
                  <to>
                    <xdr:col>7</xdr:col>
                    <xdr:colOff>0</xdr:colOff>
                    <xdr:row>773</xdr:row>
                    <xdr:rowOff>428625</xdr:rowOff>
                  </to>
                </anchor>
              </controlPr>
            </control>
          </mc:Choice>
        </mc:AlternateContent>
        <mc:AlternateContent xmlns:mc="http://schemas.openxmlformats.org/markup-compatibility/2006">
          <mc:Choice Requires="x14">
            <control shapeId="164876" r:id="rId22" name="Check Box 12">
              <controlPr defaultSize="0" autoFill="0" autoLine="0" autoPict="0">
                <anchor moveWithCells="1" sizeWithCells="1">
                  <from>
                    <xdr:col>5</xdr:col>
                    <xdr:colOff>47625</xdr:colOff>
                    <xdr:row>120</xdr:row>
                    <xdr:rowOff>38100</xdr:rowOff>
                  </from>
                  <to>
                    <xdr:col>6</xdr:col>
                    <xdr:colOff>8801100</xdr:colOff>
                    <xdr:row>120</xdr:row>
                    <xdr:rowOff>285750</xdr:rowOff>
                  </to>
                </anchor>
              </controlPr>
            </control>
          </mc:Choice>
        </mc:AlternateContent>
        <mc:AlternateContent xmlns:mc="http://schemas.openxmlformats.org/markup-compatibility/2006">
          <mc:Choice Requires="x14">
            <control shapeId="164877" r:id="rId23" name="Check Box 13">
              <controlPr defaultSize="0" autoFill="0" autoLine="0" autoPict="0">
                <anchor moveWithCells="1" sizeWithCells="1">
                  <from>
                    <xdr:col>5</xdr:col>
                    <xdr:colOff>104775</xdr:colOff>
                    <xdr:row>120</xdr:row>
                    <xdr:rowOff>247650</xdr:rowOff>
                  </from>
                  <to>
                    <xdr:col>6</xdr:col>
                    <xdr:colOff>9067800</xdr:colOff>
                    <xdr:row>121</xdr:row>
                    <xdr:rowOff>142875</xdr:rowOff>
                  </to>
                </anchor>
              </controlPr>
            </control>
          </mc:Choice>
        </mc:AlternateContent>
        <mc:AlternateContent xmlns:mc="http://schemas.openxmlformats.org/markup-compatibility/2006">
          <mc:Choice Requires="x14">
            <control shapeId="164878" r:id="rId24" name="Check Box 14">
              <controlPr defaultSize="0" autoFill="0" autoLine="0" autoPict="0">
                <anchor moveWithCells="1" sizeWithCells="1">
                  <from>
                    <xdr:col>5</xdr:col>
                    <xdr:colOff>104775</xdr:colOff>
                    <xdr:row>121</xdr:row>
                    <xdr:rowOff>142875</xdr:rowOff>
                  </from>
                  <to>
                    <xdr:col>7</xdr:col>
                    <xdr:colOff>0</xdr:colOff>
                    <xdr:row>122</xdr:row>
                    <xdr:rowOff>66675</xdr:rowOff>
                  </to>
                </anchor>
              </controlPr>
            </control>
          </mc:Choice>
        </mc:AlternateContent>
        <mc:AlternateContent xmlns:mc="http://schemas.openxmlformats.org/markup-compatibility/2006">
          <mc:Choice Requires="x14">
            <control shapeId="164879" r:id="rId25" name="Check Box 15">
              <controlPr defaultSize="0" autoFill="0" autoLine="0" autoPict="0">
                <anchor moveWithCells="1" sizeWithCells="1">
                  <from>
                    <xdr:col>5</xdr:col>
                    <xdr:colOff>47625</xdr:colOff>
                    <xdr:row>465</xdr:row>
                    <xdr:rowOff>0</xdr:rowOff>
                  </from>
                  <to>
                    <xdr:col>6</xdr:col>
                    <xdr:colOff>8791575</xdr:colOff>
                    <xdr:row>465</xdr:row>
                    <xdr:rowOff>0</xdr:rowOff>
                  </to>
                </anchor>
              </controlPr>
            </control>
          </mc:Choice>
        </mc:AlternateContent>
        <mc:AlternateContent xmlns:mc="http://schemas.openxmlformats.org/markup-compatibility/2006">
          <mc:Choice Requires="x14">
            <control shapeId="164880" r:id="rId26" name="Check Box 16">
              <controlPr defaultSize="0" autoFill="0" autoLine="0" autoPict="0">
                <anchor moveWithCells="1" sizeWithCells="1">
                  <from>
                    <xdr:col>5</xdr:col>
                    <xdr:colOff>104775</xdr:colOff>
                    <xdr:row>486</xdr:row>
                    <xdr:rowOff>0</xdr:rowOff>
                  </from>
                  <to>
                    <xdr:col>6</xdr:col>
                    <xdr:colOff>9058275</xdr:colOff>
                    <xdr:row>486</xdr:row>
                    <xdr:rowOff>209550</xdr:rowOff>
                  </to>
                </anchor>
              </controlPr>
            </control>
          </mc:Choice>
        </mc:AlternateContent>
        <mc:AlternateContent xmlns:mc="http://schemas.openxmlformats.org/markup-compatibility/2006">
          <mc:Choice Requires="x14">
            <control shapeId="164881" r:id="rId27" name="Check Box 17">
              <controlPr defaultSize="0" autoFill="0" autoLine="0" autoPict="0">
                <anchor moveWithCells="1" sizeWithCells="1">
                  <from>
                    <xdr:col>5</xdr:col>
                    <xdr:colOff>104775</xdr:colOff>
                    <xdr:row>486</xdr:row>
                    <xdr:rowOff>209550</xdr:rowOff>
                  </from>
                  <to>
                    <xdr:col>7</xdr:col>
                    <xdr:colOff>0</xdr:colOff>
                    <xdr:row>772</xdr:row>
                    <xdr:rowOff>219075</xdr:rowOff>
                  </to>
                </anchor>
              </controlPr>
            </control>
          </mc:Choice>
        </mc:AlternateContent>
        <mc:AlternateContent xmlns:mc="http://schemas.openxmlformats.org/markup-compatibility/2006">
          <mc:Choice Requires="x14">
            <control shapeId="164882" r:id="rId28" name="Check Box 18">
              <controlPr defaultSize="0" autoFill="0" autoLine="0" autoPict="0">
                <anchor moveWithCells="1" sizeWithCells="1">
                  <from>
                    <xdr:col>7</xdr:col>
                    <xdr:colOff>104775</xdr:colOff>
                    <xdr:row>465</xdr:row>
                    <xdr:rowOff>0</xdr:rowOff>
                  </from>
                  <to>
                    <xdr:col>8</xdr:col>
                    <xdr:colOff>561975</xdr:colOff>
                    <xdr:row>465</xdr:row>
                    <xdr:rowOff>0</xdr:rowOff>
                  </to>
                </anchor>
              </controlPr>
            </control>
          </mc:Choice>
        </mc:AlternateContent>
        <mc:AlternateContent xmlns:mc="http://schemas.openxmlformats.org/markup-compatibility/2006">
          <mc:Choice Requires="x14">
            <control shapeId="164883" r:id="rId29" name="Check Box 19">
              <controlPr defaultSize="0" autoFill="0" autoLine="0" autoPict="0">
                <anchor moveWithCells="1" sizeWithCells="1">
                  <from>
                    <xdr:col>7</xdr:col>
                    <xdr:colOff>114300</xdr:colOff>
                    <xdr:row>486</xdr:row>
                    <xdr:rowOff>0</xdr:rowOff>
                  </from>
                  <to>
                    <xdr:col>8</xdr:col>
                    <xdr:colOff>590550</xdr:colOff>
                    <xdr:row>486</xdr:row>
                    <xdr:rowOff>209550</xdr:rowOff>
                  </to>
                </anchor>
              </controlPr>
            </control>
          </mc:Choice>
        </mc:AlternateContent>
        <mc:AlternateContent xmlns:mc="http://schemas.openxmlformats.org/markup-compatibility/2006">
          <mc:Choice Requires="x14">
            <control shapeId="164884" r:id="rId30" name="Check Box 20">
              <controlPr defaultSize="0" autoFill="0" autoLine="0" autoPict="0">
                <anchor moveWithCells="1" sizeWithCells="1">
                  <from>
                    <xdr:col>7</xdr:col>
                    <xdr:colOff>114300</xdr:colOff>
                    <xdr:row>486</xdr:row>
                    <xdr:rowOff>209550</xdr:rowOff>
                  </from>
                  <to>
                    <xdr:col>9</xdr:col>
                    <xdr:colOff>0</xdr:colOff>
                    <xdr:row>772</xdr:row>
                    <xdr:rowOff>219075</xdr:rowOff>
                  </to>
                </anchor>
              </controlPr>
            </control>
          </mc:Choice>
        </mc:AlternateContent>
        <mc:AlternateContent xmlns:mc="http://schemas.openxmlformats.org/markup-compatibility/2006">
          <mc:Choice Requires="x14">
            <control shapeId="164885" r:id="rId31" name="Check Box 21">
              <controlPr defaultSize="0" autoFill="0" autoLine="0" autoPict="0">
                <anchor moveWithCells="1" sizeWithCells="1">
                  <from>
                    <xdr:col>5</xdr:col>
                    <xdr:colOff>142875</xdr:colOff>
                    <xdr:row>465</xdr:row>
                    <xdr:rowOff>0</xdr:rowOff>
                  </from>
                  <to>
                    <xdr:col>6</xdr:col>
                    <xdr:colOff>8801100</xdr:colOff>
                    <xdr:row>465</xdr:row>
                    <xdr:rowOff>0</xdr:rowOff>
                  </to>
                </anchor>
              </controlPr>
            </control>
          </mc:Choice>
        </mc:AlternateContent>
        <mc:AlternateContent xmlns:mc="http://schemas.openxmlformats.org/markup-compatibility/2006">
          <mc:Choice Requires="x14">
            <control shapeId="164886" r:id="rId32" name="Check Box 22">
              <controlPr defaultSize="0" autoFill="0" autoLine="0" autoPict="0">
                <anchor moveWithCells="1" sizeWithCells="1">
                  <from>
                    <xdr:col>5</xdr:col>
                    <xdr:colOff>104775</xdr:colOff>
                    <xdr:row>486</xdr:row>
                    <xdr:rowOff>57150</xdr:rowOff>
                  </from>
                  <to>
                    <xdr:col>7</xdr:col>
                    <xdr:colOff>0</xdr:colOff>
                    <xdr:row>772</xdr:row>
                    <xdr:rowOff>38100</xdr:rowOff>
                  </to>
                </anchor>
              </controlPr>
            </control>
          </mc:Choice>
        </mc:AlternateContent>
        <mc:AlternateContent xmlns:mc="http://schemas.openxmlformats.org/markup-compatibility/2006">
          <mc:Choice Requires="x14">
            <control shapeId="164887" r:id="rId33" name="Check Box 23">
              <controlPr defaultSize="0" autoFill="0" autoLine="0" autoPict="0">
                <anchor moveWithCells="1" sizeWithCells="1">
                  <from>
                    <xdr:col>7</xdr:col>
                    <xdr:colOff>104775</xdr:colOff>
                    <xdr:row>465</xdr:row>
                    <xdr:rowOff>0</xdr:rowOff>
                  </from>
                  <to>
                    <xdr:col>8</xdr:col>
                    <xdr:colOff>561975</xdr:colOff>
                    <xdr:row>465</xdr:row>
                    <xdr:rowOff>0</xdr:rowOff>
                  </to>
                </anchor>
              </controlPr>
            </control>
          </mc:Choice>
        </mc:AlternateContent>
        <mc:AlternateContent xmlns:mc="http://schemas.openxmlformats.org/markup-compatibility/2006">
          <mc:Choice Requires="x14">
            <control shapeId="164888" r:id="rId34" name="Check Box 24">
              <controlPr defaultSize="0" autoFill="0" autoLine="0" autoPict="0">
                <anchor moveWithCells="1" sizeWithCells="1">
                  <from>
                    <xdr:col>7</xdr:col>
                    <xdr:colOff>104775</xdr:colOff>
                    <xdr:row>486</xdr:row>
                    <xdr:rowOff>57150</xdr:rowOff>
                  </from>
                  <to>
                    <xdr:col>9</xdr:col>
                    <xdr:colOff>0</xdr:colOff>
                    <xdr:row>772</xdr:row>
                    <xdr:rowOff>38100</xdr:rowOff>
                  </to>
                </anchor>
              </controlPr>
            </control>
          </mc:Choice>
        </mc:AlternateContent>
        <mc:AlternateContent xmlns:mc="http://schemas.openxmlformats.org/markup-compatibility/2006">
          <mc:Choice Requires="x14">
            <control shapeId="164889" r:id="rId35" name="Check Box 25">
              <controlPr defaultSize="0" autoFill="0" autoLine="0" autoPict="0">
                <anchor moveWithCells="1" sizeWithCells="1">
                  <from>
                    <xdr:col>5</xdr:col>
                    <xdr:colOff>142875</xdr:colOff>
                    <xdr:row>465</xdr:row>
                    <xdr:rowOff>0</xdr:rowOff>
                  </from>
                  <to>
                    <xdr:col>6</xdr:col>
                    <xdr:colOff>8801100</xdr:colOff>
                    <xdr:row>465</xdr:row>
                    <xdr:rowOff>0</xdr:rowOff>
                  </to>
                </anchor>
              </controlPr>
            </control>
          </mc:Choice>
        </mc:AlternateContent>
        <mc:AlternateContent xmlns:mc="http://schemas.openxmlformats.org/markup-compatibility/2006">
          <mc:Choice Requires="x14">
            <control shapeId="164890" r:id="rId36" name="Check Box 26">
              <controlPr defaultSize="0" autoFill="0" autoLine="0" autoPict="0">
                <anchor moveWithCells="1" sizeWithCells="1">
                  <from>
                    <xdr:col>5</xdr:col>
                    <xdr:colOff>104775</xdr:colOff>
                    <xdr:row>486</xdr:row>
                    <xdr:rowOff>57150</xdr:rowOff>
                  </from>
                  <to>
                    <xdr:col>7</xdr:col>
                    <xdr:colOff>0</xdr:colOff>
                    <xdr:row>772</xdr:row>
                    <xdr:rowOff>38100</xdr:rowOff>
                  </to>
                </anchor>
              </controlPr>
            </control>
          </mc:Choice>
        </mc:AlternateContent>
        <mc:AlternateContent xmlns:mc="http://schemas.openxmlformats.org/markup-compatibility/2006">
          <mc:Choice Requires="x14">
            <control shapeId="164891" r:id="rId37" name="Check Box 27">
              <controlPr defaultSize="0" autoFill="0" autoLine="0" autoPict="0">
                <anchor moveWithCells="1" sizeWithCells="1">
                  <from>
                    <xdr:col>7</xdr:col>
                    <xdr:colOff>104775</xdr:colOff>
                    <xdr:row>465</xdr:row>
                    <xdr:rowOff>0</xdr:rowOff>
                  </from>
                  <to>
                    <xdr:col>8</xdr:col>
                    <xdr:colOff>561975</xdr:colOff>
                    <xdr:row>465</xdr:row>
                    <xdr:rowOff>0</xdr:rowOff>
                  </to>
                </anchor>
              </controlPr>
            </control>
          </mc:Choice>
        </mc:AlternateContent>
        <mc:AlternateContent xmlns:mc="http://schemas.openxmlformats.org/markup-compatibility/2006">
          <mc:Choice Requires="x14">
            <control shapeId="164892" r:id="rId38" name="Check Box 28">
              <controlPr defaultSize="0" autoFill="0" autoLine="0" autoPict="0">
                <anchor moveWithCells="1" sizeWithCells="1">
                  <from>
                    <xdr:col>7</xdr:col>
                    <xdr:colOff>104775</xdr:colOff>
                    <xdr:row>486</xdr:row>
                    <xdr:rowOff>57150</xdr:rowOff>
                  </from>
                  <to>
                    <xdr:col>9</xdr:col>
                    <xdr:colOff>0</xdr:colOff>
                    <xdr:row>772</xdr:row>
                    <xdr:rowOff>38100</xdr:rowOff>
                  </to>
                </anchor>
              </controlPr>
            </control>
          </mc:Choice>
        </mc:AlternateContent>
        <mc:AlternateContent xmlns:mc="http://schemas.openxmlformats.org/markup-compatibility/2006">
          <mc:Choice Requires="x14">
            <control shapeId="164893" r:id="rId39" name="Check Box 29">
              <controlPr defaultSize="0" autoFill="0" autoLine="0" autoPict="0">
                <anchor moveWithCells="1" sizeWithCells="1">
                  <from>
                    <xdr:col>5</xdr:col>
                    <xdr:colOff>47625</xdr:colOff>
                    <xdr:row>465</xdr:row>
                    <xdr:rowOff>0</xdr:rowOff>
                  </from>
                  <to>
                    <xdr:col>6</xdr:col>
                    <xdr:colOff>8791575</xdr:colOff>
                    <xdr:row>465</xdr:row>
                    <xdr:rowOff>0</xdr:rowOff>
                  </to>
                </anchor>
              </controlPr>
            </control>
          </mc:Choice>
        </mc:AlternateContent>
        <mc:AlternateContent xmlns:mc="http://schemas.openxmlformats.org/markup-compatibility/2006">
          <mc:Choice Requires="x14">
            <control shapeId="164894" r:id="rId40" name="Check Box 30">
              <controlPr defaultSize="0" autoFill="0" autoLine="0" autoPict="0">
                <anchor moveWithCells="1" sizeWithCells="1">
                  <from>
                    <xdr:col>5</xdr:col>
                    <xdr:colOff>104775</xdr:colOff>
                    <xdr:row>486</xdr:row>
                    <xdr:rowOff>0</xdr:rowOff>
                  </from>
                  <to>
                    <xdr:col>6</xdr:col>
                    <xdr:colOff>9058275</xdr:colOff>
                    <xdr:row>486</xdr:row>
                    <xdr:rowOff>209550</xdr:rowOff>
                  </to>
                </anchor>
              </controlPr>
            </control>
          </mc:Choice>
        </mc:AlternateContent>
        <mc:AlternateContent xmlns:mc="http://schemas.openxmlformats.org/markup-compatibility/2006">
          <mc:Choice Requires="x14">
            <control shapeId="164895" r:id="rId41" name="Check Box 31">
              <controlPr defaultSize="0" autoFill="0" autoLine="0" autoPict="0">
                <anchor moveWithCells="1" sizeWithCells="1">
                  <from>
                    <xdr:col>5</xdr:col>
                    <xdr:colOff>104775</xdr:colOff>
                    <xdr:row>486</xdr:row>
                    <xdr:rowOff>209550</xdr:rowOff>
                  </from>
                  <to>
                    <xdr:col>7</xdr:col>
                    <xdr:colOff>0</xdr:colOff>
                    <xdr:row>772</xdr:row>
                    <xdr:rowOff>219075</xdr:rowOff>
                  </to>
                </anchor>
              </controlPr>
            </control>
          </mc:Choice>
        </mc:AlternateContent>
        <mc:AlternateContent xmlns:mc="http://schemas.openxmlformats.org/markup-compatibility/2006">
          <mc:Choice Requires="x14">
            <control shapeId="164896" r:id="rId42" name="Check Box 32">
              <controlPr defaultSize="0" autoFill="0" autoLine="0" autoPict="0">
                <anchor moveWithCells="1" sizeWithCells="1">
                  <from>
                    <xdr:col>7</xdr:col>
                    <xdr:colOff>104775</xdr:colOff>
                    <xdr:row>465</xdr:row>
                    <xdr:rowOff>0</xdr:rowOff>
                  </from>
                  <to>
                    <xdr:col>8</xdr:col>
                    <xdr:colOff>561975</xdr:colOff>
                    <xdr:row>465</xdr:row>
                    <xdr:rowOff>0</xdr:rowOff>
                  </to>
                </anchor>
              </controlPr>
            </control>
          </mc:Choice>
        </mc:AlternateContent>
        <mc:AlternateContent xmlns:mc="http://schemas.openxmlformats.org/markup-compatibility/2006">
          <mc:Choice Requires="x14">
            <control shapeId="164897" r:id="rId43" name="Check Box 33">
              <controlPr defaultSize="0" autoFill="0" autoLine="0" autoPict="0">
                <anchor moveWithCells="1" sizeWithCells="1">
                  <from>
                    <xdr:col>7</xdr:col>
                    <xdr:colOff>114300</xdr:colOff>
                    <xdr:row>486</xdr:row>
                    <xdr:rowOff>0</xdr:rowOff>
                  </from>
                  <to>
                    <xdr:col>8</xdr:col>
                    <xdr:colOff>590550</xdr:colOff>
                    <xdr:row>486</xdr:row>
                    <xdr:rowOff>209550</xdr:rowOff>
                  </to>
                </anchor>
              </controlPr>
            </control>
          </mc:Choice>
        </mc:AlternateContent>
        <mc:AlternateContent xmlns:mc="http://schemas.openxmlformats.org/markup-compatibility/2006">
          <mc:Choice Requires="x14">
            <control shapeId="164898" r:id="rId44" name="Check Box 34">
              <controlPr defaultSize="0" autoFill="0" autoLine="0" autoPict="0">
                <anchor moveWithCells="1" sizeWithCells="1">
                  <from>
                    <xdr:col>7</xdr:col>
                    <xdr:colOff>114300</xdr:colOff>
                    <xdr:row>486</xdr:row>
                    <xdr:rowOff>209550</xdr:rowOff>
                  </from>
                  <to>
                    <xdr:col>9</xdr:col>
                    <xdr:colOff>0</xdr:colOff>
                    <xdr:row>772</xdr:row>
                    <xdr:rowOff>219075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Y499"/>
  <sheetViews>
    <sheetView zoomScaleNormal="100" workbookViewId="0">
      <selection activeCell="D54" sqref="D54:G54"/>
    </sheetView>
  </sheetViews>
  <sheetFormatPr defaultRowHeight="16.5"/>
  <cols>
    <col min="1" max="1" width="10" style="401" customWidth="1"/>
    <col min="2" max="2" width="12.7109375" style="401" customWidth="1"/>
    <col min="3" max="3" width="11.42578125" style="401" customWidth="1"/>
    <col min="4" max="4" width="12.85546875" style="401" customWidth="1"/>
    <col min="5" max="5" width="18" style="401" customWidth="1"/>
    <col min="6" max="6" width="0.42578125" style="401" customWidth="1"/>
    <col min="7" max="7" width="33.28515625" style="401" customWidth="1"/>
    <col min="8" max="8" width="14.42578125" style="401" customWidth="1"/>
    <col min="9" max="9" width="16" style="401" customWidth="1"/>
    <col min="10" max="10" width="12.85546875" style="401" customWidth="1"/>
    <col min="11" max="11" width="10.5703125" style="401" customWidth="1"/>
    <col min="12" max="12" width="10.28515625" style="401" customWidth="1"/>
    <col min="13" max="13" width="11.85546875" style="401" customWidth="1"/>
    <col min="14" max="14" width="34.5703125" style="401" customWidth="1"/>
    <col min="15" max="15" width="10.42578125" style="401" customWidth="1"/>
    <col min="16" max="16" width="11.42578125" style="401" customWidth="1"/>
    <col min="17" max="17" width="10.7109375" style="401" customWidth="1"/>
    <col min="18" max="18" width="13.7109375" style="401" customWidth="1"/>
    <col min="19" max="21" width="9.140625" style="401"/>
    <col min="22" max="22" width="13.5703125" style="401" customWidth="1"/>
    <col min="23" max="16384" width="9.140625" style="401"/>
  </cols>
  <sheetData>
    <row r="1" spans="1:10" ht="24" customHeight="1">
      <c r="A1" s="26" t="str">
        <f>'Attach 3(JV)'!A1</f>
        <v>Specification No. :SRTCC/ Tele-contracts /836-20/AFSS</v>
      </c>
      <c r="B1" s="427"/>
      <c r="C1" s="427"/>
      <c r="D1" s="427"/>
      <c r="E1" s="427"/>
      <c r="F1" s="427"/>
      <c r="G1" s="427"/>
      <c r="H1" s="427"/>
      <c r="I1" s="428" t="s">
        <v>491</v>
      </c>
    </row>
    <row r="2" spans="1:10" ht="16.5" customHeight="1"/>
    <row r="3" spans="1:10" ht="43.5" customHeight="1">
      <c r="A3" s="1023" t="e">
        <f>#REF!</f>
        <v>#REF!</v>
      </c>
      <c r="B3" s="1023"/>
      <c r="C3" s="1023"/>
      <c r="D3" s="1023"/>
      <c r="E3" s="1023"/>
      <c r="F3" s="1023"/>
      <c r="G3" s="1023"/>
      <c r="H3" s="1023"/>
      <c r="I3" s="1023"/>
      <c r="J3" s="579"/>
    </row>
    <row r="5" spans="1:10" ht="21.75" customHeight="1">
      <c r="A5" s="763" t="s">
        <v>420</v>
      </c>
      <c r="B5" s="763"/>
      <c r="C5" s="763"/>
      <c r="D5" s="763"/>
      <c r="E5" s="763"/>
      <c r="F5" s="763"/>
      <c r="G5" s="763"/>
      <c r="H5" s="763"/>
      <c r="I5" s="763"/>
    </row>
    <row r="7" spans="1:10">
      <c r="A7" s="38" t="e">
        <f>#REF!</f>
        <v>#REF!</v>
      </c>
      <c r="F7" s="43" t="e">
        <f>#REF!</f>
        <v>#REF!</v>
      </c>
      <c r="G7" s="17"/>
    </row>
    <row r="8" spans="1:10" ht="21.75" customHeight="1">
      <c r="A8" s="1024"/>
      <c r="B8" s="1024"/>
      <c r="C8" s="1024"/>
      <c r="D8" s="1024"/>
      <c r="E8" s="1024"/>
      <c r="F8" s="43" t="s">
        <v>484</v>
      </c>
      <c r="G8" s="429"/>
    </row>
    <row r="9" spans="1:10" ht="18" customHeight="1">
      <c r="A9" s="38" t="s">
        <v>492</v>
      </c>
      <c r="B9" s="998">
        <f>'Attach 3(JV)'!B9</f>
        <v>111</v>
      </c>
      <c r="C9" s="998"/>
      <c r="D9" s="998"/>
      <c r="F9" s="43" t="s">
        <v>418</v>
      </c>
      <c r="G9" s="429"/>
    </row>
    <row r="10" spans="1:10" ht="18" customHeight="1">
      <c r="A10" s="38" t="s">
        <v>493</v>
      </c>
      <c r="B10" s="998" t="str">
        <f>'Attach 3(JV)'!B10</f>
        <v/>
      </c>
      <c r="C10" s="998"/>
      <c r="D10" s="998"/>
      <c r="F10" s="43" t="s">
        <v>485</v>
      </c>
      <c r="G10" s="429"/>
    </row>
    <row r="11" spans="1:10" ht="17.25" customHeight="1">
      <c r="B11" s="998" t="str">
        <f>'Attach 3(JV)'!B11</f>
        <v/>
      </c>
      <c r="C11" s="998"/>
      <c r="D11" s="998"/>
      <c r="F11" s="43" t="s">
        <v>486</v>
      </c>
      <c r="G11" s="429"/>
    </row>
    <row r="12" spans="1:10">
      <c r="B12" s="998" t="str">
        <f>'Attach 3(JV)'!B12</f>
        <v/>
      </c>
      <c r="C12" s="998"/>
      <c r="D12" s="998"/>
    </row>
    <row r="13" spans="1:10">
      <c r="A13" s="401" t="s">
        <v>409</v>
      </c>
    </row>
    <row r="15" spans="1:10" ht="75" customHeight="1">
      <c r="A15" s="777" t="s">
        <v>494</v>
      </c>
      <c r="B15" s="777"/>
      <c r="C15" s="777"/>
      <c r="D15" s="777"/>
      <c r="E15" s="777"/>
      <c r="F15" s="777"/>
      <c r="G15" s="777"/>
      <c r="H15" s="777"/>
      <c r="I15" s="777"/>
    </row>
    <row r="16" spans="1:10" ht="16.899999999999999" customHeight="1"/>
    <row r="17" spans="1:14" ht="17.25" customHeight="1">
      <c r="A17" s="430"/>
      <c r="B17" s="774" t="s">
        <v>495</v>
      </c>
      <c r="C17" s="774"/>
      <c r="D17" s="774"/>
      <c r="E17" s="774"/>
      <c r="F17" s="774"/>
      <c r="G17" s="774"/>
      <c r="H17" s="430"/>
      <c r="I17" s="430"/>
      <c r="N17" s="431"/>
    </row>
    <row r="18" spans="1:14" ht="17.25" hidden="1" customHeight="1">
      <c r="A18" s="432"/>
      <c r="B18" s="774" t="s">
        <v>496</v>
      </c>
      <c r="C18" s="774"/>
      <c r="D18" s="774"/>
      <c r="E18" s="774"/>
      <c r="F18" s="774"/>
      <c r="G18" s="774"/>
      <c r="H18" s="774"/>
      <c r="I18" s="774"/>
      <c r="N18" s="431"/>
    </row>
    <row r="19" spans="1:14" hidden="1">
      <c r="A19" s="433" t="s">
        <v>73</v>
      </c>
      <c r="B19" s="1022" t="e">
        <f>#REF!</f>
        <v>#REF!</v>
      </c>
      <c r="C19" s="1022"/>
      <c r="D19" s="1022"/>
      <c r="E19" s="1022"/>
      <c r="F19" s="1022"/>
      <c r="G19" s="1022"/>
      <c r="H19" s="1022"/>
      <c r="I19" s="1022"/>
      <c r="N19" s="434" t="e">
        <f>#REF!</f>
        <v>#REF!</v>
      </c>
    </row>
    <row r="20" spans="1:14" hidden="1">
      <c r="A20" s="433" t="s">
        <v>81</v>
      </c>
      <c r="B20" s="1022" t="e">
        <f>#REF!</f>
        <v>#REF!</v>
      </c>
      <c r="C20" s="1022"/>
      <c r="D20" s="1022"/>
      <c r="E20" s="1022"/>
      <c r="F20" s="1022"/>
      <c r="G20" s="1022"/>
      <c r="H20" s="1022"/>
      <c r="I20" s="1022"/>
      <c r="N20" s="434" t="e">
        <f>#REF!</f>
        <v>#REF!</v>
      </c>
    </row>
    <row r="21" spans="1:14" ht="17.25" hidden="1" customHeight="1">
      <c r="A21" s="433" t="s">
        <v>497</v>
      </c>
      <c r="B21" s="1022" t="e">
        <f>#REF!</f>
        <v>#REF!</v>
      </c>
      <c r="C21" s="1022"/>
      <c r="D21" s="1022"/>
      <c r="E21" s="1022"/>
      <c r="F21" s="1022"/>
      <c r="G21" s="1022"/>
      <c r="H21" s="1022"/>
      <c r="I21" s="1022"/>
      <c r="J21" s="71"/>
    </row>
    <row r="22" spans="1:14" ht="15.75" customHeight="1"/>
    <row r="23" spans="1:14" ht="57" customHeight="1">
      <c r="A23" s="777" t="s">
        <v>498</v>
      </c>
      <c r="B23" s="777"/>
      <c r="C23" s="777"/>
      <c r="D23" s="777"/>
      <c r="E23" s="777"/>
      <c r="F23" s="777"/>
      <c r="G23" s="777"/>
      <c r="H23" s="777"/>
      <c r="I23" s="777"/>
    </row>
    <row r="24" spans="1:14" ht="15.75" customHeight="1"/>
    <row r="25" spans="1:14" ht="15.75" customHeight="1"/>
    <row r="26" spans="1:14" ht="25.5" hidden="1" customHeight="1">
      <c r="A26" s="774" t="s">
        <v>499</v>
      </c>
      <c r="B26" s="774"/>
      <c r="C26" s="774"/>
      <c r="D26" s="774"/>
      <c r="E26" s="774"/>
      <c r="F26" s="774"/>
      <c r="G26" s="774"/>
      <c r="H26" s="774"/>
      <c r="I26" s="774"/>
    </row>
    <row r="27" spans="1:14" ht="8.25" customHeight="1">
      <c r="A27" s="435"/>
      <c r="B27" s="435"/>
      <c r="C27" s="435"/>
      <c r="D27" s="435"/>
      <c r="E27" s="435"/>
      <c r="F27" s="435"/>
      <c r="G27" s="435"/>
      <c r="H27" s="435"/>
      <c r="I27" s="435"/>
    </row>
    <row r="28" spans="1:14" ht="26.25" customHeight="1">
      <c r="A28" s="777" t="s">
        <v>500</v>
      </c>
      <c r="B28" s="777"/>
      <c r="C28" s="777"/>
      <c r="D28" s="777"/>
      <c r="E28" s="777"/>
      <c r="F28" s="777"/>
      <c r="G28" s="777"/>
      <c r="H28" s="777"/>
      <c r="I28" s="777"/>
      <c r="J28" s="71"/>
    </row>
    <row r="29" spans="1:14" ht="26.25" customHeight="1">
      <c r="A29" s="436" t="s">
        <v>38</v>
      </c>
      <c r="B29" s="986" t="s">
        <v>501</v>
      </c>
      <c r="C29" s="986"/>
      <c r="D29" s="986"/>
      <c r="E29" s="986"/>
      <c r="F29" s="986"/>
      <c r="G29" s="986"/>
      <c r="H29" s="986"/>
      <c r="I29" s="986"/>
      <c r="J29" s="71"/>
    </row>
    <row r="30" spans="1:14" ht="26.25" customHeight="1">
      <c r="A30" s="437" t="s">
        <v>502</v>
      </c>
      <c r="B30" s="992" t="s">
        <v>503</v>
      </c>
      <c r="C30" s="992"/>
      <c r="D30" s="992"/>
      <c r="E30" s="992"/>
      <c r="F30" s="992"/>
      <c r="G30" s="992"/>
      <c r="H30" s="992"/>
      <c r="I30" s="992"/>
    </row>
    <row r="31" spans="1:14" ht="26.25" customHeight="1">
      <c r="A31" s="437" t="s">
        <v>504</v>
      </c>
      <c r="B31" s="992" t="s">
        <v>505</v>
      </c>
      <c r="C31" s="992"/>
      <c r="D31" s="992"/>
      <c r="E31" s="992"/>
      <c r="F31" s="992"/>
      <c r="G31" s="992"/>
      <c r="H31" s="992"/>
      <c r="I31" s="992"/>
    </row>
    <row r="32" spans="1:14" ht="33.75" customHeight="1">
      <c r="A32" s="437" t="s">
        <v>506</v>
      </c>
      <c r="B32" s="992" t="s">
        <v>507</v>
      </c>
      <c r="C32" s="992"/>
      <c r="D32" s="992"/>
      <c r="E32" s="992"/>
      <c r="F32" s="992"/>
      <c r="G32" s="992"/>
      <c r="H32" s="992"/>
      <c r="I32" s="992"/>
    </row>
    <row r="33" spans="1:10" ht="9.75" customHeight="1">
      <c r="A33" s="437"/>
      <c r="B33" s="71"/>
      <c r="C33" s="71"/>
      <c r="D33" s="71"/>
      <c r="E33" s="71"/>
      <c r="F33" s="71"/>
      <c r="G33" s="71"/>
      <c r="H33" s="71"/>
      <c r="I33" s="71"/>
      <c r="J33" s="71"/>
    </row>
    <row r="34" spans="1:10" ht="25.5" customHeight="1">
      <c r="A34" s="436" t="s">
        <v>39</v>
      </c>
      <c r="B34" s="993" t="s">
        <v>508</v>
      </c>
      <c r="C34" s="993"/>
      <c r="D34" s="993"/>
      <c r="E34" s="993"/>
      <c r="F34" s="993"/>
      <c r="G34" s="993"/>
      <c r="H34" s="993"/>
      <c r="I34" s="993"/>
      <c r="J34" s="71"/>
    </row>
    <row r="35" spans="1:10" ht="24.75" customHeight="1">
      <c r="A35" s="437" t="s">
        <v>502</v>
      </c>
      <c r="B35" s="986" t="s">
        <v>509</v>
      </c>
      <c r="C35" s="986"/>
      <c r="D35" s="986"/>
      <c r="E35" s="986"/>
      <c r="F35" s="986"/>
      <c r="G35" s="986"/>
      <c r="H35" s="986"/>
      <c r="I35" s="986"/>
      <c r="J35" s="71"/>
    </row>
    <row r="36" spans="1:10" ht="24.75" hidden="1" customHeight="1">
      <c r="A36" s="437" t="s">
        <v>504</v>
      </c>
      <c r="B36" s="986" t="s">
        <v>510</v>
      </c>
      <c r="C36" s="986"/>
      <c r="D36" s="986"/>
      <c r="E36" s="986"/>
      <c r="F36" s="986"/>
      <c r="G36" s="986"/>
      <c r="H36" s="986"/>
      <c r="I36" s="986"/>
      <c r="J36" s="71"/>
    </row>
    <row r="37" spans="1:10" ht="12" customHeight="1">
      <c r="A37" s="71"/>
      <c r="B37" s="71"/>
      <c r="C37" s="71"/>
      <c r="D37" s="71"/>
      <c r="E37" s="71"/>
      <c r="F37" s="71"/>
      <c r="G37" s="71"/>
      <c r="H37" s="71"/>
      <c r="I37" s="71"/>
      <c r="J37" s="71"/>
    </row>
    <row r="38" spans="1:10" s="441" customFormat="1" ht="24.75" customHeight="1">
      <c r="A38" s="439" t="s">
        <v>511</v>
      </c>
      <c r="B38" s="994" t="s">
        <v>512</v>
      </c>
      <c r="C38" s="994"/>
      <c r="D38" s="994"/>
      <c r="E38" s="994"/>
      <c r="F38" s="994"/>
      <c r="G38" s="994"/>
      <c r="H38" s="994"/>
      <c r="I38" s="994"/>
      <c r="J38" s="440"/>
    </row>
    <row r="39" spans="1:10" ht="24" customHeight="1">
      <c r="A39" s="71"/>
      <c r="B39" s="995" t="s">
        <v>513</v>
      </c>
      <c r="C39" s="995"/>
      <c r="D39" s="995"/>
      <c r="E39" s="995"/>
      <c r="F39" s="995"/>
      <c r="G39" s="995"/>
      <c r="H39" s="995"/>
      <c r="I39" s="995"/>
      <c r="J39" s="71"/>
    </row>
    <row r="40" spans="1:10" ht="57.75" customHeight="1">
      <c r="A40" s="71"/>
      <c r="B40" s="777" t="s">
        <v>514</v>
      </c>
      <c r="C40" s="777"/>
      <c r="D40" s="777"/>
      <c r="E40" s="777"/>
      <c r="F40" s="777"/>
      <c r="G40" s="777"/>
      <c r="H40" s="777"/>
      <c r="I40" s="777"/>
      <c r="J40" s="71"/>
    </row>
    <row r="42" spans="1:10" ht="19.5" customHeight="1">
      <c r="A42" s="946" t="s">
        <v>515</v>
      </c>
      <c r="B42" s="946" t="s">
        <v>516</v>
      </c>
      <c r="C42" s="946"/>
      <c r="D42" s="946" t="e">
        <f>IF(N19=1, "Sole Bidder", IF(N19=2, "Sole Bidder", IF(AND(N19=3, N20=1), "For Lead Partner", IF(AND(N19=3, N20="2 or more"), "For Lead Partner", ""))))</f>
        <v>#REF!</v>
      </c>
      <c r="E42" s="946"/>
      <c r="F42" s="946"/>
      <c r="G42" s="946"/>
      <c r="H42" s="1021" t="e">
        <f>IF(N19=1, "", IF(N19=2, "", IF(AND(N19=3, N20="2 or more"), "For Other Partner-2", "")))</f>
        <v>#REF!</v>
      </c>
      <c r="I42" s="1021"/>
      <c r="J42" s="71"/>
    </row>
    <row r="43" spans="1:10" ht="20.25" customHeight="1">
      <c r="A43" s="946"/>
      <c r="B43" s="946"/>
      <c r="C43" s="946"/>
      <c r="D43" s="946"/>
      <c r="E43" s="946"/>
      <c r="F43" s="946"/>
      <c r="G43" s="946"/>
      <c r="H43" s="1021"/>
      <c r="I43" s="1021"/>
      <c r="J43" s="71"/>
    </row>
    <row r="44" spans="1:10" ht="30.75" customHeight="1">
      <c r="A44" s="442">
        <v>1</v>
      </c>
      <c r="B44" s="932" t="s">
        <v>517</v>
      </c>
      <c r="C44" s="932"/>
      <c r="D44" s="825">
        <f>B9</f>
        <v>111</v>
      </c>
      <c r="E44" s="825"/>
      <c r="F44" s="825"/>
      <c r="G44" s="825"/>
      <c r="H44" s="1020" t="e">
        <f>#REF!</f>
        <v>#REF!</v>
      </c>
      <c r="I44" s="1020"/>
      <c r="J44" s="71"/>
    </row>
    <row r="45" spans="1:10" ht="15.75" customHeight="1">
      <c r="A45" s="996">
        <v>2</v>
      </c>
      <c r="B45" s="932" t="s">
        <v>518</v>
      </c>
      <c r="C45" s="932"/>
      <c r="D45" s="825" t="str">
        <f>B10</f>
        <v/>
      </c>
      <c r="E45" s="825"/>
      <c r="F45" s="825"/>
      <c r="G45" s="825"/>
      <c r="H45" s="1020" t="e">
        <f>#REF!</f>
        <v>#REF!</v>
      </c>
      <c r="I45" s="1020"/>
      <c r="J45" s="71"/>
    </row>
    <row r="46" spans="1:10" ht="15.75" customHeight="1">
      <c r="A46" s="996"/>
      <c r="B46" s="932"/>
      <c r="C46" s="932"/>
      <c r="D46" s="825" t="str">
        <f>B11</f>
        <v/>
      </c>
      <c r="E46" s="825"/>
      <c r="F46" s="825"/>
      <c r="G46" s="825"/>
      <c r="H46" s="1020" t="e">
        <f>#REF!</f>
        <v>#REF!</v>
      </c>
      <c r="I46" s="1020"/>
      <c r="J46" s="71"/>
    </row>
    <row r="47" spans="1:10" ht="15.75" customHeight="1">
      <c r="A47" s="996"/>
      <c r="B47" s="932"/>
      <c r="C47" s="932"/>
      <c r="D47" s="825" t="str">
        <f>B12</f>
        <v/>
      </c>
      <c r="E47" s="825"/>
      <c r="F47" s="825"/>
      <c r="G47" s="825"/>
      <c r="H47" s="1020" t="e">
        <f>#REF!</f>
        <v>#REF!</v>
      </c>
      <c r="I47" s="1020"/>
      <c r="J47" s="71"/>
    </row>
    <row r="48" spans="1:10" ht="18.75" customHeight="1">
      <c r="A48" s="442">
        <v>3</v>
      </c>
      <c r="B48" s="932" t="s">
        <v>519</v>
      </c>
      <c r="C48" s="932"/>
      <c r="D48" s="989"/>
      <c r="E48" s="989"/>
      <c r="F48" s="989"/>
      <c r="G48" s="989"/>
      <c r="H48" s="979"/>
      <c r="I48" s="979"/>
      <c r="J48" s="71"/>
    </row>
    <row r="49" spans="1:10" ht="20.25" customHeight="1">
      <c r="A49" s="442">
        <v>4</v>
      </c>
      <c r="B49" s="932" t="s">
        <v>520</v>
      </c>
      <c r="C49" s="932"/>
      <c r="D49" s="989"/>
      <c r="E49" s="989"/>
      <c r="F49" s="989"/>
      <c r="G49" s="989"/>
      <c r="H49" s="979"/>
      <c r="I49" s="979"/>
      <c r="J49" s="71"/>
    </row>
    <row r="50" spans="1:10" ht="19.5" customHeight="1">
      <c r="A50" s="443">
        <v>5</v>
      </c>
      <c r="B50" s="932" t="s">
        <v>521</v>
      </c>
      <c r="C50" s="932"/>
      <c r="D50" s="989"/>
      <c r="E50" s="989"/>
      <c r="F50" s="989"/>
      <c r="G50" s="989"/>
      <c r="H50" s="979"/>
      <c r="I50" s="979"/>
    </row>
    <row r="51" spans="1:10" ht="51.75" customHeight="1">
      <c r="A51" s="442">
        <v>6</v>
      </c>
      <c r="B51" s="932" t="s">
        <v>522</v>
      </c>
      <c r="C51" s="932"/>
      <c r="D51" s="989"/>
      <c r="E51" s="989"/>
      <c r="F51" s="989"/>
      <c r="G51" s="989"/>
      <c r="H51" s="979"/>
      <c r="I51" s="979"/>
      <c r="J51" s="71"/>
    </row>
    <row r="52" spans="1:10" ht="49.5" customHeight="1">
      <c r="A52" s="442">
        <v>7</v>
      </c>
      <c r="B52" s="932" t="s">
        <v>523</v>
      </c>
      <c r="C52" s="932"/>
      <c r="D52" s="989"/>
      <c r="E52" s="989"/>
      <c r="F52" s="989"/>
      <c r="G52" s="989"/>
      <c r="H52" s="979"/>
      <c r="I52" s="979"/>
      <c r="J52" s="71"/>
    </row>
    <row r="53" spans="1:10" ht="18" customHeight="1">
      <c r="A53" s="442">
        <v>8</v>
      </c>
      <c r="B53" s="932" t="s">
        <v>524</v>
      </c>
      <c r="C53" s="932"/>
      <c r="D53" s="989"/>
      <c r="E53" s="989"/>
      <c r="F53" s="989"/>
      <c r="G53" s="989"/>
      <c r="H53" s="979"/>
      <c r="I53" s="979"/>
      <c r="J53" s="71"/>
    </row>
    <row r="54" spans="1:10" ht="18" customHeight="1">
      <c r="A54" s="444"/>
      <c r="B54" s="445" t="s">
        <v>525</v>
      </c>
      <c r="C54" s="446"/>
      <c r="D54" s="989"/>
      <c r="E54" s="989"/>
      <c r="F54" s="989"/>
      <c r="G54" s="989"/>
      <c r="H54" s="979"/>
      <c r="I54" s="979"/>
      <c r="J54" s="71"/>
    </row>
    <row r="55" spans="1:10" ht="18" customHeight="1">
      <c r="A55" s="444"/>
      <c r="B55" s="445" t="s">
        <v>526</v>
      </c>
      <c r="C55" s="446"/>
      <c r="D55" s="989"/>
      <c r="E55" s="989"/>
      <c r="F55" s="989"/>
      <c r="G55" s="989"/>
      <c r="H55" s="979"/>
      <c r="I55" s="979"/>
      <c r="J55" s="71"/>
    </row>
    <row r="56" spans="1:10" ht="18" customHeight="1">
      <c r="A56" s="447"/>
      <c r="B56" s="445" t="s">
        <v>527</v>
      </c>
      <c r="C56" s="448"/>
      <c r="D56" s="989"/>
      <c r="E56" s="989"/>
      <c r="F56" s="989"/>
      <c r="G56" s="989"/>
      <c r="H56" s="979"/>
      <c r="I56" s="979"/>
    </row>
    <row r="57" spans="1:10">
      <c r="A57" s="71"/>
      <c r="B57" s="71"/>
      <c r="C57" s="71"/>
      <c r="D57" s="71"/>
      <c r="E57" s="71"/>
      <c r="F57" s="71"/>
      <c r="G57" s="71"/>
      <c r="H57" s="71"/>
      <c r="I57" s="71"/>
      <c r="J57" s="71"/>
    </row>
    <row r="58" spans="1:10" ht="24" customHeight="1">
      <c r="A58" s="586">
        <v>2</v>
      </c>
      <c r="B58" s="990" t="s">
        <v>641</v>
      </c>
      <c r="C58" s="990"/>
      <c r="D58" s="990"/>
      <c r="E58" s="990"/>
      <c r="F58" s="990"/>
      <c r="G58" s="990"/>
      <c r="H58" s="990"/>
      <c r="I58" s="990"/>
      <c r="J58" s="71"/>
    </row>
    <row r="59" spans="1:10">
      <c r="A59" s="60"/>
      <c r="B59" s="71"/>
      <c r="C59" s="71"/>
      <c r="D59" s="71"/>
      <c r="E59" s="71"/>
      <c r="F59" s="71"/>
      <c r="G59" s="71"/>
      <c r="H59" s="71"/>
      <c r="I59" s="71"/>
      <c r="J59" s="71"/>
    </row>
    <row r="60" spans="1:10" ht="24" customHeight="1">
      <c r="A60" s="587" t="s">
        <v>528</v>
      </c>
      <c r="B60" s="994" t="s">
        <v>529</v>
      </c>
      <c r="C60" s="994"/>
      <c r="D60" s="994"/>
      <c r="E60" s="994"/>
      <c r="F60" s="994"/>
      <c r="G60" s="994"/>
      <c r="H60" s="994"/>
      <c r="I60" s="994"/>
      <c r="J60" s="71"/>
    </row>
    <row r="61" spans="1:10" ht="10.5" hidden="1" customHeight="1">
      <c r="A61" s="71"/>
      <c r="B61" s="71"/>
      <c r="C61" s="71"/>
      <c r="D61" s="71"/>
      <c r="E61" s="71"/>
      <c r="F61" s="71"/>
      <c r="G61" s="71"/>
      <c r="H61" s="71"/>
      <c r="I61" s="71"/>
      <c r="J61" s="71"/>
    </row>
    <row r="62" spans="1:10" hidden="1">
      <c r="A62" s="449"/>
      <c r="B62" s="991"/>
      <c r="C62" s="991"/>
      <c r="D62" s="991"/>
      <c r="E62" s="991"/>
      <c r="F62" s="991"/>
      <c r="G62" s="991"/>
      <c r="H62" s="991"/>
      <c r="I62" s="991"/>
    </row>
    <row r="63" spans="1:10" ht="9.75" customHeight="1">
      <c r="B63" s="980"/>
      <c r="C63" s="980"/>
      <c r="D63" s="980"/>
      <c r="E63" s="980"/>
      <c r="F63" s="980"/>
      <c r="G63" s="980"/>
      <c r="H63" s="980"/>
      <c r="I63" s="980"/>
      <c r="J63" s="71"/>
    </row>
    <row r="64" spans="1:10" ht="24" customHeight="1">
      <c r="A64" s="532" t="s">
        <v>659</v>
      </c>
      <c r="B64" s="1019" t="s">
        <v>658</v>
      </c>
      <c r="C64" s="1019"/>
      <c r="D64" s="1019"/>
      <c r="E64" s="1019"/>
      <c r="F64" s="1019"/>
      <c r="G64" s="1019"/>
      <c r="H64" s="1019"/>
      <c r="I64" s="1019"/>
      <c r="J64" s="71"/>
    </row>
    <row r="65" spans="1:10" s="451" customFormat="1" ht="7.5" customHeight="1">
      <c r="A65" s="580"/>
      <c r="B65" s="1025"/>
      <c r="C65" s="1025"/>
      <c r="D65" s="1025"/>
      <c r="E65" s="1025"/>
      <c r="F65" s="1025"/>
      <c r="G65" s="1025"/>
      <c r="H65" s="1025"/>
      <c r="I65" s="1025"/>
      <c r="J65" s="450"/>
    </row>
    <row r="66" spans="1:10" ht="147" customHeight="1">
      <c r="A66" s="581"/>
      <c r="B66" s="1026" t="s">
        <v>660</v>
      </c>
      <c r="C66" s="1026"/>
      <c r="D66" s="1026"/>
      <c r="E66" s="1026"/>
      <c r="F66" s="1026"/>
      <c r="G66" s="1026"/>
      <c r="H66" s="1026"/>
      <c r="I66" s="1026"/>
      <c r="J66" s="71"/>
    </row>
    <row r="67" spans="1:10" ht="24" hidden="1" customHeight="1">
      <c r="A67" s="452"/>
      <c r="B67" s="1027"/>
      <c r="C67" s="1027"/>
      <c r="D67" s="1027"/>
      <c r="E67" s="1027"/>
      <c r="F67" s="1027"/>
      <c r="G67" s="1027"/>
      <c r="H67" s="1027"/>
      <c r="I67" s="1027"/>
      <c r="J67" s="71"/>
    </row>
    <row r="68" spans="1:10" ht="24" hidden="1" customHeight="1">
      <c r="A68" s="452"/>
      <c r="B68" s="1027"/>
      <c r="C68" s="1027"/>
      <c r="D68" s="1027"/>
      <c r="E68" s="1027"/>
      <c r="F68" s="1027"/>
      <c r="G68" s="1027"/>
      <c r="H68" s="1027"/>
      <c r="I68" s="1027"/>
      <c r="J68" s="71"/>
    </row>
    <row r="69" spans="1:10" ht="24" hidden="1" customHeight="1">
      <c r="A69" s="452"/>
      <c r="B69" s="1027"/>
      <c r="C69" s="1027"/>
      <c r="D69" s="1027"/>
      <c r="E69" s="1027"/>
      <c r="F69" s="1027"/>
      <c r="G69" s="1027"/>
      <c r="H69" s="1027"/>
      <c r="I69" s="1027"/>
      <c r="J69" s="71"/>
    </row>
    <row r="70" spans="1:10" ht="24" hidden="1" customHeight="1">
      <c r="A70" s="60"/>
      <c r="B70" s="950"/>
      <c r="C70" s="950"/>
      <c r="D70" s="950"/>
      <c r="E70" s="950"/>
      <c r="F70" s="950"/>
      <c r="G70" s="950"/>
      <c r="H70" s="950"/>
      <c r="I70" s="950"/>
      <c r="J70" s="71"/>
    </row>
    <row r="71" spans="1:10" ht="24" hidden="1" customHeight="1">
      <c r="A71" s="452"/>
      <c r="B71" s="950"/>
      <c r="C71" s="950"/>
      <c r="D71" s="950"/>
      <c r="E71" s="950"/>
      <c r="F71" s="950"/>
      <c r="G71" s="950"/>
      <c r="H71" s="950"/>
      <c r="I71" s="950"/>
      <c r="J71" s="71"/>
    </row>
    <row r="72" spans="1:10" ht="24" hidden="1" customHeight="1">
      <c r="A72" s="452"/>
      <c r="B72" s="950"/>
      <c r="C72" s="950"/>
      <c r="D72" s="950"/>
      <c r="E72" s="950"/>
      <c r="F72" s="950"/>
      <c r="G72" s="950"/>
      <c r="H72" s="950"/>
      <c r="I72" s="950"/>
      <c r="J72" s="71"/>
    </row>
    <row r="73" spans="1:10" ht="7.5" customHeight="1">
      <c r="A73" s="452"/>
      <c r="B73" s="950"/>
      <c r="C73" s="950"/>
      <c r="D73" s="950"/>
      <c r="E73" s="950"/>
      <c r="F73" s="950"/>
      <c r="G73" s="950"/>
      <c r="H73" s="950"/>
      <c r="I73" s="950"/>
      <c r="J73" s="71"/>
    </row>
    <row r="74" spans="1:10" ht="61.5" customHeight="1">
      <c r="A74" s="452"/>
      <c r="B74" s="950" t="s">
        <v>663</v>
      </c>
      <c r="C74" s="950"/>
      <c r="D74" s="950"/>
      <c r="E74" s="950"/>
      <c r="F74" s="950"/>
      <c r="G74" s="950"/>
      <c r="H74" s="950"/>
      <c r="I74" s="950"/>
      <c r="J74" s="71"/>
    </row>
    <row r="75" spans="1:10">
      <c r="A75" s="452"/>
      <c r="B75" s="453"/>
      <c r="C75" s="453"/>
      <c r="D75" s="453"/>
      <c r="E75" s="453"/>
      <c r="F75" s="453"/>
      <c r="G75" s="453"/>
      <c r="H75" s="453"/>
      <c r="I75" s="453"/>
      <c r="J75" s="71"/>
    </row>
    <row r="76" spans="1:10" ht="64.5" customHeight="1">
      <c r="A76" s="532">
        <v>2.2000000000000002</v>
      </c>
      <c r="B76" s="983" t="s">
        <v>642</v>
      </c>
      <c r="C76" s="983"/>
      <c r="D76" s="983"/>
      <c r="E76" s="983"/>
      <c r="F76" s="983"/>
      <c r="G76" s="983"/>
      <c r="H76" s="983"/>
      <c r="I76" s="983"/>
      <c r="J76" s="71"/>
    </row>
    <row r="77" spans="1:10" ht="16.149999999999999" customHeight="1">
      <c r="A77" s="454"/>
      <c r="B77" s="984"/>
      <c r="C77" s="984"/>
      <c r="D77" s="984"/>
      <c r="E77" s="984"/>
      <c r="F77" s="984"/>
      <c r="G77" s="984"/>
      <c r="H77" s="984"/>
      <c r="I77" s="984"/>
      <c r="J77" s="71"/>
    </row>
    <row r="78" spans="1:10" ht="80.25" customHeight="1">
      <c r="A78" s="452"/>
      <c r="B78" s="983" t="s">
        <v>643</v>
      </c>
      <c r="C78" s="983"/>
      <c r="D78" s="983"/>
      <c r="E78" s="983"/>
      <c r="F78" s="983"/>
      <c r="G78" s="983"/>
      <c r="H78" s="983"/>
      <c r="I78" s="983"/>
      <c r="J78" s="71"/>
    </row>
    <row r="79" spans="1:10" hidden="1">
      <c r="A79" s="452"/>
      <c r="B79" s="950"/>
      <c r="C79" s="950"/>
      <c r="D79" s="950"/>
      <c r="E79" s="950"/>
      <c r="F79" s="950"/>
      <c r="G79" s="950"/>
      <c r="H79" s="950"/>
      <c r="I79" s="950"/>
      <c r="J79" s="71"/>
    </row>
    <row r="80" spans="1:10" ht="17.25" hidden="1" customHeight="1">
      <c r="A80" s="452"/>
      <c r="B80" s="950"/>
      <c r="C80" s="950"/>
      <c r="D80" s="950"/>
      <c r="E80" s="950"/>
      <c r="F80" s="950"/>
      <c r="G80" s="950"/>
      <c r="H80" s="950"/>
      <c r="I80" s="950"/>
      <c r="J80" s="71"/>
    </row>
    <row r="81" spans="1:25" hidden="1">
      <c r="A81" s="452"/>
      <c r="B81" s="950"/>
      <c r="C81" s="950"/>
      <c r="D81" s="950"/>
      <c r="E81" s="950"/>
      <c r="F81" s="950"/>
      <c r="G81" s="950"/>
      <c r="H81" s="950"/>
      <c r="I81" s="950"/>
      <c r="J81" s="71"/>
    </row>
    <row r="82" spans="1:25" hidden="1">
      <c r="A82" s="452"/>
      <c r="B82" s="950"/>
      <c r="C82" s="950"/>
      <c r="D82" s="950"/>
      <c r="E82" s="950"/>
      <c r="F82" s="950"/>
      <c r="G82" s="950"/>
      <c r="H82" s="950"/>
      <c r="I82" s="950"/>
      <c r="J82" s="71"/>
    </row>
    <row r="83" spans="1:25" hidden="1">
      <c r="A83" s="452"/>
      <c r="B83" s="950"/>
      <c r="C83" s="950"/>
      <c r="D83" s="950"/>
      <c r="E83" s="950"/>
      <c r="F83" s="950"/>
      <c r="G83" s="950"/>
      <c r="H83" s="950"/>
      <c r="I83" s="950"/>
      <c r="J83" s="71"/>
    </row>
    <row r="84" spans="1:25" hidden="1">
      <c r="A84" s="71"/>
      <c r="B84" s="985"/>
      <c r="C84" s="985"/>
      <c r="D84" s="985"/>
      <c r="E84" s="985"/>
      <c r="F84" s="985"/>
      <c r="G84" s="985"/>
      <c r="H84" s="985"/>
      <c r="I84" s="985"/>
      <c r="J84" s="71"/>
    </row>
    <row r="85" spans="1:25" hidden="1">
      <c r="A85" s="71"/>
      <c r="B85" s="71"/>
      <c r="C85" s="71"/>
      <c r="D85" s="71"/>
      <c r="E85" s="71"/>
      <c r="F85" s="71"/>
      <c r="G85" s="71"/>
      <c r="H85" s="71"/>
      <c r="I85" s="71"/>
      <c r="J85" s="71"/>
    </row>
    <row r="86" spans="1:25" hidden="1">
      <c r="A86" s="455"/>
      <c r="B86" s="986"/>
      <c r="C86" s="986"/>
      <c r="D86" s="986"/>
      <c r="E86" s="986"/>
      <c r="F86" s="986"/>
      <c r="G86" s="986"/>
      <c r="H86" s="986"/>
      <c r="I86" s="986"/>
      <c r="J86" s="71"/>
    </row>
    <row r="87" spans="1:25">
      <c r="B87" s="986"/>
      <c r="C87" s="986"/>
      <c r="D87" s="986"/>
      <c r="E87" s="986"/>
      <c r="F87" s="986"/>
      <c r="G87" s="986"/>
      <c r="H87" s="986"/>
      <c r="I87" s="986"/>
    </row>
    <row r="88" spans="1:25" ht="24" customHeight="1">
      <c r="B88" s="855" t="s">
        <v>644</v>
      </c>
      <c r="C88" s="855"/>
      <c r="D88" s="855"/>
      <c r="E88" s="855"/>
      <c r="F88" s="425"/>
      <c r="G88" s="425"/>
      <c r="H88" s="425"/>
      <c r="I88" s="425"/>
    </row>
    <row r="89" spans="1:25" ht="40.15" customHeight="1">
      <c r="A89" s="71"/>
      <c r="B89" s="856" t="s">
        <v>645</v>
      </c>
      <c r="C89" s="856"/>
      <c r="D89" s="856"/>
      <c r="E89" s="856"/>
      <c r="F89" s="856"/>
      <c r="G89" s="856"/>
      <c r="H89" s="856"/>
      <c r="I89" s="856"/>
      <c r="J89" s="71"/>
    </row>
    <row r="90" spans="1:25" ht="15.75" customHeight="1">
      <c r="A90" s="71"/>
      <c r="B90" s="34"/>
      <c r="C90" s="456"/>
      <c r="D90" s="456"/>
      <c r="E90" s="456"/>
      <c r="F90" s="456"/>
      <c r="G90" s="456"/>
      <c r="H90" s="456"/>
      <c r="I90" s="456"/>
      <c r="J90" s="71"/>
    </row>
    <row r="91" spans="1:25" ht="38.25" customHeight="1">
      <c r="A91" s="567">
        <v>1</v>
      </c>
      <c r="B91" s="846" t="s">
        <v>530</v>
      </c>
      <c r="C91" s="847"/>
      <c r="D91" s="847"/>
      <c r="E91" s="847"/>
      <c r="F91" s="987"/>
      <c r="G91" s="988"/>
      <c r="H91" s="464"/>
      <c r="I91" s="464"/>
      <c r="J91" s="460"/>
      <c r="K91" s="460"/>
      <c r="L91" s="460"/>
      <c r="M91" s="460"/>
      <c r="N91" s="461"/>
      <c r="O91" s="460"/>
      <c r="P91" s="460"/>
      <c r="Q91" s="460"/>
      <c r="R91" s="460"/>
      <c r="S91" s="460"/>
      <c r="T91" s="460"/>
      <c r="U91" s="460"/>
      <c r="V91" s="460"/>
      <c r="W91" s="460"/>
      <c r="X91" s="460"/>
      <c r="Y91" s="460"/>
    </row>
    <row r="92" spans="1:25" ht="22.5" customHeight="1">
      <c r="A92" s="457"/>
      <c r="B92" s="966" t="s">
        <v>531</v>
      </c>
      <c r="C92" s="967"/>
      <c r="D92" s="967"/>
      <c r="E92" s="967"/>
      <c r="F92" s="968"/>
      <c r="G92" s="969"/>
      <c r="H92" s="464"/>
      <c r="I92" s="464"/>
      <c r="J92" s="460"/>
      <c r="K92" s="460"/>
      <c r="L92" s="460"/>
      <c r="M92" s="460"/>
      <c r="N92" s="462"/>
      <c r="O92" s="460"/>
      <c r="P92" s="460"/>
      <c r="Q92" s="460"/>
      <c r="R92" s="460"/>
      <c r="S92" s="460"/>
      <c r="T92" s="460"/>
      <c r="U92" s="460"/>
      <c r="V92" s="460"/>
      <c r="W92" s="460"/>
      <c r="X92" s="460"/>
      <c r="Y92" s="460"/>
    </row>
    <row r="93" spans="1:25" ht="52.9" hidden="1" customHeight="1">
      <c r="A93" s="457"/>
      <c r="B93" s="851"/>
      <c r="C93" s="852"/>
      <c r="D93" s="852"/>
      <c r="E93" s="852"/>
      <c r="F93" s="971"/>
      <c r="G93" s="850"/>
      <c r="H93" s="464"/>
      <c r="I93" s="464"/>
      <c r="J93" s="460"/>
      <c r="K93" s="460"/>
      <c r="L93" s="460"/>
      <c r="M93" s="460"/>
      <c r="N93" s="462"/>
      <c r="O93" s="460"/>
      <c r="P93" s="460"/>
      <c r="Q93" s="460"/>
      <c r="R93" s="460"/>
      <c r="S93" s="460"/>
      <c r="T93" s="460"/>
      <c r="U93" s="460"/>
      <c r="V93" s="460"/>
      <c r="W93" s="460"/>
      <c r="X93" s="460"/>
      <c r="Y93" s="460"/>
    </row>
    <row r="94" spans="1:25" ht="61.9" hidden="1" customHeight="1">
      <c r="A94" s="457"/>
      <c r="B94" s="973"/>
      <c r="C94" s="974"/>
      <c r="D94" s="974"/>
      <c r="E94" s="974"/>
      <c r="F94" s="975"/>
      <c r="G94" s="976"/>
      <c r="H94" s="464"/>
      <c r="I94" s="464"/>
      <c r="J94" s="460"/>
      <c r="K94" s="460"/>
      <c r="L94" s="460"/>
      <c r="M94" s="460"/>
      <c r="N94" s="463"/>
      <c r="O94" s="460"/>
      <c r="P94" s="460"/>
      <c r="Q94" s="460"/>
      <c r="R94" s="460"/>
      <c r="S94" s="460"/>
      <c r="T94" s="460"/>
      <c r="U94" s="460"/>
      <c r="V94" s="460"/>
      <c r="W94" s="460"/>
      <c r="X94" s="460"/>
      <c r="Y94" s="460"/>
    </row>
    <row r="95" spans="1:25" ht="44.25" customHeight="1">
      <c r="A95" s="567">
        <v>2</v>
      </c>
      <c r="B95" s="826" t="s">
        <v>532</v>
      </c>
      <c r="C95" s="827"/>
      <c r="D95" s="827"/>
      <c r="E95" s="827"/>
      <c r="F95" s="977"/>
      <c r="G95" s="830"/>
      <c r="H95" s="464"/>
      <c r="I95" s="464"/>
      <c r="J95" s="464"/>
      <c r="K95" s="464"/>
      <c r="L95" s="464"/>
      <c r="M95" s="464"/>
      <c r="O95" s="464"/>
      <c r="P95" s="464"/>
      <c r="Q95" s="464"/>
      <c r="R95" s="464"/>
      <c r="S95" s="464"/>
      <c r="T95" s="464"/>
      <c r="U95" s="464"/>
      <c r="V95" s="464"/>
      <c r="W95" s="464"/>
      <c r="X95" s="464"/>
      <c r="Y95" s="464"/>
    </row>
    <row r="96" spans="1:25" ht="14.25" customHeight="1">
      <c r="A96" s="457"/>
      <c r="B96" s="465"/>
      <c r="C96" s="465"/>
      <c r="D96" s="465"/>
      <c r="E96" s="465"/>
      <c r="F96" s="574"/>
      <c r="G96" s="575"/>
      <c r="H96" s="464"/>
      <c r="I96" s="464"/>
      <c r="J96" s="464"/>
      <c r="K96" s="464"/>
      <c r="L96" s="464"/>
      <c r="M96" s="464"/>
      <c r="N96" s="464"/>
      <c r="O96" s="464"/>
      <c r="P96" s="464"/>
      <c r="Q96" s="464"/>
      <c r="R96" s="464"/>
      <c r="S96" s="464"/>
      <c r="T96" s="464"/>
      <c r="U96" s="464"/>
      <c r="V96" s="464"/>
      <c r="W96" s="464"/>
      <c r="X96" s="464"/>
      <c r="Y96" s="464"/>
    </row>
    <row r="97" spans="1:25" ht="36.75" customHeight="1">
      <c r="A97" s="567">
        <v>3</v>
      </c>
      <c r="B97" s="826" t="s">
        <v>533</v>
      </c>
      <c r="C97" s="827"/>
      <c r="D97" s="827"/>
      <c r="E97" s="827"/>
      <c r="F97" s="977"/>
      <c r="G97" s="830"/>
      <c r="H97" s="464"/>
      <c r="I97" s="464"/>
      <c r="J97" s="464"/>
      <c r="K97" s="464"/>
      <c r="L97" s="464"/>
      <c r="M97" s="464"/>
      <c r="N97" s="464"/>
      <c r="O97" s="464"/>
      <c r="P97" s="464"/>
      <c r="Q97" s="464"/>
      <c r="R97" s="464"/>
      <c r="S97" s="464"/>
      <c r="T97" s="464"/>
      <c r="U97" s="464"/>
      <c r="V97" s="464"/>
      <c r="W97" s="464"/>
      <c r="X97" s="464"/>
      <c r="Y97" s="464"/>
    </row>
    <row r="98" spans="1:25" ht="14.25" customHeight="1">
      <c r="A98" s="457"/>
      <c r="B98" s="467"/>
      <c r="C98" s="467"/>
      <c r="D98" s="467"/>
      <c r="E98" s="467"/>
      <c r="F98" s="574"/>
      <c r="G98" s="575"/>
      <c r="H98" s="464"/>
      <c r="I98" s="464"/>
      <c r="J98" s="464"/>
      <c r="K98" s="464"/>
      <c r="L98" s="464"/>
      <c r="M98" s="464"/>
      <c r="N98" s="464"/>
      <c r="O98" s="464"/>
      <c r="P98" s="464"/>
      <c r="Q98" s="464"/>
      <c r="R98" s="464"/>
      <c r="S98" s="464"/>
      <c r="T98" s="464"/>
      <c r="U98" s="464"/>
      <c r="V98" s="464"/>
      <c r="W98" s="464"/>
      <c r="X98" s="464"/>
      <c r="Y98" s="464"/>
    </row>
    <row r="99" spans="1:25" ht="23.25" customHeight="1">
      <c r="A99" s="570">
        <v>4</v>
      </c>
      <c r="B99" s="831" t="e">
        <f>IF(#REF! = "Sole Bidder", "Name and Address of the Employer/Utility for whom the Contract was executed by the firm ", " Name and Address of the Employer/Utility for whom the Contract was executed by the firm/Partner of a JV")</f>
        <v>#REF!</v>
      </c>
      <c r="C99" s="832"/>
      <c r="D99" s="832"/>
      <c r="E99" s="832"/>
      <c r="F99" s="978"/>
      <c r="G99" s="834"/>
      <c r="H99" s="464"/>
      <c r="I99" s="464"/>
      <c r="J99" s="464"/>
      <c r="K99" s="464"/>
      <c r="L99" s="464"/>
      <c r="M99" s="464"/>
      <c r="N99" s="464"/>
      <c r="O99" s="464"/>
      <c r="P99" s="464"/>
      <c r="Q99" s="464"/>
      <c r="R99" s="464"/>
      <c r="S99" s="464"/>
      <c r="T99" s="464"/>
      <c r="U99" s="464"/>
      <c r="V99" s="464"/>
      <c r="W99" s="464"/>
      <c r="X99" s="464"/>
      <c r="Y99" s="464"/>
    </row>
    <row r="100" spans="1:25" ht="21" customHeight="1">
      <c r="A100" s="573"/>
      <c r="B100" s="806"/>
      <c r="C100" s="807"/>
      <c r="D100" s="807"/>
      <c r="E100" s="807"/>
      <c r="F100" s="906"/>
      <c r="G100" s="836"/>
      <c r="H100" s="464"/>
      <c r="I100" s="464"/>
      <c r="J100" s="464"/>
      <c r="K100" s="464"/>
      <c r="L100" s="464"/>
      <c r="M100" s="464"/>
      <c r="N100" s="464"/>
      <c r="O100" s="464"/>
      <c r="P100" s="464"/>
      <c r="Q100" s="464"/>
      <c r="R100" s="464"/>
      <c r="S100" s="464"/>
      <c r="T100" s="464"/>
      <c r="U100" s="464"/>
      <c r="V100" s="464"/>
      <c r="W100" s="464"/>
      <c r="X100" s="464"/>
      <c r="Y100" s="464"/>
    </row>
    <row r="101" spans="1:25" ht="20.25" customHeight="1">
      <c r="A101" s="573"/>
      <c r="B101" s="806"/>
      <c r="C101" s="807"/>
      <c r="D101" s="807"/>
      <c r="E101" s="807"/>
      <c r="F101" s="906"/>
      <c r="G101" s="836"/>
      <c r="H101" s="464"/>
      <c r="I101" s="464"/>
      <c r="J101" s="464"/>
      <c r="K101" s="464"/>
      <c r="L101" s="464"/>
      <c r="M101" s="464"/>
      <c r="N101" s="464"/>
      <c r="O101" s="464"/>
      <c r="P101" s="464"/>
      <c r="Q101" s="464"/>
      <c r="R101" s="464"/>
      <c r="S101" s="464"/>
      <c r="T101" s="464"/>
      <c r="U101" s="464"/>
      <c r="V101" s="464"/>
      <c r="W101" s="464"/>
      <c r="X101" s="464"/>
      <c r="Y101" s="464"/>
    </row>
    <row r="102" spans="1:25" ht="21" customHeight="1">
      <c r="A102" s="573"/>
      <c r="B102" s="806"/>
      <c r="C102" s="807"/>
      <c r="D102" s="807"/>
      <c r="E102" s="807"/>
      <c r="F102" s="906"/>
      <c r="G102" s="836"/>
      <c r="H102" s="464"/>
      <c r="I102" s="464"/>
      <c r="J102" s="464"/>
      <c r="K102" s="464"/>
      <c r="L102" s="464"/>
      <c r="M102" s="464"/>
      <c r="N102" s="464"/>
      <c r="O102" s="464"/>
      <c r="P102" s="464"/>
      <c r="Q102" s="464"/>
      <c r="R102" s="464"/>
      <c r="S102" s="464"/>
      <c r="T102" s="464"/>
      <c r="U102" s="464"/>
      <c r="V102" s="464"/>
      <c r="W102" s="464"/>
      <c r="X102" s="464"/>
      <c r="Y102" s="464"/>
    </row>
    <row r="103" spans="1:25" ht="24.95" customHeight="1">
      <c r="A103" s="571"/>
      <c r="B103" s="469"/>
      <c r="C103" s="470"/>
      <c r="D103" s="470"/>
      <c r="E103" s="471" t="s">
        <v>534</v>
      </c>
      <c r="F103" s="961"/>
      <c r="G103" s="838"/>
      <c r="H103" s="464"/>
      <c r="I103" s="464"/>
      <c r="J103" s="464"/>
      <c r="K103" s="464"/>
      <c r="L103" s="464"/>
      <c r="M103" s="464"/>
      <c r="N103" s="464"/>
      <c r="O103" s="464"/>
      <c r="P103" s="464"/>
      <c r="Q103" s="464"/>
      <c r="R103" s="464"/>
      <c r="S103" s="464"/>
      <c r="T103" s="464"/>
      <c r="U103" s="464"/>
      <c r="V103" s="464"/>
      <c r="W103" s="464"/>
      <c r="X103" s="464"/>
      <c r="Y103" s="464"/>
    </row>
    <row r="104" spans="1:25" ht="24.95" customHeight="1">
      <c r="A104" s="571"/>
      <c r="B104" s="469"/>
      <c r="C104" s="470"/>
      <c r="D104" s="470"/>
      <c r="E104" s="471" t="s">
        <v>77</v>
      </c>
      <c r="F104" s="961"/>
      <c r="G104" s="838"/>
      <c r="H104" s="464"/>
      <c r="I104" s="464"/>
      <c r="J104" s="464"/>
      <c r="K104" s="464"/>
      <c r="L104" s="464"/>
      <c r="M104" s="464"/>
      <c r="N104" s="464"/>
      <c r="O104" s="464"/>
      <c r="P104" s="464"/>
      <c r="Q104" s="464"/>
      <c r="R104" s="464"/>
      <c r="S104" s="464"/>
      <c r="T104" s="464"/>
      <c r="U104" s="464"/>
      <c r="V104" s="464"/>
      <c r="W104" s="464"/>
      <c r="X104" s="464"/>
      <c r="Y104" s="464"/>
    </row>
    <row r="105" spans="1:25" ht="24.95" customHeight="1">
      <c r="A105" s="572"/>
      <c r="B105" s="472"/>
      <c r="C105" s="473"/>
      <c r="D105" s="473"/>
      <c r="E105" s="474" t="s">
        <v>535</v>
      </c>
      <c r="F105" s="963"/>
      <c r="G105" s="840"/>
      <c r="H105" s="464"/>
      <c r="I105" s="464"/>
      <c r="J105" s="464"/>
      <c r="K105" s="464"/>
      <c r="L105" s="464"/>
      <c r="M105" s="464"/>
      <c r="N105" s="464"/>
      <c r="O105" s="464"/>
      <c r="P105" s="464"/>
      <c r="Q105" s="464"/>
      <c r="R105" s="464"/>
      <c r="S105" s="464"/>
      <c r="T105" s="464"/>
      <c r="U105" s="464"/>
      <c r="V105" s="464"/>
      <c r="W105" s="464"/>
      <c r="X105" s="464"/>
      <c r="Y105" s="464"/>
    </row>
    <row r="106" spans="1:25" ht="20.25" customHeight="1">
      <c r="A106" s="468"/>
      <c r="B106" s="475"/>
      <c r="C106" s="476"/>
      <c r="D106" s="476"/>
      <c r="E106" s="477"/>
      <c r="F106" s="539"/>
      <c r="G106" s="482"/>
      <c r="H106" s="464"/>
      <c r="I106" s="464"/>
      <c r="J106" s="464"/>
      <c r="K106" s="464"/>
      <c r="L106" s="464"/>
      <c r="M106" s="464"/>
      <c r="N106" s="464"/>
      <c r="O106" s="464"/>
      <c r="P106" s="464"/>
      <c r="Q106" s="464"/>
      <c r="R106" s="464"/>
      <c r="S106" s="464"/>
      <c r="T106" s="464"/>
      <c r="U106" s="464"/>
      <c r="V106" s="464"/>
      <c r="W106" s="464"/>
      <c r="X106" s="464"/>
      <c r="Y106" s="464"/>
    </row>
    <row r="107" spans="1:25" ht="72" customHeight="1">
      <c r="A107" s="567">
        <v>5</v>
      </c>
      <c r="B107" s="841" t="s">
        <v>536</v>
      </c>
      <c r="C107" s="841"/>
      <c r="D107" s="841"/>
      <c r="E107" s="793"/>
      <c r="F107" s="808"/>
      <c r="G107" s="809"/>
      <c r="H107" s="464"/>
      <c r="I107" s="464"/>
      <c r="J107" s="464"/>
      <c r="K107" s="464"/>
      <c r="L107" s="464"/>
      <c r="M107" s="464"/>
      <c r="N107" s="464"/>
      <c r="O107" s="464"/>
      <c r="P107" s="464"/>
      <c r="Q107" s="464"/>
      <c r="R107" s="464"/>
      <c r="S107" s="464"/>
      <c r="T107" s="464"/>
      <c r="U107" s="464"/>
      <c r="V107" s="464"/>
      <c r="W107" s="464"/>
      <c r="X107" s="464"/>
      <c r="Y107" s="464"/>
    </row>
    <row r="108" spans="1:25" ht="32.25" customHeight="1">
      <c r="A108" s="567">
        <v>6</v>
      </c>
      <c r="B108" s="841" t="s">
        <v>537</v>
      </c>
      <c r="C108" s="841"/>
      <c r="D108" s="841"/>
      <c r="E108" s="793"/>
      <c r="F108" s="808"/>
      <c r="G108" s="809"/>
      <c r="H108" s="464"/>
      <c r="I108" s="464"/>
      <c r="J108" s="464"/>
      <c r="K108" s="464"/>
      <c r="L108" s="464"/>
      <c r="M108" s="464"/>
      <c r="N108" s="464"/>
      <c r="O108" s="464"/>
      <c r="P108" s="464"/>
      <c r="Q108" s="464"/>
      <c r="R108" s="464"/>
      <c r="S108" s="464"/>
      <c r="T108" s="464"/>
      <c r="U108" s="464"/>
      <c r="V108" s="464"/>
      <c r="W108" s="464"/>
      <c r="X108" s="464"/>
      <c r="Y108" s="464"/>
    </row>
    <row r="109" spans="1:25" ht="61.9" hidden="1" customHeight="1">
      <c r="A109" s="457"/>
      <c r="B109" s="964"/>
      <c r="C109" s="964"/>
      <c r="D109" s="964"/>
      <c r="E109" s="820"/>
      <c r="F109" s="808"/>
      <c r="G109" s="809"/>
      <c r="H109" s="464"/>
      <c r="I109" s="464"/>
      <c r="J109" s="464"/>
      <c r="K109" s="464"/>
      <c r="L109" s="464"/>
      <c r="M109" s="464"/>
      <c r="N109" s="464"/>
      <c r="O109" s="464"/>
      <c r="P109" s="464"/>
      <c r="Q109" s="464"/>
      <c r="R109" s="464"/>
      <c r="S109" s="464"/>
      <c r="T109" s="464"/>
      <c r="U109" s="464"/>
      <c r="V109" s="464"/>
      <c r="W109" s="464"/>
      <c r="X109" s="464"/>
      <c r="Y109" s="464"/>
    </row>
    <row r="110" spans="1:25" ht="21.75" hidden="1" customHeight="1">
      <c r="A110" s="457"/>
      <c r="B110" s="481"/>
      <c r="C110" s="476"/>
      <c r="D110" s="476"/>
      <c r="E110" s="477"/>
      <c r="F110" s="808"/>
      <c r="G110" s="809"/>
      <c r="H110" s="464"/>
      <c r="I110" s="464"/>
      <c r="J110" s="464"/>
      <c r="K110" s="464"/>
      <c r="L110" s="464"/>
      <c r="M110" s="464"/>
      <c r="N110" s="464"/>
      <c r="O110" s="464"/>
      <c r="P110" s="464"/>
      <c r="Q110" s="464"/>
      <c r="R110" s="464"/>
      <c r="S110" s="464"/>
      <c r="T110" s="464"/>
      <c r="U110" s="464"/>
      <c r="V110" s="464"/>
      <c r="W110" s="464"/>
      <c r="X110" s="464"/>
      <c r="Y110" s="464"/>
    </row>
    <row r="111" spans="1:25" ht="21.75" hidden="1" customHeight="1">
      <c r="A111" s="457"/>
      <c r="B111" s="481"/>
      <c r="C111" s="476"/>
      <c r="D111" s="476"/>
      <c r="E111" s="477"/>
      <c r="F111" s="808"/>
      <c r="G111" s="809"/>
      <c r="H111" s="464"/>
      <c r="I111" s="464"/>
      <c r="J111" s="464"/>
      <c r="K111" s="464"/>
      <c r="L111" s="464"/>
      <c r="M111" s="464"/>
      <c r="N111" s="464"/>
      <c r="O111" s="464"/>
      <c r="P111" s="464"/>
      <c r="Q111" s="464"/>
      <c r="R111" s="464"/>
      <c r="S111" s="464"/>
      <c r="T111" s="464"/>
      <c r="U111" s="464"/>
      <c r="V111" s="464"/>
      <c r="W111" s="464"/>
      <c r="X111" s="464"/>
      <c r="Y111" s="464"/>
    </row>
    <row r="112" spans="1:25" ht="21.75" hidden="1" customHeight="1">
      <c r="A112" s="457"/>
      <c r="B112" s="814"/>
      <c r="C112" s="815"/>
      <c r="D112" s="815"/>
      <c r="E112" s="815"/>
      <c r="F112" s="808"/>
      <c r="G112" s="809"/>
      <c r="H112" s="464"/>
      <c r="I112" s="464"/>
      <c r="J112" s="464"/>
      <c r="K112" s="464"/>
      <c r="L112" s="464"/>
      <c r="M112" s="464"/>
      <c r="N112" s="464"/>
      <c r="O112" s="464"/>
      <c r="P112" s="464"/>
      <c r="Q112" s="464"/>
      <c r="R112" s="464"/>
      <c r="S112" s="464"/>
      <c r="T112" s="464"/>
      <c r="U112" s="464"/>
      <c r="V112" s="464"/>
      <c r="W112" s="464"/>
      <c r="X112" s="464"/>
      <c r="Y112" s="464"/>
    </row>
    <row r="113" spans="1:25" ht="21.75" hidden="1" customHeight="1">
      <c r="A113" s="457"/>
      <c r="B113" s="483"/>
      <c r="C113" s="484"/>
      <c r="D113" s="484"/>
      <c r="E113" s="484"/>
      <c r="F113" s="808"/>
      <c r="G113" s="809"/>
      <c r="H113" s="464"/>
      <c r="I113" s="464"/>
      <c r="J113" s="464"/>
      <c r="K113" s="464"/>
      <c r="L113" s="464"/>
      <c r="M113" s="464"/>
      <c r="N113" s="464"/>
      <c r="O113" s="464"/>
      <c r="P113" s="464"/>
      <c r="Q113" s="464"/>
      <c r="R113" s="464"/>
      <c r="S113" s="464"/>
      <c r="T113" s="464"/>
      <c r="U113" s="464"/>
      <c r="V113" s="464"/>
      <c r="W113" s="464"/>
      <c r="X113" s="464"/>
      <c r="Y113" s="464"/>
    </row>
    <row r="114" spans="1:25" ht="21.75" hidden="1" customHeight="1">
      <c r="A114" s="457"/>
      <c r="B114" s="481"/>
      <c r="C114" s="476"/>
      <c r="D114" s="476"/>
      <c r="E114" s="477"/>
      <c r="F114" s="808"/>
      <c r="G114" s="809"/>
      <c r="H114" s="464"/>
      <c r="I114" s="464"/>
      <c r="J114" s="464"/>
      <c r="K114" s="464"/>
      <c r="L114" s="464"/>
      <c r="M114" s="464"/>
      <c r="N114" s="464"/>
      <c r="O114" s="464"/>
      <c r="P114" s="464"/>
      <c r="Q114" s="464"/>
      <c r="R114" s="464"/>
      <c r="S114" s="464"/>
      <c r="T114" s="464"/>
      <c r="U114" s="464"/>
      <c r="V114" s="464"/>
      <c r="W114" s="464"/>
      <c r="X114" s="464"/>
      <c r="Y114" s="464"/>
    </row>
    <row r="115" spans="1:25" ht="21.75" hidden="1" customHeight="1">
      <c r="A115" s="457"/>
      <c r="B115" s="814" t="s">
        <v>538</v>
      </c>
      <c r="C115" s="815"/>
      <c r="D115" s="815"/>
      <c r="E115" s="815"/>
      <c r="F115" s="808"/>
      <c r="G115" s="809"/>
      <c r="H115" s="464"/>
      <c r="I115" s="464"/>
      <c r="J115" s="464"/>
      <c r="K115" s="464"/>
      <c r="L115" s="464"/>
      <c r="M115" s="464"/>
      <c r="N115" s="464"/>
      <c r="O115" s="464"/>
      <c r="P115" s="464"/>
      <c r="Q115" s="464"/>
      <c r="R115" s="464"/>
      <c r="S115" s="464"/>
      <c r="T115" s="464"/>
      <c r="U115" s="464"/>
      <c r="V115" s="464"/>
      <c r="W115" s="464"/>
      <c r="X115" s="464"/>
      <c r="Y115" s="464"/>
    </row>
    <row r="116" spans="1:25" ht="21.75" hidden="1" customHeight="1">
      <c r="A116" s="457"/>
      <c r="B116" s="481"/>
      <c r="C116" s="476"/>
      <c r="D116" s="476"/>
      <c r="E116" s="477"/>
      <c r="F116" s="808"/>
      <c r="G116" s="809"/>
      <c r="H116" s="464"/>
      <c r="I116" s="464"/>
      <c r="J116" s="464"/>
      <c r="K116" s="464"/>
      <c r="L116" s="464"/>
      <c r="M116" s="464"/>
      <c r="N116" s="464"/>
      <c r="O116" s="464"/>
      <c r="P116" s="464"/>
      <c r="Q116" s="464"/>
      <c r="R116" s="464"/>
      <c r="S116" s="464"/>
      <c r="T116" s="464"/>
      <c r="U116" s="464"/>
      <c r="V116" s="464"/>
      <c r="W116" s="464"/>
      <c r="X116" s="464"/>
      <c r="Y116" s="464"/>
    </row>
    <row r="117" spans="1:25" ht="21.75" hidden="1" customHeight="1">
      <c r="A117" s="457"/>
      <c r="B117" s="806" t="s">
        <v>539</v>
      </c>
      <c r="C117" s="807"/>
      <c r="D117" s="807"/>
      <c r="E117" s="807"/>
      <c r="F117" s="808"/>
      <c r="G117" s="809"/>
      <c r="H117" s="464"/>
      <c r="I117" s="464"/>
      <c r="J117" s="464"/>
      <c r="K117" s="464"/>
      <c r="L117" s="464"/>
      <c r="M117" s="464"/>
      <c r="N117" s="464"/>
      <c r="O117" s="464"/>
      <c r="P117" s="464"/>
      <c r="Q117" s="464"/>
      <c r="R117" s="464"/>
      <c r="S117" s="464"/>
      <c r="T117" s="464"/>
      <c r="U117" s="464"/>
      <c r="V117" s="464"/>
      <c r="W117" s="464"/>
      <c r="X117" s="464"/>
      <c r="Y117" s="464"/>
    </row>
    <row r="118" spans="1:25" ht="21.75" hidden="1" customHeight="1">
      <c r="A118" s="457"/>
      <c r="B118" s="803" t="s">
        <v>540</v>
      </c>
      <c r="C118" s="804"/>
      <c r="D118" s="804"/>
      <c r="E118" s="804"/>
      <c r="F118" s="808"/>
      <c r="G118" s="809"/>
      <c r="H118" s="464"/>
      <c r="I118" s="464"/>
      <c r="J118" s="464"/>
      <c r="K118" s="464"/>
      <c r="L118" s="464"/>
      <c r="M118" s="464"/>
      <c r="N118" s="464"/>
      <c r="O118" s="464"/>
      <c r="P118" s="464"/>
      <c r="Q118" s="464"/>
      <c r="R118" s="464"/>
      <c r="S118" s="464"/>
      <c r="T118" s="464"/>
      <c r="U118" s="464"/>
      <c r="V118" s="464"/>
      <c r="W118" s="464"/>
      <c r="X118" s="464"/>
      <c r="Y118" s="464"/>
    </row>
    <row r="119" spans="1:25" ht="21" hidden="1" customHeight="1">
      <c r="A119" s="457"/>
      <c r="B119" s="803" t="s">
        <v>541</v>
      </c>
      <c r="C119" s="804"/>
      <c r="D119" s="804"/>
      <c r="E119" s="804"/>
      <c r="F119" s="808"/>
      <c r="G119" s="809"/>
      <c r="H119" s="464"/>
      <c r="I119" s="464"/>
      <c r="J119" s="464"/>
      <c r="K119" s="464"/>
      <c r="L119" s="464"/>
      <c r="M119" s="464"/>
      <c r="N119" s="464"/>
      <c r="O119" s="464"/>
      <c r="P119" s="464"/>
      <c r="Q119" s="464"/>
      <c r="R119" s="464"/>
      <c r="S119" s="464"/>
      <c r="T119" s="464"/>
      <c r="U119" s="464"/>
      <c r="V119" s="464"/>
      <c r="W119" s="464"/>
      <c r="X119" s="464"/>
      <c r="Y119" s="464"/>
    </row>
    <row r="120" spans="1:25" ht="21.75" hidden="1" customHeight="1">
      <c r="A120" s="457"/>
      <c r="B120" s="803" t="s">
        <v>542</v>
      </c>
      <c r="C120" s="804"/>
      <c r="D120" s="804"/>
      <c r="E120" s="804"/>
      <c r="F120" s="808"/>
      <c r="G120" s="809"/>
      <c r="H120" s="464"/>
      <c r="I120" s="464"/>
      <c r="J120" s="464"/>
      <c r="K120" s="464"/>
      <c r="L120" s="464"/>
      <c r="M120" s="464"/>
      <c r="N120" s="464"/>
      <c r="O120" s="464"/>
      <c r="P120" s="464"/>
      <c r="Q120" s="464"/>
      <c r="R120" s="464"/>
      <c r="S120" s="464"/>
      <c r="T120" s="464"/>
      <c r="U120" s="464"/>
      <c r="V120" s="464"/>
      <c r="W120" s="464"/>
      <c r="X120" s="464"/>
      <c r="Y120" s="464"/>
    </row>
    <row r="121" spans="1:25" ht="21.75" hidden="1" customHeight="1">
      <c r="A121" s="457"/>
      <c r="B121" s="485"/>
      <c r="C121" s="486"/>
      <c r="D121" s="486"/>
      <c r="E121" s="486"/>
      <c r="F121" s="808"/>
      <c r="G121" s="809"/>
      <c r="H121" s="464"/>
      <c r="I121" s="464"/>
      <c r="J121" s="464"/>
      <c r="K121" s="464"/>
      <c r="L121" s="464"/>
      <c r="M121" s="464"/>
      <c r="N121" s="464"/>
      <c r="O121" s="464"/>
      <c r="P121" s="464"/>
      <c r="Q121" s="464"/>
      <c r="R121" s="464"/>
      <c r="S121" s="464"/>
      <c r="T121" s="464"/>
      <c r="U121" s="464"/>
      <c r="V121" s="464"/>
      <c r="W121" s="464"/>
      <c r="X121" s="464"/>
      <c r="Y121" s="464"/>
    </row>
    <row r="122" spans="1:25" ht="21.75" hidden="1" customHeight="1">
      <c r="A122" s="457"/>
      <c r="B122" s="806" t="s">
        <v>543</v>
      </c>
      <c r="C122" s="807"/>
      <c r="D122" s="807"/>
      <c r="E122" s="807"/>
      <c r="F122" s="808"/>
      <c r="G122" s="809"/>
      <c r="H122" s="464"/>
      <c r="I122" s="464"/>
      <c r="J122" s="464"/>
      <c r="K122" s="464"/>
      <c r="L122" s="464"/>
      <c r="M122" s="464"/>
      <c r="N122" s="464"/>
      <c r="O122" s="464"/>
      <c r="P122" s="464"/>
      <c r="Q122" s="464"/>
      <c r="R122" s="464"/>
      <c r="S122" s="464"/>
      <c r="T122" s="464"/>
      <c r="U122" s="464"/>
      <c r="V122" s="464"/>
      <c r="W122" s="464"/>
      <c r="X122" s="464"/>
      <c r="Y122" s="464"/>
    </row>
    <row r="123" spans="1:25" ht="21.75" hidden="1" customHeight="1">
      <c r="A123" s="457"/>
      <c r="B123" s="806" t="s">
        <v>544</v>
      </c>
      <c r="C123" s="807"/>
      <c r="D123" s="807"/>
      <c r="E123" s="807"/>
      <c r="F123" s="808"/>
      <c r="G123" s="809"/>
      <c r="H123" s="464"/>
      <c r="I123" s="464"/>
      <c r="J123" s="464"/>
      <c r="K123" s="464"/>
      <c r="L123" s="464"/>
      <c r="M123" s="464"/>
      <c r="N123" s="464"/>
      <c r="O123" s="464"/>
      <c r="P123" s="464"/>
      <c r="Q123" s="464"/>
      <c r="R123" s="464"/>
      <c r="S123" s="464"/>
      <c r="T123" s="464"/>
      <c r="U123" s="464"/>
      <c r="V123" s="464"/>
      <c r="W123" s="464"/>
      <c r="X123" s="464"/>
      <c r="Y123" s="464"/>
    </row>
    <row r="124" spans="1:25" ht="21.75" hidden="1" customHeight="1">
      <c r="A124" s="457"/>
      <c r="B124" s="806" t="s">
        <v>545</v>
      </c>
      <c r="C124" s="807"/>
      <c r="D124" s="807"/>
      <c r="E124" s="807"/>
      <c r="F124" s="808" t="s">
        <v>540</v>
      </c>
      <c r="G124" s="809" t="s">
        <v>541</v>
      </c>
      <c r="H124" s="464" t="s">
        <v>540</v>
      </c>
      <c r="I124" s="464" t="s">
        <v>541</v>
      </c>
      <c r="J124" s="464"/>
      <c r="K124" s="464"/>
      <c r="L124" s="464"/>
      <c r="M124" s="464"/>
      <c r="N124" s="464"/>
      <c r="O124" s="464"/>
      <c r="P124" s="464"/>
      <c r="Q124" s="464"/>
      <c r="R124" s="464"/>
      <c r="S124" s="464"/>
      <c r="T124" s="464"/>
      <c r="U124" s="464"/>
      <c r="V124" s="464"/>
      <c r="W124" s="464"/>
      <c r="X124" s="464"/>
      <c r="Y124" s="464"/>
    </row>
    <row r="125" spans="1:25" ht="21.75" hidden="1" customHeight="1">
      <c r="A125" s="457"/>
      <c r="B125" s="800"/>
      <c r="C125" s="801"/>
      <c r="D125" s="801"/>
      <c r="E125" s="801"/>
      <c r="F125" s="808"/>
      <c r="G125" s="809"/>
      <c r="H125" s="464"/>
      <c r="I125" s="464"/>
      <c r="J125" s="464"/>
      <c r="K125" s="464"/>
      <c r="L125" s="464"/>
      <c r="M125" s="464"/>
      <c r="N125" s="464"/>
      <c r="O125" s="464"/>
      <c r="P125" s="464"/>
      <c r="Q125" s="464"/>
      <c r="R125" s="464"/>
      <c r="S125" s="464"/>
      <c r="T125" s="464"/>
      <c r="U125" s="464"/>
      <c r="V125" s="464"/>
      <c r="W125" s="464"/>
      <c r="X125" s="464"/>
      <c r="Y125" s="464"/>
    </row>
    <row r="126" spans="1:25" ht="21.75" hidden="1" customHeight="1">
      <c r="A126" s="457"/>
      <c r="B126" s="803" t="s">
        <v>542</v>
      </c>
      <c r="C126" s="804"/>
      <c r="D126" s="804"/>
      <c r="E126" s="804"/>
      <c r="F126" s="808"/>
      <c r="G126" s="809"/>
      <c r="H126" s="464"/>
      <c r="I126" s="464"/>
      <c r="J126" s="464"/>
      <c r="K126" s="464"/>
      <c r="L126" s="464"/>
      <c r="M126" s="464"/>
      <c r="N126" s="464"/>
      <c r="O126" s="464"/>
      <c r="P126" s="464"/>
      <c r="Q126" s="464"/>
      <c r="R126" s="464"/>
      <c r="S126" s="464"/>
      <c r="T126" s="464"/>
      <c r="U126" s="464"/>
      <c r="V126" s="464"/>
      <c r="W126" s="464"/>
      <c r="X126" s="464"/>
      <c r="Y126" s="464"/>
    </row>
    <row r="127" spans="1:25" ht="35.450000000000003" hidden="1" customHeight="1">
      <c r="A127" s="457"/>
      <c r="B127" s="806" t="s">
        <v>546</v>
      </c>
      <c r="C127" s="807"/>
      <c r="D127" s="807"/>
      <c r="E127" s="807"/>
      <c r="F127" s="808"/>
      <c r="G127" s="809"/>
      <c r="H127" s="464"/>
      <c r="I127" s="464"/>
      <c r="J127" s="464"/>
      <c r="K127" s="464"/>
      <c r="L127" s="464"/>
      <c r="M127" s="464"/>
      <c r="N127" s="464"/>
      <c r="O127" s="464"/>
      <c r="P127" s="464"/>
      <c r="Q127" s="464"/>
      <c r="R127" s="464"/>
      <c r="S127" s="464"/>
      <c r="T127" s="464"/>
      <c r="U127" s="464"/>
      <c r="V127" s="464"/>
      <c r="W127" s="464"/>
      <c r="X127" s="464"/>
      <c r="Y127" s="464"/>
    </row>
    <row r="128" spans="1:25" ht="21.75" hidden="1" customHeight="1">
      <c r="A128" s="457"/>
      <c r="B128" s="485"/>
      <c r="C128" s="486"/>
      <c r="D128" s="486"/>
      <c r="E128" s="486"/>
      <c r="F128" s="808"/>
      <c r="G128" s="809"/>
      <c r="H128" s="464"/>
      <c r="I128" s="464"/>
      <c r="J128" s="464"/>
      <c r="K128" s="464"/>
      <c r="L128" s="464"/>
      <c r="M128" s="464"/>
      <c r="N128" s="464"/>
      <c r="O128" s="464"/>
      <c r="P128" s="464"/>
      <c r="Q128" s="464"/>
      <c r="R128" s="464"/>
      <c r="S128" s="464"/>
      <c r="T128" s="464"/>
      <c r="U128" s="464"/>
      <c r="V128" s="464"/>
      <c r="W128" s="464"/>
      <c r="X128" s="464"/>
      <c r="Y128" s="464"/>
    </row>
    <row r="129" spans="1:25" ht="10.15" hidden="1" customHeight="1">
      <c r="A129" s="457"/>
      <c r="B129" s="481"/>
      <c r="C129" s="476"/>
      <c r="D129" s="476"/>
      <c r="E129" s="477"/>
      <c r="F129" s="808"/>
      <c r="G129" s="809"/>
      <c r="H129" s="464"/>
      <c r="I129" s="464"/>
      <c r="J129" s="464"/>
      <c r="K129" s="464"/>
      <c r="L129" s="464"/>
      <c r="M129" s="464"/>
      <c r="N129" s="464"/>
      <c r="O129" s="464"/>
      <c r="P129" s="464"/>
      <c r="Q129" s="464"/>
      <c r="R129" s="464"/>
      <c r="S129" s="464"/>
      <c r="T129" s="464"/>
      <c r="U129" s="464"/>
      <c r="V129" s="464"/>
      <c r="W129" s="464"/>
      <c r="X129" s="464"/>
      <c r="Y129" s="464"/>
    </row>
    <row r="130" spans="1:25" ht="38.25" customHeight="1">
      <c r="A130" s="570">
        <v>7</v>
      </c>
      <c r="B130" s="956" t="s">
        <v>547</v>
      </c>
      <c r="C130" s="799"/>
      <c r="D130" s="799"/>
      <c r="E130" s="799"/>
      <c r="F130" s="808"/>
      <c r="G130" s="809"/>
      <c r="H130" s="464"/>
      <c r="I130" s="464"/>
      <c r="J130" s="464"/>
      <c r="K130" s="464"/>
      <c r="L130" s="464"/>
      <c r="M130" s="464"/>
      <c r="N130" s="464"/>
      <c r="O130" s="464"/>
      <c r="P130" s="464"/>
      <c r="Q130" s="464"/>
      <c r="R130" s="464"/>
      <c r="S130" s="464"/>
      <c r="T130" s="464"/>
      <c r="U130" s="464"/>
      <c r="V130" s="464"/>
      <c r="W130" s="464"/>
      <c r="X130" s="464"/>
      <c r="Y130" s="464"/>
    </row>
    <row r="131" spans="1:25" ht="24" customHeight="1">
      <c r="A131" s="571"/>
      <c r="B131" s="814" t="s">
        <v>548</v>
      </c>
      <c r="C131" s="815"/>
      <c r="D131" s="815"/>
      <c r="E131" s="815"/>
      <c r="F131" s="487"/>
      <c r="G131" s="489"/>
      <c r="H131" s="464"/>
      <c r="I131" s="464"/>
      <c r="J131" s="464"/>
      <c r="K131" s="464"/>
      <c r="L131" s="464"/>
      <c r="M131" s="464"/>
      <c r="N131" s="464"/>
      <c r="O131" s="464"/>
      <c r="P131" s="464"/>
      <c r="Q131" s="464"/>
      <c r="R131" s="464"/>
      <c r="S131" s="464"/>
      <c r="T131" s="464"/>
      <c r="U131" s="464"/>
      <c r="V131" s="464"/>
      <c r="W131" s="464"/>
      <c r="X131" s="464"/>
      <c r="Y131" s="464"/>
    </row>
    <row r="132" spans="1:25" ht="40.5" customHeight="1">
      <c r="A132" s="571"/>
      <c r="B132" s="814"/>
      <c r="C132" s="815"/>
      <c r="D132" s="815"/>
      <c r="E132" s="815"/>
      <c r="F132" s="490"/>
      <c r="G132" s="492"/>
      <c r="H132" s="464"/>
      <c r="I132" s="464"/>
      <c r="J132" s="464"/>
      <c r="K132" s="464"/>
      <c r="L132" s="464"/>
      <c r="M132" s="464"/>
      <c r="N132" s="464"/>
      <c r="O132" s="464"/>
      <c r="P132" s="464"/>
      <c r="Q132" s="464"/>
      <c r="R132" s="464"/>
      <c r="S132" s="464"/>
      <c r="T132" s="464"/>
      <c r="U132" s="464"/>
      <c r="V132" s="464"/>
      <c r="W132" s="464"/>
      <c r="X132" s="464"/>
      <c r="Y132" s="464"/>
    </row>
    <row r="133" spans="1:25" ht="15.75" hidden="1" customHeight="1">
      <c r="A133" s="572"/>
      <c r="B133" s="501"/>
      <c r="C133" s="502"/>
      <c r="D133" s="502"/>
      <c r="E133" s="502"/>
      <c r="F133" s="823"/>
      <c r="G133" s="958"/>
      <c r="H133" s="464"/>
      <c r="I133" s="464"/>
      <c r="J133" s="464"/>
      <c r="K133" s="464"/>
      <c r="L133" s="464"/>
      <c r="M133" s="464"/>
      <c r="N133" s="464"/>
      <c r="O133" s="464"/>
      <c r="P133" s="464"/>
      <c r="Q133" s="464"/>
      <c r="R133" s="464"/>
      <c r="S133" s="464"/>
      <c r="T133" s="464"/>
      <c r="U133" s="464"/>
      <c r="V133" s="464"/>
      <c r="W133" s="464"/>
      <c r="X133" s="464"/>
      <c r="Y133" s="464"/>
    </row>
    <row r="134" spans="1:25" ht="21" customHeight="1">
      <c r="A134" s="567">
        <v>8</v>
      </c>
      <c r="B134" s="793" t="s">
        <v>646</v>
      </c>
      <c r="C134" s="794"/>
      <c r="D134" s="794"/>
      <c r="E134" s="794"/>
      <c r="F134" s="808"/>
      <c r="G134" s="809"/>
      <c r="H134" s="464"/>
      <c r="I134" s="464"/>
      <c r="J134" s="464"/>
      <c r="K134" s="464"/>
      <c r="L134" s="464"/>
      <c r="M134" s="464"/>
      <c r="N134" s="464"/>
      <c r="O134" s="464"/>
      <c r="P134" s="464"/>
      <c r="Q134" s="464"/>
      <c r="R134" s="464"/>
      <c r="S134" s="464"/>
      <c r="T134" s="464"/>
      <c r="U134" s="464"/>
      <c r="V134" s="464"/>
      <c r="W134" s="464"/>
      <c r="X134" s="464"/>
      <c r="Y134" s="464"/>
    </row>
    <row r="135" spans="1:25" ht="18.75" hidden="1" customHeight="1">
      <c r="A135" s="457"/>
      <c r="B135" s="820"/>
      <c r="C135" s="821"/>
      <c r="D135" s="821"/>
      <c r="E135" s="821"/>
      <c r="F135" s="823"/>
      <c r="G135" s="958"/>
      <c r="H135" s="464"/>
      <c r="I135" s="464"/>
      <c r="J135" s="464"/>
      <c r="K135" s="464"/>
      <c r="L135" s="464"/>
      <c r="M135" s="464"/>
      <c r="N135" s="464"/>
      <c r="O135" s="464"/>
      <c r="P135" s="464"/>
      <c r="Q135" s="464"/>
      <c r="R135" s="464"/>
      <c r="S135" s="464"/>
      <c r="T135" s="464"/>
      <c r="U135" s="464"/>
      <c r="V135" s="464"/>
      <c r="W135" s="464"/>
      <c r="X135" s="464"/>
      <c r="Y135" s="464"/>
    </row>
    <row r="136" spans="1:25" ht="18.75" customHeight="1">
      <c r="A136" s="468"/>
      <c r="B136" s="484"/>
      <c r="C136" s="484"/>
      <c r="D136" s="484"/>
      <c r="E136" s="484"/>
      <c r="F136" s="545"/>
      <c r="G136" s="576"/>
      <c r="H136" s="464"/>
      <c r="I136" s="464"/>
      <c r="J136" s="464"/>
      <c r="K136" s="464"/>
      <c r="L136" s="464"/>
      <c r="M136" s="464"/>
      <c r="N136" s="464"/>
      <c r="O136" s="464"/>
      <c r="P136" s="464"/>
      <c r="Q136" s="464"/>
      <c r="R136" s="464"/>
      <c r="S136" s="464"/>
      <c r="T136" s="464"/>
      <c r="U136" s="464"/>
      <c r="V136" s="464"/>
      <c r="W136" s="464"/>
      <c r="X136" s="464"/>
      <c r="Y136" s="464"/>
    </row>
    <row r="137" spans="1:25" ht="36.75" customHeight="1">
      <c r="A137" s="567">
        <v>9</v>
      </c>
      <c r="B137" s="793" t="s">
        <v>551</v>
      </c>
      <c r="C137" s="794"/>
      <c r="D137" s="794"/>
      <c r="E137" s="794"/>
      <c r="F137" s="568"/>
      <c r="G137" s="569"/>
      <c r="H137" s="464"/>
      <c r="I137" s="464"/>
      <c r="J137" s="464"/>
      <c r="K137" s="464"/>
      <c r="L137" s="464"/>
      <c r="M137" s="464"/>
      <c r="N137" s="464"/>
      <c r="O137" s="464"/>
      <c r="P137" s="464"/>
      <c r="Q137" s="464"/>
      <c r="R137" s="464"/>
      <c r="S137" s="464"/>
      <c r="T137" s="464"/>
      <c r="U137" s="464"/>
      <c r="V137" s="464"/>
      <c r="W137" s="464"/>
      <c r="X137" s="464"/>
      <c r="Y137" s="464"/>
    </row>
    <row r="138" spans="1:25" ht="19.5" customHeight="1">
      <c r="A138" s="468"/>
      <c r="B138" s="1017" t="s">
        <v>552</v>
      </c>
      <c r="C138" s="1017"/>
      <c r="D138" s="1017"/>
      <c r="E138" s="1017"/>
      <c r="F138" s="1017"/>
      <c r="G138" s="1017"/>
      <c r="H138" s="1018"/>
      <c r="I138" s="1018"/>
      <c r="J138" s="464"/>
      <c r="K138" s="464"/>
      <c r="L138" s="464"/>
      <c r="M138" s="464"/>
      <c r="N138" s="464"/>
      <c r="O138" s="464"/>
      <c r="P138" s="464"/>
      <c r="Q138" s="464"/>
      <c r="R138" s="464"/>
      <c r="S138" s="464"/>
      <c r="T138" s="464"/>
      <c r="U138" s="464"/>
      <c r="V138" s="464"/>
      <c r="W138" s="464"/>
      <c r="X138" s="464"/>
      <c r="Y138" s="464"/>
    </row>
    <row r="139" spans="1:25" ht="24" customHeight="1">
      <c r="A139" s="499"/>
      <c r="B139" s="855"/>
      <c r="C139" s="855"/>
      <c r="D139" s="425"/>
      <c r="E139" s="425"/>
      <c r="F139" s="425"/>
      <c r="G139" s="425"/>
      <c r="H139" s="425"/>
      <c r="I139" s="425"/>
    </row>
    <row r="140" spans="1:25" ht="16.149999999999999" hidden="1" customHeight="1">
      <c r="A140" s="500"/>
      <c r="B140" s="856"/>
      <c r="C140" s="856"/>
      <c r="D140" s="856"/>
      <c r="E140" s="856"/>
      <c r="F140" s="856"/>
      <c r="G140" s="856"/>
      <c r="H140" s="856"/>
      <c r="I140" s="856"/>
      <c r="J140" s="71"/>
    </row>
    <row r="141" spans="1:25" ht="15.75" hidden="1" customHeight="1">
      <c r="A141" s="500"/>
      <c r="B141" s="34"/>
      <c r="C141" s="456"/>
      <c r="D141" s="456"/>
      <c r="E141" s="456"/>
      <c r="F141" s="456"/>
      <c r="G141" s="456"/>
      <c r="H141" s="456"/>
      <c r="I141" s="456"/>
      <c r="J141" s="71"/>
    </row>
    <row r="142" spans="1:25" ht="38.25" hidden="1" customHeight="1">
      <c r="A142" s="457"/>
      <c r="B142" s="851"/>
      <c r="C142" s="852"/>
      <c r="D142" s="852"/>
      <c r="E142" s="852"/>
      <c r="F142" s="849"/>
      <c r="G142" s="850"/>
      <c r="H142" s="919"/>
      <c r="I142" s="920"/>
      <c r="J142" s="460"/>
      <c r="K142" s="460"/>
      <c r="L142" s="460"/>
      <c r="M142" s="460"/>
      <c r="N142" s="461"/>
      <c r="O142" s="460"/>
      <c r="P142" s="460"/>
      <c r="Q142" s="460"/>
      <c r="R142" s="460"/>
      <c r="S142" s="460"/>
      <c r="T142" s="460"/>
      <c r="U142" s="460"/>
      <c r="V142" s="460"/>
      <c r="W142" s="460"/>
      <c r="X142" s="460"/>
      <c r="Y142" s="460"/>
    </row>
    <row r="143" spans="1:25" ht="22.5" hidden="1" customHeight="1">
      <c r="A143" s="457"/>
      <c r="B143" s="917"/>
      <c r="C143" s="918"/>
      <c r="D143" s="918"/>
      <c r="E143" s="918"/>
      <c r="F143" s="844"/>
      <c r="G143" s="845"/>
      <c r="H143" s="844"/>
      <c r="I143" s="845"/>
      <c r="J143" s="460"/>
      <c r="K143" s="460"/>
      <c r="L143" s="460"/>
      <c r="M143" s="460"/>
      <c r="N143" s="462"/>
      <c r="O143" s="460"/>
      <c r="P143" s="460"/>
      <c r="Q143" s="460"/>
      <c r="R143" s="460"/>
      <c r="S143" s="460"/>
      <c r="T143" s="460"/>
      <c r="U143" s="460"/>
      <c r="V143" s="460"/>
      <c r="W143" s="460"/>
      <c r="X143" s="460"/>
      <c r="Y143" s="460"/>
    </row>
    <row r="144" spans="1:25" ht="22.15" hidden="1" customHeight="1">
      <c r="A144" s="457"/>
      <c r="B144" s="851"/>
      <c r="C144" s="852"/>
      <c r="D144" s="852"/>
      <c r="E144" s="852"/>
      <c r="F144" s="849"/>
      <c r="G144" s="850"/>
      <c r="H144" s="849"/>
      <c r="I144" s="850"/>
      <c r="J144" s="460"/>
      <c r="K144" s="460"/>
      <c r="L144" s="460"/>
      <c r="M144" s="460"/>
      <c r="N144" s="462"/>
      <c r="O144" s="460"/>
      <c r="P144" s="460"/>
      <c r="Q144" s="460"/>
      <c r="R144" s="460"/>
      <c r="S144" s="460"/>
      <c r="T144" s="460"/>
      <c r="U144" s="460"/>
      <c r="V144" s="460"/>
      <c r="W144" s="460"/>
      <c r="X144" s="460"/>
      <c r="Y144" s="460"/>
    </row>
    <row r="145" spans="1:25" ht="61.15" hidden="1" customHeight="1">
      <c r="A145" s="457"/>
      <c r="B145" s="851"/>
      <c r="C145" s="852"/>
      <c r="D145" s="852"/>
      <c r="E145" s="852"/>
      <c r="F145" s="849"/>
      <c r="G145" s="850"/>
      <c r="H145" s="849"/>
      <c r="I145" s="850"/>
      <c r="J145" s="460"/>
      <c r="K145" s="460"/>
      <c r="L145" s="460"/>
      <c r="M145" s="460"/>
      <c r="N145" s="462"/>
      <c r="O145" s="460"/>
      <c r="P145" s="460"/>
      <c r="Q145" s="460"/>
      <c r="R145" s="460"/>
      <c r="S145" s="460"/>
      <c r="T145" s="460"/>
      <c r="U145" s="460"/>
      <c r="V145" s="460"/>
      <c r="W145" s="460"/>
      <c r="X145" s="460"/>
      <c r="Y145" s="460"/>
    </row>
    <row r="146" spans="1:25" ht="44.25" hidden="1" customHeight="1">
      <c r="A146" s="457"/>
      <c r="B146" s="826"/>
      <c r="C146" s="827"/>
      <c r="D146" s="827"/>
      <c r="E146" s="828"/>
      <c r="F146" s="829"/>
      <c r="G146" s="830"/>
      <c r="H146" s="829"/>
      <c r="I146" s="830"/>
      <c r="J146" s="464"/>
      <c r="K146" s="464"/>
      <c r="L146" s="464"/>
      <c r="M146" s="464"/>
      <c r="N146" s="462"/>
      <c r="O146" s="464"/>
      <c r="P146" s="464"/>
      <c r="Q146" s="464"/>
      <c r="R146" s="464"/>
      <c r="S146" s="464"/>
      <c r="T146" s="464"/>
      <c r="U146" s="464"/>
      <c r="V146" s="464"/>
      <c r="W146" s="464"/>
      <c r="X146" s="464"/>
      <c r="Y146" s="464"/>
    </row>
    <row r="147" spans="1:25" ht="14.25" hidden="1" customHeight="1">
      <c r="A147" s="457"/>
      <c r="B147" s="465"/>
      <c r="C147" s="465"/>
      <c r="D147" s="465"/>
      <c r="E147" s="465"/>
      <c r="F147" s="466"/>
      <c r="G147" s="466"/>
      <c r="H147" s="466"/>
      <c r="I147" s="466"/>
      <c r="J147" s="464"/>
      <c r="K147" s="464"/>
      <c r="L147" s="464"/>
      <c r="M147" s="464"/>
      <c r="N147" s="464"/>
      <c r="O147" s="464"/>
      <c r="P147" s="464"/>
      <c r="Q147" s="464"/>
      <c r="R147" s="464"/>
      <c r="S147" s="464"/>
      <c r="T147" s="464"/>
      <c r="U147" s="464"/>
      <c r="V147" s="464"/>
      <c r="W147" s="464"/>
      <c r="X147" s="464"/>
      <c r="Y147" s="464"/>
    </row>
    <row r="148" spans="1:25" ht="36.75" hidden="1" customHeight="1">
      <c r="A148" s="457"/>
      <c r="B148" s="826"/>
      <c r="C148" s="827"/>
      <c r="D148" s="827"/>
      <c r="E148" s="827"/>
      <c r="F148" s="829"/>
      <c r="G148" s="830"/>
      <c r="H148" s="829"/>
      <c r="I148" s="830"/>
      <c r="J148" s="464"/>
      <c r="K148" s="464"/>
      <c r="L148" s="464"/>
      <c r="M148" s="464"/>
      <c r="N148" s="464"/>
      <c r="O148" s="464"/>
      <c r="P148" s="464"/>
      <c r="Q148" s="464"/>
      <c r="R148" s="464"/>
      <c r="S148" s="464"/>
      <c r="T148" s="464"/>
      <c r="U148" s="464"/>
      <c r="V148" s="464"/>
      <c r="W148" s="464"/>
      <c r="X148" s="464"/>
      <c r="Y148" s="464"/>
    </row>
    <row r="149" spans="1:25" ht="14.25" hidden="1" customHeight="1">
      <c r="A149" s="457"/>
      <c r="B149" s="467"/>
      <c r="C149" s="467"/>
      <c r="D149" s="467"/>
      <c r="E149" s="467"/>
      <c r="F149" s="466"/>
      <c r="G149" s="466"/>
      <c r="H149" s="466"/>
      <c r="I149" s="466"/>
      <c r="J149" s="464"/>
      <c r="K149" s="464"/>
      <c r="L149" s="464"/>
      <c r="M149" s="464"/>
      <c r="N149" s="464"/>
      <c r="O149" s="464"/>
      <c r="P149" s="464"/>
      <c r="Q149" s="464"/>
      <c r="R149" s="464"/>
      <c r="S149" s="464"/>
      <c r="T149" s="464"/>
      <c r="U149" s="464"/>
      <c r="V149" s="464"/>
      <c r="W149" s="464"/>
      <c r="X149" s="464"/>
      <c r="Y149" s="464"/>
    </row>
    <row r="150" spans="1:25" ht="23.25" hidden="1" customHeight="1">
      <c r="A150" s="457"/>
      <c r="B150" s="831"/>
      <c r="C150" s="832"/>
      <c r="D150" s="832"/>
      <c r="E150" s="832"/>
      <c r="F150" s="833"/>
      <c r="G150" s="834"/>
      <c r="H150" s="833"/>
      <c r="I150" s="834"/>
      <c r="J150" s="464"/>
      <c r="K150" s="464"/>
      <c r="L150" s="464"/>
      <c r="M150" s="464"/>
      <c r="N150" s="464"/>
      <c r="O150" s="464"/>
      <c r="P150" s="464"/>
      <c r="Q150" s="464"/>
      <c r="R150" s="464"/>
      <c r="S150" s="464"/>
      <c r="T150" s="464"/>
      <c r="U150" s="464"/>
      <c r="V150" s="464"/>
      <c r="W150" s="464"/>
      <c r="X150" s="464"/>
      <c r="Y150" s="464"/>
    </row>
    <row r="151" spans="1:25" ht="21" hidden="1" customHeight="1">
      <c r="A151" s="457"/>
      <c r="B151" s="806"/>
      <c r="C151" s="807"/>
      <c r="D151" s="807"/>
      <c r="E151" s="807"/>
      <c r="F151" s="835"/>
      <c r="G151" s="836"/>
      <c r="H151" s="835"/>
      <c r="I151" s="836"/>
      <c r="J151" s="464"/>
      <c r="K151" s="464"/>
      <c r="L151" s="464"/>
      <c r="M151" s="464"/>
      <c r="N151" s="464"/>
      <c r="O151" s="464"/>
      <c r="P151" s="464"/>
      <c r="Q151" s="464"/>
      <c r="R151" s="464"/>
      <c r="S151" s="464"/>
      <c r="T151" s="464"/>
      <c r="U151" s="464"/>
      <c r="V151" s="464"/>
      <c r="W151" s="464"/>
      <c r="X151" s="464"/>
      <c r="Y151" s="464"/>
    </row>
    <row r="152" spans="1:25" ht="20.25" hidden="1" customHeight="1">
      <c r="A152" s="457"/>
      <c r="B152" s="806"/>
      <c r="C152" s="807"/>
      <c r="D152" s="807"/>
      <c r="E152" s="807"/>
      <c r="F152" s="835"/>
      <c r="G152" s="836"/>
      <c r="H152" s="835"/>
      <c r="I152" s="836"/>
      <c r="J152" s="464"/>
      <c r="K152" s="464"/>
      <c r="L152" s="464"/>
      <c r="M152" s="464"/>
      <c r="N152" s="464"/>
      <c r="O152" s="464"/>
      <c r="P152" s="464"/>
      <c r="Q152" s="464"/>
      <c r="R152" s="464"/>
      <c r="S152" s="464"/>
      <c r="T152" s="464"/>
      <c r="U152" s="464"/>
      <c r="V152" s="464"/>
      <c r="W152" s="464"/>
      <c r="X152" s="464"/>
      <c r="Y152" s="464"/>
    </row>
    <row r="153" spans="1:25" ht="21" hidden="1" customHeight="1">
      <c r="A153" s="457"/>
      <c r="B153" s="806"/>
      <c r="C153" s="807"/>
      <c r="D153" s="807"/>
      <c r="E153" s="807"/>
      <c r="F153" s="835"/>
      <c r="G153" s="836"/>
      <c r="H153" s="835"/>
      <c r="I153" s="836"/>
      <c r="J153" s="464"/>
      <c r="K153" s="464"/>
      <c r="L153" s="464"/>
      <c r="M153" s="464"/>
      <c r="N153" s="464"/>
      <c r="O153" s="464"/>
      <c r="P153" s="464"/>
      <c r="Q153" s="464"/>
      <c r="R153" s="464"/>
      <c r="S153" s="464"/>
      <c r="T153" s="464"/>
      <c r="U153" s="464"/>
      <c r="V153" s="464"/>
      <c r="W153" s="464"/>
      <c r="X153" s="464"/>
      <c r="Y153" s="464"/>
    </row>
    <row r="154" spans="1:25" ht="24.95" hidden="1" customHeight="1">
      <c r="A154" s="457"/>
      <c r="B154" s="469"/>
      <c r="C154" s="470"/>
      <c r="D154" s="470"/>
      <c r="E154" s="471"/>
      <c r="F154" s="837"/>
      <c r="G154" s="838"/>
      <c r="H154" s="837"/>
      <c r="I154" s="838"/>
      <c r="J154" s="464"/>
      <c r="K154" s="464"/>
      <c r="L154" s="464"/>
      <c r="M154" s="464"/>
      <c r="N154" s="464"/>
      <c r="O154" s="464"/>
      <c r="P154" s="464"/>
      <c r="Q154" s="464"/>
      <c r="R154" s="464"/>
      <c r="S154" s="464"/>
      <c r="T154" s="464"/>
      <c r="U154" s="464"/>
      <c r="V154" s="464"/>
      <c r="W154" s="464"/>
      <c r="X154" s="464"/>
      <c r="Y154" s="464"/>
    </row>
    <row r="155" spans="1:25" ht="24.95" hidden="1" customHeight="1">
      <c r="A155" s="457"/>
      <c r="B155" s="469"/>
      <c r="C155" s="470"/>
      <c r="D155" s="470"/>
      <c r="E155" s="471"/>
      <c r="F155" s="837"/>
      <c r="G155" s="838"/>
      <c r="H155" s="837"/>
      <c r="I155" s="838"/>
      <c r="J155" s="464"/>
      <c r="K155" s="464"/>
      <c r="L155" s="464"/>
      <c r="M155" s="464"/>
      <c r="N155" s="464"/>
      <c r="O155" s="464"/>
      <c r="P155" s="464"/>
      <c r="Q155" s="464"/>
      <c r="R155" s="464"/>
      <c r="S155" s="464"/>
      <c r="T155" s="464"/>
      <c r="U155" s="464"/>
      <c r="V155" s="464"/>
      <c r="W155" s="464"/>
      <c r="X155" s="464"/>
      <c r="Y155" s="464"/>
    </row>
    <row r="156" spans="1:25" ht="24.95" hidden="1" customHeight="1">
      <c r="A156" s="457"/>
      <c r="B156" s="472"/>
      <c r="C156" s="473"/>
      <c r="D156" s="473"/>
      <c r="E156" s="474"/>
      <c r="F156" s="839"/>
      <c r="G156" s="840"/>
      <c r="H156" s="839"/>
      <c r="I156" s="840"/>
      <c r="J156" s="464"/>
      <c r="K156" s="464"/>
      <c r="L156" s="464"/>
      <c r="M156" s="464"/>
      <c r="N156" s="464"/>
      <c r="O156" s="464"/>
      <c r="P156" s="464"/>
      <c r="Q156" s="464"/>
      <c r="R156" s="464"/>
      <c r="S156" s="464"/>
      <c r="T156" s="464"/>
      <c r="U156" s="464"/>
      <c r="V156" s="464"/>
      <c r="W156" s="464"/>
      <c r="X156" s="464"/>
      <c r="Y156" s="464"/>
    </row>
    <row r="157" spans="1:25" ht="20.25" hidden="1" customHeight="1">
      <c r="A157" s="457"/>
      <c r="B157" s="475"/>
      <c r="C157" s="476"/>
      <c r="D157" s="476"/>
      <c r="E157" s="477"/>
      <c r="F157" s="167"/>
      <c r="G157" s="167"/>
      <c r="H157" s="167"/>
      <c r="I157" s="167"/>
      <c r="J157" s="464"/>
      <c r="K157" s="464"/>
      <c r="L157" s="464"/>
      <c r="M157" s="464"/>
      <c r="N157" s="464"/>
      <c r="O157" s="464"/>
      <c r="P157" s="464"/>
      <c r="Q157" s="464"/>
      <c r="R157" s="464"/>
      <c r="S157" s="464"/>
      <c r="T157" s="464"/>
      <c r="U157" s="464"/>
      <c r="V157" s="464"/>
      <c r="W157" s="464"/>
      <c r="X157" s="464"/>
      <c r="Y157" s="464"/>
    </row>
    <row r="158" spans="1:25" ht="72" hidden="1" customHeight="1">
      <c r="A158" s="457"/>
      <c r="B158" s="841"/>
      <c r="C158" s="841"/>
      <c r="D158" s="841"/>
      <c r="E158" s="841"/>
      <c r="F158" s="813"/>
      <c r="G158" s="809"/>
      <c r="H158" s="808"/>
      <c r="I158" s="809"/>
      <c r="J158" s="464"/>
      <c r="K158" s="464"/>
      <c r="L158" s="464"/>
      <c r="M158" s="464"/>
      <c r="N158" s="464"/>
      <c r="O158" s="464"/>
      <c r="P158" s="464"/>
      <c r="Q158" s="464"/>
      <c r="R158" s="464"/>
      <c r="S158" s="464"/>
      <c r="T158" s="464"/>
      <c r="U158" s="464"/>
      <c r="V158" s="464"/>
      <c r="W158" s="464"/>
      <c r="X158" s="464"/>
      <c r="Y158" s="464"/>
    </row>
    <row r="159" spans="1:25" ht="32.25" hidden="1" customHeight="1">
      <c r="A159" s="457"/>
      <c r="B159" s="841"/>
      <c r="C159" s="841"/>
      <c r="D159" s="841"/>
      <c r="E159" s="841"/>
      <c r="F159" s="470"/>
      <c r="G159" s="470"/>
      <c r="H159" s="470"/>
      <c r="I159" s="480"/>
      <c r="J159" s="464"/>
      <c r="K159" s="464"/>
      <c r="L159" s="464"/>
      <c r="M159" s="464"/>
      <c r="N159" s="464"/>
      <c r="O159" s="464"/>
      <c r="P159" s="464"/>
      <c r="Q159" s="464"/>
      <c r="R159" s="464"/>
      <c r="S159" s="464"/>
      <c r="T159" s="464"/>
      <c r="U159" s="464"/>
      <c r="V159" s="464"/>
      <c r="W159" s="464"/>
      <c r="X159" s="464"/>
      <c r="Y159" s="464"/>
    </row>
    <row r="160" spans="1:25" ht="40.9" hidden="1" customHeight="1">
      <c r="A160" s="457"/>
      <c r="B160" s="841"/>
      <c r="C160" s="841"/>
      <c r="D160" s="841"/>
      <c r="E160" s="841"/>
      <c r="F160" s="813"/>
      <c r="G160" s="809"/>
      <c r="H160" s="808"/>
      <c r="I160" s="809"/>
      <c r="J160" s="464"/>
      <c r="K160" s="464"/>
      <c r="L160" s="464"/>
      <c r="M160" s="464"/>
      <c r="N160" s="464"/>
      <c r="O160" s="464"/>
      <c r="P160" s="464"/>
      <c r="Q160" s="464"/>
      <c r="R160" s="464"/>
      <c r="S160" s="464"/>
      <c r="T160" s="464"/>
      <c r="U160" s="464"/>
      <c r="V160" s="464"/>
      <c r="W160" s="464"/>
      <c r="X160" s="464"/>
      <c r="Y160" s="464"/>
    </row>
    <row r="161" spans="1:25" ht="21.75" hidden="1" customHeight="1">
      <c r="A161" s="457"/>
      <c r="B161" s="481"/>
      <c r="C161" s="476"/>
      <c r="D161" s="476"/>
      <c r="E161" s="477"/>
      <c r="F161" s="167"/>
      <c r="G161" s="167"/>
      <c r="H161" s="167"/>
      <c r="I161" s="482"/>
      <c r="J161" s="464"/>
      <c r="K161" s="464"/>
      <c r="L161" s="464"/>
      <c r="M161" s="464"/>
      <c r="N161" s="464"/>
      <c r="O161" s="464"/>
      <c r="P161" s="464"/>
      <c r="Q161" s="464"/>
      <c r="R161" s="464"/>
      <c r="S161" s="464"/>
      <c r="T161" s="464"/>
      <c r="U161" s="464"/>
      <c r="V161" s="464"/>
      <c r="W161" s="464"/>
      <c r="X161" s="464"/>
      <c r="Y161" s="464"/>
    </row>
    <row r="162" spans="1:25" ht="21.75" hidden="1" customHeight="1">
      <c r="A162" s="457"/>
      <c r="B162" s="481"/>
      <c r="C162" s="476"/>
      <c r="D162" s="476"/>
      <c r="E162" s="477"/>
      <c r="F162" s="167"/>
      <c r="G162" s="167"/>
      <c r="H162" s="167"/>
      <c r="I162" s="482"/>
      <c r="J162" s="464"/>
      <c r="K162" s="464"/>
      <c r="L162" s="464"/>
      <c r="M162" s="464"/>
      <c r="N162" s="464"/>
      <c r="O162" s="464"/>
      <c r="P162" s="464"/>
      <c r="Q162" s="464"/>
      <c r="R162" s="464"/>
      <c r="S162" s="464"/>
      <c r="T162" s="464"/>
      <c r="U162" s="464"/>
      <c r="V162" s="464"/>
      <c r="W162" s="464"/>
      <c r="X162" s="464"/>
      <c r="Y162" s="464"/>
    </row>
    <row r="163" spans="1:25" ht="21.75" hidden="1" customHeight="1">
      <c r="A163" s="457"/>
      <c r="B163" s="814"/>
      <c r="C163" s="815"/>
      <c r="D163" s="815"/>
      <c r="E163" s="815"/>
      <c r="F163" s="825"/>
      <c r="G163" s="825"/>
      <c r="H163" s="825"/>
      <c r="I163" s="825"/>
      <c r="J163" s="464"/>
      <c r="K163" s="464"/>
      <c r="L163" s="464"/>
      <c r="M163" s="464"/>
      <c r="N163" s="464"/>
      <c r="O163" s="464"/>
      <c r="P163" s="464"/>
      <c r="Q163" s="464"/>
      <c r="R163" s="464"/>
      <c r="S163" s="464"/>
      <c r="T163" s="464"/>
      <c r="U163" s="464"/>
      <c r="V163" s="464"/>
      <c r="W163" s="464"/>
      <c r="X163" s="464"/>
      <c r="Y163" s="464"/>
    </row>
    <row r="164" spans="1:25" ht="21.75" hidden="1" customHeight="1">
      <c r="A164" s="457"/>
      <c r="B164" s="483"/>
      <c r="C164" s="484"/>
      <c r="D164" s="484"/>
      <c r="E164" s="484"/>
      <c r="F164" s="808"/>
      <c r="G164" s="809"/>
      <c r="H164" s="808"/>
      <c r="I164" s="809"/>
      <c r="J164" s="464"/>
      <c r="K164" s="464"/>
      <c r="L164" s="464"/>
      <c r="M164" s="464"/>
      <c r="N164" s="464"/>
      <c r="O164" s="464"/>
      <c r="P164" s="464"/>
      <c r="Q164" s="464"/>
      <c r="R164" s="464"/>
      <c r="S164" s="464"/>
      <c r="T164" s="464"/>
      <c r="U164" s="464"/>
      <c r="V164" s="464"/>
      <c r="W164" s="464"/>
      <c r="X164" s="464"/>
      <c r="Y164" s="464"/>
    </row>
    <row r="165" spans="1:25" ht="21.75" hidden="1" customHeight="1">
      <c r="A165" s="457"/>
      <c r="B165" s="481"/>
      <c r="C165" s="476"/>
      <c r="D165" s="476"/>
      <c r="E165" s="477"/>
      <c r="F165" s="167"/>
      <c r="G165" s="167"/>
      <c r="H165" s="167"/>
      <c r="I165" s="482"/>
      <c r="J165" s="464"/>
      <c r="K165" s="464"/>
      <c r="L165" s="464"/>
      <c r="M165" s="464"/>
      <c r="N165" s="464"/>
      <c r="O165" s="464"/>
      <c r="P165" s="464"/>
      <c r="Q165" s="464"/>
      <c r="R165" s="464"/>
      <c r="S165" s="464"/>
      <c r="T165" s="464"/>
      <c r="U165" s="464"/>
      <c r="V165" s="464"/>
      <c r="W165" s="464"/>
      <c r="X165" s="464"/>
      <c r="Y165" s="464"/>
    </row>
    <row r="166" spans="1:25" ht="21.75" hidden="1" customHeight="1">
      <c r="A166" s="457"/>
      <c r="B166" s="814"/>
      <c r="C166" s="815"/>
      <c r="D166" s="815"/>
      <c r="E166" s="815"/>
      <c r="F166" s="808"/>
      <c r="G166" s="809"/>
      <c r="H166" s="808"/>
      <c r="I166" s="809"/>
      <c r="J166" s="464"/>
      <c r="K166" s="464"/>
      <c r="L166" s="464"/>
      <c r="M166" s="464"/>
      <c r="N166" s="464"/>
      <c r="O166" s="464"/>
      <c r="P166" s="464"/>
      <c r="Q166" s="464"/>
      <c r="R166" s="464"/>
      <c r="S166" s="464"/>
      <c r="T166" s="464"/>
      <c r="U166" s="464"/>
      <c r="V166" s="464"/>
      <c r="W166" s="464"/>
      <c r="X166" s="464"/>
      <c r="Y166" s="464"/>
    </row>
    <row r="167" spans="1:25" ht="21.75" hidden="1" customHeight="1">
      <c r="A167" s="457"/>
      <c r="B167" s="481"/>
      <c r="C167" s="476"/>
      <c r="D167" s="476"/>
      <c r="E167" s="477"/>
      <c r="F167" s="167"/>
      <c r="G167" s="167"/>
      <c r="H167" s="167"/>
      <c r="I167" s="482"/>
      <c r="J167" s="464"/>
      <c r="K167" s="464"/>
      <c r="L167" s="464"/>
      <c r="M167" s="464"/>
      <c r="N167" s="464"/>
      <c r="O167" s="464"/>
      <c r="P167" s="464"/>
      <c r="Q167" s="464"/>
      <c r="R167" s="464"/>
      <c r="S167" s="464"/>
      <c r="T167" s="464"/>
      <c r="U167" s="464"/>
      <c r="V167" s="464"/>
      <c r="W167" s="464"/>
      <c r="X167" s="464"/>
      <c r="Y167" s="464"/>
    </row>
    <row r="168" spans="1:25" ht="21.75" hidden="1" customHeight="1">
      <c r="A168" s="457"/>
      <c r="B168" s="806"/>
      <c r="C168" s="807"/>
      <c r="D168" s="807"/>
      <c r="E168" s="807"/>
      <c r="F168" s="808"/>
      <c r="G168" s="809"/>
      <c r="H168" s="808"/>
      <c r="I168" s="809"/>
      <c r="J168" s="464"/>
      <c r="K168" s="464"/>
      <c r="L168" s="464"/>
      <c r="M168" s="464"/>
      <c r="N168" s="464"/>
      <c r="O168" s="464"/>
      <c r="P168" s="464"/>
      <c r="Q168" s="464"/>
      <c r="R168" s="464"/>
      <c r="S168" s="464"/>
      <c r="T168" s="464"/>
      <c r="U168" s="464"/>
      <c r="V168" s="464"/>
      <c r="W168" s="464"/>
      <c r="X168" s="464"/>
      <c r="Y168" s="464"/>
    </row>
    <row r="169" spans="1:25" ht="21.75" hidden="1" customHeight="1">
      <c r="A169" s="457"/>
      <c r="B169" s="803"/>
      <c r="C169" s="804"/>
      <c r="D169" s="804"/>
      <c r="E169" s="805"/>
      <c r="F169" s="808"/>
      <c r="G169" s="809"/>
      <c r="H169" s="808"/>
      <c r="I169" s="809"/>
      <c r="J169" s="464"/>
      <c r="K169" s="464"/>
      <c r="L169" s="464"/>
      <c r="M169" s="464"/>
      <c r="N169" s="464"/>
      <c r="O169" s="464"/>
      <c r="P169" s="464"/>
      <c r="Q169" s="464"/>
      <c r="R169" s="464"/>
      <c r="S169" s="464"/>
      <c r="T169" s="464"/>
      <c r="U169" s="464"/>
      <c r="V169" s="464"/>
      <c r="W169" s="464"/>
      <c r="X169" s="464"/>
      <c r="Y169" s="464"/>
    </row>
    <row r="170" spans="1:25" ht="21" hidden="1" customHeight="1">
      <c r="A170" s="457"/>
      <c r="B170" s="803"/>
      <c r="C170" s="804"/>
      <c r="D170" s="804"/>
      <c r="E170" s="805"/>
      <c r="F170" s="808"/>
      <c r="G170" s="809"/>
      <c r="H170" s="808"/>
      <c r="I170" s="809"/>
      <c r="J170" s="464"/>
      <c r="K170" s="464"/>
      <c r="L170" s="464"/>
      <c r="M170" s="464"/>
      <c r="N170" s="464"/>
      <c r="O170" s="464"/>
      <c r="P170" s="464"/>
      <c r="Q170" s="464"/>
      <c r="R170" s="464"/>
      <c r="S170" s="464"/>
      <c r="T170" s="464"/>
      <c r="U170" s="464"/>
      <c r="V170" s="464"/>
      <c r="W170" s="464"/>
      <c r="X170" s="464"/>
      <c r="Y170" s="464"/>
    </row>
    <row r="171" spans="1:25" ht="21.75" hidden="1" customHeight="1">
      <c r="A171" s="457"/>
      <c r="B171" s="803"/>
      <c r="C171" s="804"/>
      <c r="D171" s="804"/>
      <c r="E171" s="805"/>
      <c r="F171" s="808"/>
      <c r="G171" s="809"/>
      <c r="H171" s="808"/>
      <c r="I171" s="809"/>
      <c r="J171" s="464"/>
      <c r="K171" s="464"/>
      <c r="L171" s="464"/>
      <c r="M171" s="464"/>
      <c r="N171" s="464"/>
      <c r="O171" s="464"/>
      <c r="P171" s="464"/>
      <c r="Q171" s="464"/>
      <c r="R171" s="464"/>
      <c r="S171" s="464"/>
      <c r="T171" s="464"/>
      <c r="U171" s="464"/>
      <c r="V171" s="464"/>
      <c r="W171" s="464"/>
      <c r="X171" s="464"/>
      <c r="Y171" s="464"/>
    </row>
    <row r="172" spans="1:25" ht="21.75" hidden="1" customHeight="1">
      <c r="A172" s="457"/>
      <c r="B172" s="485"/>
      <c r="C172" s="486"/>
      <c r="D172" s="486"/>
      <c r="E172" s="486"/>
      <c r="F172" s="167"/>
      <c r="G172" s="167"/>
      <c r="H172" s="167"/>
      <c r="I172" s="167"/>
      <c r="J172" s="464"/>
      <c r="K172" s="464"/>
      <c r="L172" s="464"/>
      <c r="M172" s="464"/>
      <c r="N172" s="464"/>
      <c r="O172" s="464"/>
      <c r="P172" s="464"/>
      <c r="Q172" s="464"/>
      <c r="R172" s="464"/>
      <c r="S172" s="464"/>
      <c r="T172" s="464"/>
      <c r="U172" s="464"/>
      <c r="V172" s="464"/>
      <c r="W172" s="464"/>
      <c r="X172" s="464"/>
      <c r="Y172" s="464"/>
    </row>
    <row r="173" spans="1:25" ht="21.75" hidden="1" customHeight="1">
      <c r="A173" s="457"/>
      <c r="B173" s="806"/>
      <c r="C173" s="807"/>
      <c r="D173" s="807"/>
      <c r="E173" s="807"/>
      <c r="F173" s="167"/>
      <c r="G173" s="167"/>
      <c r="H173" s="167"/>
      <c r="I173" s="167"/>
      <c r="J173" s="464"/>
      <c r="K173" s="464"/>
      <c r="L173" s="464"/>
      <c r="M173" s="464"/>
      <c r="N173" s="464"/>
      <c r="O173" s="464"/>
      <c r="P173" s="464"/>
      <c r="Q173" s="464"/>
      <c r="R173" s="464"/>
      <c r="S173" s="464"/>
      <c r="T173" s="464"/>
      <c r="U173" s="464"/>
      <c r="V173" s="464"/>
      <c r="W173" s="464"/>
      <c r="X173" s="464"/>
      <c r="Y173" s="464"/>
    </row>
    <row r="174" spans="1:25" ht="21.75" hidden="1" customHeight="1">
      <c r="A174" s="457"/>
      <c r="B174" s="806"/>
      <c r="C174" s="807"/>
      <c r="D174" s="807"/>
      <c r="E174" s="807"/>
      <c r="F174" s="808"/>
      <c r="G174" s="809"/>
      <c r="H174" s="808"/>
      <c r="I174" s="809"/>
      <c r="J174" s="464"/>
      <c r="K174" s="464"/>
      <c r="L174" s="464"/>
      <c r="M174" s="464"/>
      <c r="N174" s="464"/>
      <c r="O174" s="464"/>
      <c r="P174" s="464"/>
      <c r="Q174" s="464"/>
      <c r="R174" s="464"/>
      <c r="S174" s="464"/>
      <c r="T174" s="464"/>
      <c r="U174" s="464"/>
      <c r="V174" s="464"/>
      <c r="W174" s="464"/>
      <c r="X174" s="464"/>
      <c r="Y174" s="464"/>
    </row>
    <row r="175" spans="1:25" ht="21.75" hidden="1" customHeight="1">
      <c r="A175" s="457"/>
      <c r="B175" s="806"/>
      <c r="C175" s="807"/>
      <c r="D175" s="807"/>
      <c r="E175" s="807"/>
      <c r="F175" s="70"/>
      <c r="G175" s="70"/>
      <c r="H175" s="70"/>
      <c r="I175" s="70"/>
      <c r="J175" s="464"/>
      <c r="K175" s="464"/>
      <c r="L175" s="464"/>
      <c r="M175" s="464"/>
      <c r="N175" s="464"/>
      <c r="O175" s="464"/>
      <c r="P175" s="464"/>
      <c r="Q175" s="464"/>
      <c r="R175" s="464"/>
      <c r="S175" s="464"/>
      <c r="T175" s="464"/>
      <c r="U175" s="464"/>
      <c r="V175" s="464"/>
      <c r="W175" s="464"/>
      <c r="X175" s="464"/>
      <c r="Y175" s="464"/>
    </row>
    <row r="176" spans="1:25" ht="21.75" hidden="1" customHeight="1">
      <c r="A176" s="457"/>
      <c r="B176" s="800"/>
      <c r="C176" s="801"/>
      <c r="D176" s="801"/>
      <c r="E176" s="802"/>
      <c r="F176" s="479"/>
      <c r="G176" s="478"/>
      <c r="H176" s="479"/>
      <c r="I176" s="478"/>
      <c r="J176" s="464"/>
      <c r="K176" s="464"/>
      <c r="L176" s="464"/>
      <c r="M176" s="464"/>
      <c r="N176" s="464"/>
      <c r="O176" s="464"/>
      <c r="P176" s="464"/>
      <c r="Q176" s="464"/>
      <c r="R176" s="464"/>
      <c r="S176" s="464"/>
      <c r="T176" s="464"/>
      <c r="U176" s="464"/>
      <c r="V176" s="464"/>
      <c r="W176" s="464"/>
      <c r="X176" s="464"/>
      <c r="Y176" s="464"/>
    </row>
    <row r="177" spans="1:25" ht="21.75" hidden="1" customHeight="1">
      <c r="A177" s="457"/>
      <c r="B177" s="803"/>
      <c r="C177" s="804"/>
      <c r="D177" s="804"/>
      <c r="E177" s="805"/>
      <c r="F177" s="479"/>
      <c r="G177" s="478"/>
      <c r="H177" s="479"/>
      <c r="I177" s="478"/>
      <c r="J177" s="464"/>
      <c r="K177" s="464"/>
      <c r="L177" s="464"/>
      <c r="M177" s="464"/>
      <c r="N177" s="464"/>
      <c r="O177" s="464"/>
      <c r="P177" s="464"/>
      <c r="Q177" s="464"/>
      <c r="R177" s="464"/>
      <c r="S177" s="464"/>
      <c r="T177" s="464"/>
      <c r="U177" s="464"/>
      <c r="V177" s="464"/>
      <c r="W177" s="464"/>
      <c r="X177" s="464"/>
      <c r="Y177" s="464"/>
    </row>
    <row r="178" spans="1:25" ht="35.450000000000003" hidden="1" customHeight="1">
      <c r="A178" s="457"/>
      <c r="B178" s="806"/>
      <c r="C178" s="807"/>
      <c r="D178" s="807"/>
      <c r="E178" s="807"/>
      <c r="F178" s="808"/>
      <c r="G178" s="809"/>
      <c r="H178" s="808"/>
      <c r="I178" s="809"/>
      <c r="J178" s="464"/>
      <c r="K178" s="464"/>
      <c r="L178" s="464"/>
      <c r="M178" s="464"/>
      <c r="N178" s="464"/>
      <c r="O178" s="464"/>
      <c r="P178" s="464"/>
      <c r="Q178" s="464"/>
      <c r="R178" s="464"/>
      <c r="S178" s="464"/>
      <c r="T178" s="464"/>
      <c r="U178" s="464"/>
      <c r="V178" s="464"/>
      <c r="W178" s="464"/>
      <c r="X178" s="464"/>
      <c r="Y178" s="464"/>
    </row>
    <row r="179" spans="1:25" ht="21.75" hidden="1" customHeight="1">
      <c r="A179" s="457"/>
      <c r="B179" s="485"/>
      <c r="C179" s="486"/>
      <c r="D179" s="486"/>
      <c r="E179" s="486"/>
      <c r="F179" s="486"/>
      <c r="G179" s="486"/>
      <c r="H179" s="486"/>
      <c r="I179" s="486"/>
      <c r="J179" s="464"/>
      <c r="K179" s="464"/>
      <c r="L179" s="464"/>
      <c r="M179" s="464"/>
      <c r="N179" s="464"/>
      <c r="O179" s="464"/>
      <c r="P179" s="464"/>
      <c r="Q179" s="464"/>
      <c r="R179" s="464"/>
      <c r="S179" s="464"/>
      <c r="T179" s="464"/>
      <c r="U179" s="464"/>
      <c r="V179" s="464"/>
      <c r="W179" s="464"/>
      <c r="X179" s="464"/>
      <c r="Y179" s="464"/>
    </row>
    <row r="180" spans="1:25" ht="14.45" hidden="1" customHeight="1">
      <c r="A180" s="457"/>
      <c r="B180" s="481"/>
      <c r="C180" s="476"/>
      <c r="D180" s="476"/>
      <c r="E180" s="477"/>
      <c r="F180" s="167"/>
      <c r="G180" s="167"/>
      <c r="H180" s="167"/>
      <c r="I180" s="482"/>
      <c r="J180" s="464"/>
      <c r="K180" s="464"/>
      <c r="L180" s="464"/>
      <c r="M180" s="464"/>
      <c r="N180" s="464"/>
      <c r="O180" s="464"/>
      <c r="P180" s="464"/>
      <c r="Q180" s="464"/>
      <c r="R180" s="464"/>
      <c r="S180" s="464"/>
      <c r="T180" s="464"/>
      <c r="U180" s="464"/>
      <c r="V180" s="464"/>
      <c r="W180" s="464"/>
      <c r="X180" s="464"/>
      <c r="Y180" s="464"/>
    </row>
    <row r="181" spans="1:25" ht="64.900000000000006" hidden="1" customHeight="1">
      <c r="A181" s="457"/>
      <c r="B181" s="810"/>
      <c r="C181" s="811"/>
      <c r="D181" s="811"/>
      <c r="E181" s="812"/>
      <c r="F181" s="813"/>
      <c r="G181" s="809"/>
      <c r="H181" s="808"/>
      <c r="I181" s="809"/>
      <c r="J181" s="464"/>
      <c r="K181" s="464"/>
      <c r="L181" s="464"/>
      <c r="M181" s="464"/>
      <c r="N181" s="464"/>
      <c r="O181" s="464"/>
      <c r="P181" s="464"/>
      <c r="Q181" s="464"/>
      <c r="R181" s="464"/>
      <c r="S181" s="464"/>
      <c r="T181" s="464"/>
      <c r="U181" s="464"/>
      <c r="V181" s="464"/>
      <c r="W181" s="464"/>
      <c r="X181" s="464"/>
      <c r="Y181" s="464"/>
    </row>
    <row r="182" spans="1:25" ht="38.25" hidden="1" customHeight="1">
      <c r="A182" s="457"/>
      <c r="B182" s="814"/>
      <c r="C182" s="815"/>
      <c r="D182" s="815"/>
      <c r="E182" s="815"/>
      <c r="F182" s="816"/>
      <c r="G182" s="817"/>
      <c r="H182" s="816"/>
      <c r="I182" s="817"/>
      <c r="J182" s="464"/>
      <c r="K182" s="464"/>
      <c r="L182" s="464"/>
      <c r="M182" s="464"/>
      <c r="N182" s="464"/>
      <c r="O182" s="464"/>
      <c r="P182" s="464"/>
      <c r="Q182" s="464"/>
      <c r="R182" s="464"/>
      <c r="S182" s="464"/>
      <c r="T182" s="464"/>
      <c r="U182" s="464"/>
      <c r="V182" s="464"/>
      <c r="W182" s="464"/>
      <c r="X182" s="464"/>
      <c r="Y182" s="464"/>
    </row>
    <row r="183" spans="1:25" ht="24.95" hidden="1" customHeight="1">
      <c r="A183" s="468"/>
      <c r="B183" s="814"/>
      <c r="C183" s="815"/>
      <c r="D183" s="815"/>
      <c r="E183" s="815"/>
      <c r="F183" s="487"/>
      <c r="G183" s="488"/>
      <c r="H183" s="487"/>
      <c r="I183" s="489"/>
      <c r="J183" s="464"/>
      <c r="K183" s="464"/>
      <c r="L183" s="464"/>
      <c r="M183" s="464"/>
      <c r="N183" s="464"/>
      <c r="O183" s="464"/>
      <c r="P183" s="464"/>
      <c r="Q183" s="464"/>
      <c r="R183" s="464"/>
      <c r="S183" s="464"/>
      <c r="T183" s="464"/>
      <c r="U183" s="464"/>
      <c r="V183" s="464"/>
      <c r="W183" s="464"/>
      <c r="X183" s="464"/>
      <c r="Y183" s="464"/>
    </row>
    <row r="184" spans="1:25" ht="31.5" hidden="1" customHeight="1">
      <c r="A184" s="468"/>
      <c r="B184" s="814"/>
      <c r="C184" s="815"/>
      <c r="D184" s="815"/>
      <c r="E184" s="815"/>
      <c r="F184" s="490"/>
      <c r="G184" s="491"/>
      <c r="H184" s="490"/>
      <c r="I184" s="492"/>
      <c r="J184" s="464"/>
      <c r="K184" s="464"/>
      <c r="L184" s="464"/>
      <c r="M184" s="464"/>
      <c r="N184" s="464"/>
      <c r="O184" s="464"/>
      <c r="P184" s="464"/>
      <c r="Q184" s="464"/>
      <c r="R184" s="464"/>
      <c r="S184" s="464"/>
      <c r="T184" s="464"/>
      <c r="U184" s="464"/>
      <c r="V184" s="464"/>
      <c r="W184" s="464"/>
      <c r="X184" s="464"/>
      <c r="Y184" s="464"/>
    </row>
    <row r="185" spans="1:25" ht="15.75" hidden="1" customHeight="1">
      <c r="A185" s="468"/>
      <c r="B185" s="501"/>
      <c r="C185" s="502"/>
      <c r="D185" s="502"/>
      <c r="E185" s="503"/>
      <c r="F185" s="818"/>
      <c r="G185" s="819"/>
      <c r="H185" s="818"/>
      <c r="I185" s="819"/>
      <c r="J185" s="464"/>
      <c r="K185" s="464"/>
      <c r="L185" s="464"/>
      <c r="M185" s="464"/>
      <c r="N185" s="464"/>
      <c r="O185" s="464"/>
      <c r="P185" s="464"/>
      <c r="Q185" s="464"/>
      <c r="R185" s="464"/>
      <c r="S185" s="464"/>
      <c r="T185" s="464"/>
      <c r="U185" s="464"/>
      <c r="V185" s="464"/>
      <c r="W185" s="464"/>
      <c r="X185" s="464"/>
      <c r="Y185" s="464"/>
    </row>
    <row r="186" spans="1:25" ht="21" hidden="1" customHeight="1">
      <c r="A186" s="457"/>
      <c r="B186" s="793"/>
      <c r="C186" s="794"/>
      <c r="D186" s="794"/>
      <c r="E186" s="795"/>
      <c r="F186" s="808"/>
      <c r="G186" s="809"/>
      <c r="H186" s="808"/>
      <c r="I186" s="809"/>
      <c r="J186" s="464"/>
      <c r="K186" s="464"/>
      <c r="L186" s="464"/>
      <c r="M186" s="464"/>
      <c r="N186" s="464"/>
      <c r="O186" s="464"/>
      <c r="P186" s="464"/>
      <c r="Q186" s="464"/>
      <c r="R186" s="464"/>
      <c r="S186" s="464"/>
      <c r="T186" s="464"/>
      <c r="U186" s="464"/>
      <c r="V186" s="464"/>
      <c r="W186" s="464"/>
      <c r="X186" s="464"/>
      <c r="Y186" s="464"/>
    </row>
    <row r="187" spans="1:25" ht="18.75" hidden="1" customHeight="1">
      <c r="A187" s="457"/>
      <c r="B187" s="820"/>
      <c r="C187" s="821"/>
      <c r="D187" s="821"/>
      <c r="E187" s="822"/>
      <c r="F187" s="823"/>
      <c r="G187" s="824"/>
      <c r="H187" s="823"/>
      <c r="I187" s="824"/>
      <c r="J187" s="464"/>
      <c r="K187" s="464"/>
      <c r="L187" s="464"/>
      <c r="M187" s="464"/>
      <c r="N187" s="464"/>
      <c r="O187" s="464"/>
      <c r="P187" s="464"/>
      <c r="Q187" s="464"/>
      <c r="R187" s="464"/>
      <c r="S187" s="464"/>
      <c r="T187" s="464"/>
      <c r="U187" s="464"/>
      <c r="V187" s="464"/>
      <c r="W187" s="464"/>
      <c r="X187" s="464"/>
      <c r="Y187" s="464"/>
    </row>
    <row r="188" spans="1:25" ht="44.45" hidden="1" customHeight="1">
      <c r="A188" s="457"/>
      <c r="B188" s="820"/>
      <c r="C188" s="821"/>
      <c r="D188" s="821"/>
      <c r="E188" s="822"/>
      <c r="F188" s="823"/>
      <c r="G188" s="824"/>
      <c r="H188" s="823"/>
      <c r="I188" s="824"/>
      <c r="J188" s="464"/>
      <c r="K188" s="464"/>
      <c r="L188" s="464"/>
      <c r="M188" s="464"/>
      <c r="N188" s="464"/>
      <c r="O188" s="464"/>
      <c r="P188" s="464"/>
      <c r="Q188" s="464"/>
      <c r="R188" s="464"/>
      <c r="S188" s="464"/>
      <c r="T188" s="464"/>
      <c r="U188" s="464"/>
      <c r="V188" s="464"/>
      <c r="W188" s="464"/>
      <c r="X188" s="464"/>
      <c r="Y188" s="464"/>
    </row>
    <row r="189" spans="1:25" ht="78.599999999999994" hidden="1" customHeight="1">
      <c r="A189" s="457"/>
      <c r="B189" s="788"/>
      <c r="C189" s="789"/>
      <c r="D189" s="789"/>
      <c r="E189" s="790"/>
      <c r="F189" s="823"/>
      <c r="G189" s="824"/>
      <c r="H189" s="823"/>
      <c r="I189" s="824"/>
      <c r="J189" s="464"/>
      <c r="K189" s="464"/>
      <c r="L189" s="464"/>
      <c r="M189" s="464"/>
      <c r="N189" s="464"/>
      <c r="O189" s="464"/>
      <c r="P189" s="464"/>
      <c r="Q189" s="464"/>
      <c r="R189" s="464"/>
      <c r="S189" s="464"/>
      <c r="T189" s="464"/>
      <c r="U189" s="464"/>
      <c r="V189" s="464"/>
      <c r="W189" s="464"/>
      <c r="X189" s="464"/>
      <c r="Y189" s="464"/>
    </row>
    <row r="190" spans="1:25" ht="18.75" hidden="1" customHeight="1">
      <c r="A190" s="468"/>
      <c r="B190" s="484"/>
      <c r="C190" s="484"/>
      <c r="D190" s="484"/>
      <c r="E190" s="484"/>
      <c r="F190" s="498"/>
      <c r="G190" s="498"/>
      <c r="H190" s="498"/>
      <c r="I190" s="498"/>
      <c r="J190" s="464"/>
      <c r="K190" s="464"/>
      <c r="L190" s="464"/>
      <c r="M190" s="464"/>
      <c r="N190" s="464"/>
      <c r="O190" s="464"/>
      <c r="P190" s="464"/>
      <c r="Q190" s="464"/>
      <c r="R190" s="464"/>
      <c r="S190" s="464"/>
      <c r="T190" s="464"/>
      <c r="U190" s="464"/>
      <c r="V190" s="464"/>
      <c r="W190" s="464"/>
      <c r="X190" s="464"/>
      <c r="Y190" s="464"/>
    </row>
    <row r="191" spans="1:25" ht="36.75" hidden="1" customHeight="1">
      <c r="A191" s="457"/>
      <c r="B191" s="793"/>
      <c r="C191" s="794"/>
      <c r="D191" s="794"/>
      <c r="E191" s="795"/>
      <c r="F191" s="796"/>
      <c r="G191" s="797"/>
      <c r="H191" s="797"/>
      <c r="I191" s="916"/>
      <c r="J191" s="464"/>
      <c r="K191" s="464"/>
      <c r="L191" s="464"/>
      <c r="M191" s="464"/>
      <c r="N191" s="464"/>
      <c r="O191" s="464"/>
      <c r="P191" s="464"/>
      <c r="Q191" s="464"/>
      <c r="R191" s="464"/>
      <c r="S191" s="464"/>
      <c r="T191" s="464"/>
      <c r="U191" s="464"/>
      <c r="V191" s="464"/>
      <c r="W191" s="464"/>
      <c r="X191" s="464"/>
      <c r="Y191" s="464"/>
    </row>
    <row r="192" spans="1:25" ht="19.5" hidden="1" customHeight="1">
      <c r="A192" s="468"/>
      <c r="B192" s="798"/>
      <c r="C192" s="798"/>
      <c r="D192" s="798"/>
      <c r="E192" s="798"/>
      <c r="F192" s="798"/>
      <c r="G192" s="798"/>
      <c r="H192" s="798"/>
      <c r="I192" s="798"/>
      <c r="J192" s="464"/>
      <c r="K192" s="464"/>
      <c r="L192" s="464"/>
      <c r="M192" s="464"/>
      <c r="N192" s="464"/>
      <c r="O192" s="464"/>
      <c r="P192" s="464"/>
      <c r="Q192" s="464"/>
      <c r="R192" s="464"/>
      <c r="S192" s="464"/>
      <c r="T192" s="464"/>
      <c r="U192" s="464"/>
      <c r="V192" s="464"/>
      <c r="W192" s="464"/>
      <c r="X192" s="464"/>
      <c r="Y192" s="464"/>
    </row>
    <row r="193" spans="1:16" ht="15.75" hidden="1" customHeight="1">
      <c r="A193" s="468"/>
      <c r="B193" s="71"/>
      <c r="C193" s="71"/>
      <c r="D193" s="71"/>
      <c r="E193" s="71"/>
      <c r="F193" s="71"/>
      <c r="G193" s="71"/>
      <c r="H193" s="71"/>
      <c r="I193" s="71"/>
      <c r="J193" s="71"/>
    </row>
    <row r="194" spans="1:16" ht="20.25" customHeight="1">
      <c r="A194" s="588" t="s">
        <v>553</v>
      </c>
      <c r="B194" s="948" t="s">
        <v>554</v>
      </c>
      <c r="C194" s="948"/>
      <c r="D194" s="948"/>
      <c r="E194" s="948"/>
      <c r="F194" s="948"/>
      <c r="G194" s="948"/>
      <c r="H194" s="948"/>
      <c r="I194" s="948"/>
      <c r="J194" s="71"/>
    </row>
    <row r="195" spans="1:16" ht="9" customHeight="1">
      <c r="A195" s="457"/>
      <c r="B195" s="60"/>
      <c r="C195" s="60"/>
      <c r="D195" s="60"/>
      <c r="E195" s="60"/>
      <c r="F195" s="60"/>
      <c r="G195" s="60"/>
      <c r="H195" s="60"/>
      <c r="I195" s="71"/>
      <c r="J195" s="71"/>
    </row>
    <row r="196" spans="1:16" ht="49.5" customHeight="1">
      <c r="A196" s="589">
        <v>3.1</v>
      </c>
      <c r="B196" s="1016" t="s">
        <v>647</v>
      </c>
      <c r="C196" s="1016"/>
      <c r="D196" s="1016"/>
      <c r="E196" s="1016"/>
      <c r="F196" s="1016"/>
      <c r="G196" s="1016"/>
      <c r="H196" s="1016"/>
      <c r="I196" s="1016"/>
    </row>
    <row r="197" spans="1:16" ht="27" customHeight="1">
      <c r="A197" s="457" t="s">
        <v>555</v>
      </c>
      <c r="B197" s="950" t="s">
        <v>556</v>
      </c>
      <c r="C197" s="950"/>
      <c r="D197" s="950"/>
      <c r="E197" s="950"/>
      <c r="F197" s="950"/>
      <c r="G197" s="950"/>
      <c r="H197" s="950"/>
      <c r="I197" s="950"/>
      <c r="J197" s="71"/>
    </row>
    <row r="198" spans="1:16" ht="37.5" customHeight="1">
      <c r="A198" s="457" t="s">
        <v>557</v>
      </c>
      <c r="B198" s="950" t="s">
        <v>661</v>
      </c>
      <c r="C198" s="950"/>
      <c r="D198" s="950"/>
      <c r="E198" s="950"/>
      <c r="F198" s="950"/>
      <c r="G198" s="950"/>
      <c r="H198" s="950"/>
      <c r="I198" s="950"/>
      <c r="J198" s="71"/>
    </row>
    <row r="199" spans="1:16" ht="19.5" hidden="1" customHeight="1">
      <c r="A199" s="457"/>
      <c r="B199" s="952"/>
      <c r="C199" s="952"/>
      <c r="D199" s="952"/>
      <c r="E199" s="952"/>
      <c r="F199" s="952"/>
      <c r="G199" s="952"/>
      <c r="H199" s="952"/>
      <c r="I199" s="952"/>
      <c r="J199" s="71"/>
    </row>
    <row r="200" spans="1:16" ht="19.5" hidden="1" customHeight="1">
      <c r="A200" s="457"/>
      <c r="B200" s="952"/>
      <c r="C200" s="952"/>
      <c r="D200" s="952"/>
      <c r="E200" s="952"/>
      <c r="F200" s="952"/>
      <c r="G200" s="952"/>
      <c r="H200" s="952"/>
      <c r="I200" s="952"/>
      <c r="J200" s="71"/>
    </row>
    <row r="201" spans="1:16" ht="10.5" hidden="1" customHeight="1">
      <c r="A201" s="457"/>
      <c r="B201" s="953"/>
      <c r="C201" s="953"/>
      <c r="D201" s="953"/>
      <c r="E201" s="953"/>
      <c r="F201" s="953"/>
      <c r="G201" s="953"/>
      <c r="H201" s="953"/>
      <c r="I201" s="953"/>
      <c r="J201" s="71"/>
    </row>
    <row r="202" spans="1:16" ht="24.75" customHeight="1">
      <c r="A202" s="457"/>
      <c r="B202" s="954" t="s">
        <v>648</v>
      </c>
      <c r="C202" s="955"/>
      <c r="D202" s="955"/>
      <c r="E202" s="955"/>
      <c r="F202" s="955"/>
      <c r="G202" s="955"/>
      <c r="H202" s="955"/>
      <c r="I202" s="955"/>
      <c r="J202" s="438"/>
      <c r="K202" s="504"/>
      <c r="L202" s="504"/>
      <c r="M202" s="504"/>
      <c r="N202" s="504"/>
      <c r="O202" s="504"/>
      <c r="P202" s="504"/>
    </row>
    <row r="203" spans="1:16">
      <c r="A203" s="457"/>
      <c r="B203" s="60"/>
      <c r="C203" s="60"/>
      <c r="D203" s="60"/>
      <c r="E203" s="60"/>
      <c r="F203" s="60"/>
      <c r="G203" s="60"/>
      <c r="H203" s="60"/>
      <c r="I203" s="71"/>
      <c r="J203" s="71"/>
    </row>
    <row r="204" spans="1:16" ht="36.75" customHeight="1">
      <c r="A204" s="457" t="s">
        <v>558</v>
      </c>
      <c r="B204" s="776" t="s">
        <v>662</v>
      </c>
      <c r="C204" s="776"/>
      <c r="D204" s="776"/>
      <c r="E204" s="776"/>
      <c r="F204" s="776"/>
      <c r="G204" s="776"/>
      <c r="H204" s="776"/>
      <c r="I204" s="776"/>
      <c r="J204" s="71"/>
    </row>
    <row r="205" spans="1:16" ht="17.25" hidden="1" customHeight="1">
      <c r="A205" s="457"/>
      <c r="B205" s="952"/>
      <c r="C205" s="952"/>
      <c r="D205" s="952"/>
      <c r="E205" s="952"/>
      <c r="F205" s="952"/>
      <c r="G205" s="952"/>
      <c r="H205" s="952"/>
      <c r="I205" s="952"/>
      <c r="J205" s="71"/>
    </row>
    <row r="206" spans="1:16" ht="17.25" hidden="1" customHeight="1">
      <c r="A206" s="457"/>
      <c r="B206" s="952"/>
      <c r="C206" s="952"/>
      <c r="D206" s="952"/>
      <c r="E206" s="952"/>
      <c r="F206" s="952"/>
      <c r="G206" s="952"/>
      <c r="H206" s="952"/>
      <c r="I206" s="952"/>
      <c r="J206" s="71"/>
    </row>
    <row r="207" spans="1:16" ht="46.9" hidden="1" customHeight="1">
      <c r="A207" s="457"/>
      <c r="B207" s="953"/>
      <c r="C207" s="953"/>
      <c r="D207" s="953"/>
      <c r="E207" s="953"/>
      <c r="F207" s="953"/>
      <c r="G207" s="953"/>
      <c r="H207" s="953"/>
      <c r="I207" s="953"/>
      <c r="J207" s="71"/>
    </row>
    <row r="208" spans="1:16" ht="71.25" customHeight="1">
      <c r="A208" s="590"/>
      <c r="B208" s="776" t="s">
        <v>559</v>
      </c>
      <c r="C208" s="776"/>
      <c r="D208" s="776"/>
      <c r="E208" s="776"/>
      <c r="F208" s="776"/>
      <c r="G208" s="776"/>
      <c r="H208" s="776"/>
      <c r="I208" s="776"/>
    </row>
    <row r="209" spans="1:14" ht="10.5" customHeight="1">
      <c r="A209" s="457"/>
      <c r="B209" s="71"/>
      <c r="C209" s="71"/>
      <c r="D209" s="71"/>
      <c r="E209" s="71"/>
      <c r="F209" s="71"/>
      <c r="G209" s="71"/>
      <c r="H209" s="71"/>
      <c r="I209" s="71"/>
      <c r="J209" s="71"/>
    </row>
    <row r="210" spans="1:14" ht="6.75" customHeight="1">
      <c r="A210" s="457"/>
      <c r="B210" s="776"/>
      <c r="C210" s="776"/>
      <c r="D210" s="776"/>
      <c r="E210" s="776"/>
      <c r="F210" s="776"/>
      <c r="G210" s="776"/>
      <c r="H210" s="776"/>
      <c r="I210" s="776"/>
      <c r="J210" s="71"/>
    </row>
    <row r="211" spans="1:14" ht="9.75" customHeight="1">
      <c r="A211" s="457"/>
      <c r="B211" s="71"/>
      <c r="C211" s="71"/>
      <c r="D211" s="71"/>
      <c r="E211" s="71"/>
      <c r="F211" s="71"/>
      <c r="G211" s="71"/>
      <c r="H211" s="71"/>
      <c r="I211" s="71"/>
      <c r="J211" s="71"/>
    </row>
    <row r="212" spans="1:14" ht="49.5" customHeight="1">
      <c r="A212" s="591">
        <v>3.2</v>
      </c>
      <c r="B212" s="780" t="s">
        <v>654</v>
      </c>
      <c r="C212" s="780"/>
      <c r="D212" s="780"/>
      <c r="E212" s="780"/>
      <c r="F212" s="780"/>
      <c r="G212" s="780"/>
      <c r="H212" s="780"/>
      <c r="I212" s="780"/>
      <c r="J212" s="71"/>
    </row>
    <row r="213" spans="1:14" ht="15.75" customHeight="1">
      <c r="A213" s="455"/>
      <c r="B213" s="426"/>
      <c r="C213" s="426"/>
      <c r="D213" s="426"/>
      <c r="E213" s="426"/>
      <c r="F213" s="426"/>
      <c r="G213" s="426"/>
      <c r="H213" s="426"/>
      <c r="I213" s="426"/>
      <c r="J213" s="71"/>
      <c r="N213" s="434" t="e">
        <f>N19</f>
        <v>#REF!</v>
      </c>
    </row>
    <row r="214" spans="1:14" ht="20.25" customHeight="1">
      <c r="A214" s="578"/>
      <c r="B214" s="947" t="s">
        <v>560</v>
      </c>
      <c r="C214" s="947"/>
      <c r="D214" s="947"/>
      <c r="E214" s="947"/>
      <c r="F214" s="947"/>
      <c r="G214" s="947"/>
      <c r="H214" s="947"/>
      <c r="I214" s="947"/>
      <c r="J214" s="71"/>
      <c r="N214" s="434" t="e">
        <f>N20</f>
        <v>#REF!</v>
      </c>
    </row>
    <row r="215" spans="1:14" ht="29.25" customHeight="1">
      <c r="A215" s="577"/>
      <c r="B215" s="940" t="e">
        <f>IF(N213=1, "Name of the Bidder", IF(N213=2, "Name of the Bidder", IF(N213=3, "Name of Lead Partner of Joint Venture", "")))</f>
        <v>#REF!</v>
      </c>
      <c r="C215" s="940"/>
      <c r="D215" s="940"/>
      <c r="E215" s="940"/>
      <c r="F215" s="554">
        <f>'Attach 3(JV)'!B9</f>
        <v>111</v>
      </c>
      <c r="G215" s="554"/>
      <c r="H215" s="554"/>
      <c r="I215" s="554"/>
      <c r="J215" s="71"/>
    </row>
    <row r="216" spans="1:14" ht="20.25" customHeight="1">
      <c r="A216" s="557" t="s">
        <v>38</v>
      </c>
      <c r="B216" s="868" t="s">
        <v>561</v>
      </c>
      <c r="C216" s="898"/>
      <c r="D216" s="898"/>
      <c r="E216" s="898"/>
      <c r="F216" s="898"/>
      <c r="G216" s="869"/>
      <c r="H216" s="555"/>
      <c r="I216" s="555"/>
      <c r="J216" s="71"/>
    </row>
    <row r="217" spans="1:14" ht="19.5" customHeight="1">
      <c r="A217" s="942" t="s">
        <v>566</v>
      </c>
      <c r="B217" s="879" t="s">
        <v>567</v>
      </c>
      <c r="C217" s="881"/>
      <c r="D217" s="946" t="s">
        <v>562</v>
      </c>
      <c r="E217" s="946"/>
      <c r="F217" s="946" t="s">
        <v>563</v>
      </c>
      <c r="G217" s="946"/>
      <c r="J217" s="71"/>
    </row>
    <row r="218" spans="1:14" ht="47.25" customHeight="1">
      <c r="A218" s="943"/>
      <c r="B218" s="944"/>
      <c r="C218" s="945"/>
      <c r="D218" s="946" t="s">
        <v>649</v>
      </c>
      <c r="E218" s="946"/>
      <c r="F218" s="946"/>
      <c r="G218" s="946"/>
      <c r="J218" s="71"/>
    </row>
    <row r="219" spans="1:14" ht="17.25" hidden="1" customHeight="1">
      <c r="A219" s="558" t="s">
        <v>566</v>
      </c>
      <c r="B219" s="932" t="s">
        <v>567</v>
      </c>
      <c r="C219" s="932"/>
      <c r="D219" s="933"/>
      <c r="E219" s="933"/>
      <c r="F219" s="933"/>
      <c r="G219" s="933"/>
      <c r="J219" s="71"/>
    </row>
    <row r="220" spans="1:14" ht="17.25" hidden="1" customHeight="1">
      <c r="A220" s="558"/>
      <c r="B220" s="932"/>
      <c r="C220" s="932"/>
      <c r="D220" s="932"/>
      <c r="E220" s="932"/>
      <c r="F220" s="559"/>
      <c r="G220" s="559"/>
      <c r="J220" s="71"/>
    </row>
    <row r="221" spans="1:14" ht="15.75" customHeight="1">
      <c r="A221" s="560">
        <v>1</v>
      </c>
      <c r="B221" s="933" t="s">
        <v>650</v>
      </c>
      <c r="C221" s="933"/>
      <c r="D221" s="873"/>
      <c r="E221" s="873"/>
      <c r="F221" s="873"/>
      <c r="G221" s="873"/>
      <c r="J221" s="71"/>
    </row>
    <row r="222" spans="1:14" ht="15.75" customHeight="1">
      <c r="A222" s="442">
        <v>2</v>
      </c>
      <c r="B222" s="932" t="s">
        <v>569</v>
      </c>
      <c r="C222" s="932"/>
      <c r="D222" s="873"/>
      <c r="E222" s="873"/>
      <c r="F222" s="873"/>
      <c r="G222" s="873"/>
    </row>
    <row r="223" spans="1:14" ht="15.75" customHeight="1">
      <c r="A223" s="442">
        <v>3</v>
      </c>
      <c r="B223" s="932" t="s">
        <v>570</v>
      </c>
      <c r="C223" s="932"/>
      <c r="D223" s="873"/>
      <c r="E223" s="873"/>
      <c r="F223" s="873"/>
      <c r="G223" s="873"/>
      <c r="J223" s="71"/>
    </row>
    <row r="224" spans="1:14" ht="16.5" customHeight="1">
      <c r="A224" s="442">
        <v>4</v>
      </c>
      <c r="B224" s="932" t="s">
        <v>571</v>
      </c>
      <c r="C224" s="932"/>
      <c r="D224" s="873"/>
      <c r="E224" s="873"/>
      <c r="F224" s="873"/>
      <c r="G224" s="873"/>
      <c r="J224" s="71"/>
    </row>
    <row r="225" spans="1:10">
      <c r="A225" s="442">
        <v>5</v>
      </c>
      <c r="B225" s="932" t="s">
        <v>572</v>
      </c>
      <c r="C225" s="932"/>
      <c r="D225" s="873"/>
      <c r="E225" s="873"/>
      <c r="F225" s="873"/>
      <c r="G225" s="873"/>
      <c r="J225" s="71"/>
    </row>
    <row r="226" spans="1:10" ht="17.25" hidden="1" customHeight="1">
      <c r="A226" s="442"/>
      <c r="B226" s="938"/>
      <c r="C226" s="938"/>
      <c r="D226" s="873"/>
      <c r="E226" s="873"/>
      <c r="F226" s="873"/>
      <c r="G226" s="873"/>
      <c r="J226" s="71"/>
    </row>
    <row r="227" spans="1:10" ht="32.25" customHeight="1">
      <c r="A227" s="558"/>
      <c r="B227" s="939" t="s">
        <v>574</v>
      </c>
      <c r="C227" s="939"/>
      <c r="D227" s="873"/>
      <c r="E227" s="873"/>
      <c r="F227" s="873"/>
      <c r="G227" s="873"/>
      <c r="J227" s="71"/>
    </row>
    <row r="228" spans="1:10" ht="32.25" hidden="1" customHeight="1">
      <c r="A228" s="517"/>
      <c r="B228" s="897" t="s">
        <v>575</v>
      </c>
      <c r="C228" s="897"/>
      <c r="D228" s="897"/>
      <c r="E228" s="897"/>
      <c r="F228" s="897"/>
      <c r="G228" s="897"/>
      <c r="H228" s="897"/>
      <c r="I228" s="921"/>
      <c r="J228" s="71"/>
    </row>
    <row r="229" spans="1:10" ht="29.25" customHeight="1">
      <c r="A229" s="556"/>
      <c r="B229" s="940" t="str">
        <f>IF(N227=1, "Name of the Bidder", IF(N227=2, "Name of the Bidder", IF(N227=3, "Name of Lead Partner of Joint Venture", "")))</f>
        <v/>
      </c>
      <c r="C229" s="940"/>
      <c r="D229" s="940"/>
      <c r="E229" s="940"/>
      <c r="F229" s="941"/>
      <c r="G229" s="941"/>
      <c r="H229" s="941"/>
      <c r="I229" s="941"/>
      <c r="J229" s="71"/>
    </row>
    <row r="230" spans="1:10" ht="20.25" customHeight="1">
      <c r="A230" s="561" t="s">
        <v>39</v>
      </c>
      <c r="B230" s="552" t="s">
        <v>651</v>
      </c>
      <c r="C230" s="553"/>
      <c r="D230" s="553"/>
      <c r="E230" s="553"/>
      <c r="F230" s="553"/>
      <c r="G230" s="562"/>
      <c r="H230" s="555"/>
      <c r="I230" s="555"/>
      <c r="J230" s="71"/>
    </row>
    <row r="231" spans="1:10" ht="19.5" customHeight="1">
      <c r="A231" s="942" t="s">
        <v>566</v>
      </c>
      <c r="B231" s="879" t="s">
        <v>567</v>
      </c>
      <c r="C231" s="881"/>
      <c r="D231" s="946" t="s">
        <v>577</v>
      </c>
      <c r="E231" s="946"/>
      <c r="F231" s="946" t="s">
        <v>563</v>
      </c>
      <c r="G231" s="946"/>
      <c r="H231" s="470"/>
      <c r="I231" s="470"/>
      <c r="J231" s="71"/>
    </row>
    <row r="232" spans="1:10" ht="47.25" customHeight="1">
      <c r="A232" s="943"/>
      <c r="B232" s="944"/>
      <c r="C232" s="945"/>
      <c r="D232" s="946" t="s">
        <v>652</v>
      </c>
      <c r="E232" s="946"/>
      <c r="F232" s="946"/>
      <c r="G232" s="946"/>
      <c r="H232" s="470"/>
      <c r="I232" s="470"/>
      <c r="J232" s="71"/>
    </row>
    <row r="233" spans="1:10" ht="17.25" hidden="1" customHeight="1">
      <c r="A233" s="558"/>
      <c r="B233" s="932"/>
      <c r="C233" s="932"/>
      <c r="D233" s="932"/>
      <c r="E233" s="932"/>
      <c r="F233" s="559"/>
      <c r="G233" s="559"/>
      <c r="J233" s="71"/>
    </row>
    <row r="234" spans="1:10" ht="15.75" customHeight="1">
      <c r="A234" s="566">
        <v>1</v>
      </c>
      <c r="B234" s="933" t="s">
        <v>650</v>
      </c>
      <c r="C234" s="933"/>
      <c r="D234" s="873"/>
      <c r="E234" s="873"/>
      <c r="F234" s="873"/>
      <c r="G234" s="873"/>
      <c r="J234" s="71"/>
    </row>
    <row r="235" spans="1:10" ht="15.75" customHeight="1">
      <c r="A235" s="558">
        <v>2</v>
      </c>
      <c r="B235" s="932" t="s">
        <v>569</v>
      </c>
      <c r="C235" s="932"/>
      <c r="D235" s="873"/>
      <c r="E235" s="873"/>
      <c r="F235" s="873"/>
      <c r="G235" s="873"/>
    </row>
    <row r="236" spans="1:10" ht="15.75" customHeight="1">
      <c r="A236" s="558">
        <v>3</v>
      </c>
      <c r="B236" s="932" t="s">
        <v>570</v>
      </c>
      <c r="C236" s="932"/>
      <c r="D236" s="873"/>
      <c r="E236" s="873"/>
      <c r="F236" s="873"/>
      <c r="G236" s="873"/>
      <c r="J236" s="71"/>
    </row>
    <row r="237" spans="1:10" ht="16.5" hidden="1" customHeight="1">
      <c r="A237" s="563"/>
      <c r="B237" s="934"/>
      <c r="C237" s="935"/>
      <c r="D237" s="936"/>
      <c r="E237" s="937"/>
      <c r="F237" s="564"/>
      <c r="G237" s="565"/>
      <c r="H237" s="859"/>
      <c r="I237" s="860"/>
      <c r="J237" s="71"/>
    </row>
    <row r="238" spans="1:10" hidden="1">
      <c r="A238" s="510">
        <v>5</v>
      </c>
      <c r="B238" s="894" t="s">
        <v>572</v>
      </c>
      <c r="C238" s="895"/>
      <c r="D238" s="859"/>
      <c r="E238" s="860"/>
      <c r="F238" s="515"/>
      <c r="G238" s="516"/>
      <c r="H238" s="859"/>
      <c r="I238" s="860"/>
      <c r="J238" s="71"/>
    </row>
    <row r="239" spans="1:10" ht="17.25" hidden="1" customHeight="1">
      <c r="A239" s="510">
        <v>6</v>
      </c>
      <c r="B239" s="857" t="s">
        <v>573</v>
      </c>
      <c r="C239" s="858"/>
      <c r="D239" s="859"/>
      <c r="E239" s="860"/>
      <c r="F239" s="515"/>
      <c r="G239" s="516"/>
      <c r="H239" s="859"/>
      <c r="I239" s="860"/>
      <c r="J239" s="71"/>
    </row>
    <row r="240" spans="1:10" ht="32.25" hidden="1" customHeight="1">
      <c r="A240" s="517"/>
      <c r="B240" s="861"/>
      <c r="C240" s="862"/>
      <c r="D240" s="863"/>
      <c r="E240" s="864"/>
      <c r="F240" s="518"/>
      <c r="G240" s="519"/>
      <c r="H240" s="863"/>
      <c r="I240" s="864"/>
      <c r="J240" s="71"/>
    </row>
    <row r="241" spans="1:10" ht="16.5" customHeight="1">
      <c r="A241" s="520"/>
      <c r="B241" s="521"/>
      <c r="C241" s="521"/>
      <c r="D241" s="466"/>
      <c r="E241" s="466"/>
      <c r="F241" s="466"/>
      <c r="G241" s="466"/>
      <c r="H241" s="466"/>
      <c r="I241" s="466"/>
      <c r="J241" s="71"/>
    </row>
    <row r="242" spans="1:10" ht="28.5" customHeight="1">
      <c r="A242" s="557" t="s">
        <v>578</v>
      </c>
      <c r="B242" s="865" t="s">
        <v>579</v>
      </c>
      <c r="C242" s="865"/>
      <c r="D242" s="924" t="s">
        <v>580</v>
      </c>
      <c r="E242" s="925"/>
      <c r="F242" s="926" t="s">
        <v>563</v>
      </c>
      <c r="G242" s="927"/>
      <c r="J242" s="71"/>
    </row>
    <row r="243" spans="1:10" ht="28.5" customHeight="1">
      <c r="A243" s="592"/>
      <c r="B243" s="868"/>
      <c r="C243" s="869"/>
      <c r="D243" s="930" t="s">
        <v>652</v>
      </c>
      <c r="E243" s="931"/>
      <c r="F243" s="928"/>
      <c r="G243" s="929"/>
      <c r="J243" s="71"/>
    </row>
    <row r="244" spans="1:10" ht="56.25" customHeight="1">
      <c r="A244" s="510"/>
      <c r="B244" s="872" t="s">
        <v>582</v>
      </c>
      <c r="C244" s="872"/>
      <c r="D244" s="873"/>
      <c r="E244" s="873"/>
      <c r="F244" s="873"/>
      <c r="G244" s="873"/>
    </row>
    <row r="245" spans="1:10" ht="15.75" customHeight="1">
      <c r="A245" s="510"/>
      <c r="B245" s="874" t="s">
        <v>583</v>
      </c>
      <c r="C245" s="874"/>
      <c r="D245" s="875"/>
      <c r="E245" s="876"/>
      <c r="F245" s="875"/>
      <c r="G245" s="876"/>
      <c r="J245" s="71"/>
    </row>
    <row r="246" spans="1:10" ht="49.5" customHeight="1">
      <c r="A246" s="510"/>
      <c r="B246" s="872" t="s">
        <v>584</v>
      </c>
      <c r="C246" s="872"/>
      <c r="D246" s="873"/>
      <c r="E246" s="873"/>
      <c r="F246" s="873"/>
      <c r="G246" s="873"/>
      <c r="J246" s="71"/>
    </row>
    <row r="247" spans="1:10" ht="18" customHeight="1">
      <c r="B247" s="60"/>
      <c r="C247" s="60"/>
      <c r="D247" s="60"/>
      <c r="E247" s="60"/>
      <c r="H247" s="60"/>
    </row>
    <row r="248" spans="1:10" ht="32.25" hidden="1" customHeight="1">
      <c r="A248" s="442"/>
      <c r="B248" s="899" t="e">
        <f>IF(AND(N213=3,N214=1),"Name of Other Partner of JV",IF(AND(N213=3,N214="2 or more"),"Name of Other Partner-1 of JV",""))</f>
        <v>#REF!</v>
      </c>
      <c r="C248" s="900"/>
      <c r="D248" s="900"/>
      <c r="E248" s="900"/>
      <c r="F248" s="901" t="e">
        <f>#REF!</f>
        <v>#REF!</v>
      </c>
      <c r="G248" s="902"/>
      <c r="H248" s="902"/>
      <c r="I248" s="922"/>
      <c r="J248" s="71"/>
    </row>
    <row r="249" spans="1:10" ht="20.25" hidden="1" customHeight="1">
      <c r="A249" s="505" t="s">
        <v>38</v>
      </c>
      <c r="B249" s="903" t="s">
        <v>561</v>
      </c>
      <c r="C249" s="904"/>
      <c r="D249" s="904"/>
      <c r="E249" s="904"/>
      <c r="F249" s="904"/>
      <c r="G249" s="904"/>
      <c r="H249" s="904"/>
      <c r="I249" s="904"/>
      <c r="J249" s="71"/>
    </row>
    <row r="250" spans="1:10" ht="19.5" hidden="1" customHeight="1">
      <c r="A250" s="505"/>
      <c r="B250" s="506"/>
      <c r="C250" s="507"/>
      <c r="D250" s="877" t="s">
        <v>562</v>
      </c>
      <c r="E250" s="878"/>
      <c r="F250" s="879" t="s">
        <v>581</v>
      </c>
      <c r="G250" s="881" t="s">
        <v>585</v>
      </c>
      <c r="H250" s="879" t="s">
        <v>563</v>
      </c>
      <c r="I250" s="881"/>
      <c r="J250" s="71"/>
    </row>
    <row r="251" spans="1:10" ht="47.25" hidden="1" customHeight="1">
      <c r="A251" s="505"/>
      <c r="B251" s="506"/>
      <c r="C251" s="507"/>
      <c r="D251" s="508" t="s">
        <v>564</v>
      </c>
      <c r="E251" s="509" t="s">
        <v>565</v>
      </c>
      <c r="F251" s="880"/>
      <c r="G251" s="882"/>
      <c r="H251" s="880"/>
      <c r="I251" s="882"/>
      <c r="J251" s="71"/>
    </row>
    <row r="252" spans="1:10" ht="17.25" hidden="1" customHeight="1">
      <c r="A252" s="510" t="s">
        <v>566</v>
      </c>
      <c r="B252" s="883" t="s">
        <v>567</v>
      </c>
      <c r="C252" s="883"/>
      <c r="D252" s="884"/>
      <c r="E252" s="885"/>
      <c r="F252" s="884"/>
      <c r="G252" s="885"/>
      <c r="H252" s="884"/>
      <c r="I252" s="885"/>
      <c r="J252" s="71"/>
    </row>
    <row r="253" spans="1:10" ht="17.25" hidden="1" customHeight="1">
      <c r="A253" s="510"/>
      <c r="B253" s="886" t="s">
        <v>568</v>
      </c>
      <c r="C253" s="887"/>
      <c r="D253" s="888"/>
      <c r="E253" s="889"/>
      <c r="F253" s="511" t="s">
        <v>217</v>
      </c>
      <c r="G253" s="512"/>
      <c r="H253" s="512"/>
      <c r="I253" s="513"/>
      <c r="J253" s="71"/>
    </row>
    <row r="254" spans="1:10" ht="15.75" hidden="1" customHeight="1">
      <c r="A254" s="514">
        <v>1</v>
      </c>
      <c r="B254" s="886" t="str">
        <f>IF(F253="Yes", "2013-2014", "")</f>
        <v>2013-2014</v>
      </c>
      <c r="C254" s="887"/>
      <c r="D254" s="888"/>
      <c r="E254" s="889"/>
      <c r="F254" s="886"/>
      <c r="G254" s="887"/>
      <c r="H254" s="888"/>
      <c r="I254" s="889"/>
      <c r="J254" s="71"/>
    </row>
    <row r="255" spans="1:10" ht="15.75" hidden="1" customHeight="1">
      <c r="A255" s="510">
        <v>2</v>
      </c>
      <c r="B255" s="886" t="s">
        <v>569</v>
      </c>
      <c r="C255" s="887"/>
      <c r="D255" s="888"/>
      <c r="E255" s="889"/>
      <c r="F255" s="886"/>
      <c r="G255" s="887"/>
      <c r="H255" s="888"/>
      <c r="I255" s="889"/>
    </row>
    <row r="256" spans="1:10" ht="15.75" hidden="1" customHeight="1">
      <c r="A256" s="510">
        <v>3</v>
      </c>
      <c r="B256" s="886" t="s">
        <v>570</v>
      </c>
      <c r="C256" s="887"/>
      <c r="D256" s="888"/>
      <c r="E256" s="889"/>
      <c r="F256" s="886"/>
      <c r="G256" s="887"/>
      <c r="H256" s="888"/>
      <c r="I256" s="889"/>
      <c r="J256" s="71"/>
    </row>
    <row r="257" spans="1:10" ht="16.5" hidden="1" customHeight="1">
      <c r="A257" s="510">
        <v>4</v>
      </c>
      <c r="B257" s="886" t="s">
        <v>571</v>
      </c>
      <c r="C257" s="887"/>
      <c r="D257" s="888"/>
      <c r="E257" s="889"/>
      <c r="F257" s="886"/>
      <c r="G257" s="887"/>
      <c r="H257" s="888"/>
      <c r="I257" s="889"/>
      <c r="J257" s="71"/>
    </row>
    <row r="258" spans="1:10" hidden="1">
      <c r="A258" s="510">
        <v>5</v>
      </c>
      <c r="B258" s="886" t="s">
        <v>572</v>
      </c>
      <c r="C258" s="887"/>
      <c r="D258" s="888"/>
      <c r="E258" s="889"/>
      <c r="F258" s="886"/>
      <c r="G258" s="887"/>
      <c r="H258" s="888"/>
      <c r="I258" s="889"/>
      <c r="J258" s="71"/>
    </row>
    <row r="259" spans="1:10" ht="17.25" hidden="1" customHeight="1">
      <c r="A259" s="510">
        <v>6</v>
      </c>
      <c r="B259" s="886" t="s">
        <v>573</v>
      </c>
      <c r="C259" s="887"/>
      <c r="D259" s="888"/>
      <c r="E259" s="889"/>
      <c r="F259" s="886"/>
      <c r="G259" s="887"/>
      <c r="H259" s="888"/>
      <c r="I259" s="889"/>
      <c r="J259" s="71"/>
    </row>
    <row r="260" spans="1:10" ht="32.25" hidden="1" customHeight="1">
      <c r="A260" s="517"/>
      <c r="B260" s="886" t="s">
        <v>574</v>
      </c>
      <c r="C260" s="887"/>
      <c r="D260" s="888"/>
      <c r="E260" s="889"/>
      <c r="F260" s="886"/>
      <c r="G260" s="887"/>
      <c r="H260" s="888"/>
      <c r="I260" s="889"/>
      <c r="J260" s="71"/>
    </row>
    <row r="261" spans="1:10" ht="32.25" hidden="1" customHeight="1">
      <c r="A261" s="517"/>
      <c r="B261" s="886" t="s">
        <v>575</v>
      </c>
      <c r="C261" s="887"/>
      <c r="D261" s="888"/>
      <c r="E261" s="889"/>
      <c r="F261" s="886"/>
      <c r="G261" s="887"/>
      <c r="H261" s="888"/>
      <c r="I261" s="889"/>
      <c r="J261" s="71"/>
    </row>
    <row r="262" spans="1:10" ht="30.6" hidden="1" customHeight="1">
      <c r="A262" s="522" t="s">
        <v>39</v>
      </c>
      <c r="B262" s="886" t="s">
        <v>576</v>
      </c>
      <c r="C262" s="887"/>
      <c r="D262" s="888"/>
      <c r="E262" s="889"/>
      <c r="F262" s="886"/>
      <c r="G262" s="887"/>
      <c r="H262" s="888"/>
      <c r="I262" s="889"/>
      <c r="J262" s="71"/>
    </row>
    <row r="263" spans="1:10" ht="35.450000000000003" hidden="1" customHeight="1">
      <c r="A263" s="505"/>
      <c r="B263" s="886"/>
      <c r="C263" s="887"/>
      <c r="D263" s="888" t="s">
        <v>577</v>
      </c>
      <c r="E263" s="889"/>
      <c r="F263" s="886" t="s">
        <v>581</v>
      </c>
      <c r="G263" s="887" t="s">
        <v>585</v>
      </c>
      <c r="H263" s="888" t="s">
        <v>563</v>
      </c>
      <c r="I263" s="889"/>
      <c r="J263" s="71"/>
    </row>
    <row r="264" spans="1:10" ht="47.25" hidden="1" customHeight="1">
      <c r="A264" s="505"/>
      <c r="B264" s="886"/>
      <c r="C264" s="887"/>
      <c r="D264" s="888" t="s">
        <v>564</v>
      </c>
      <c r="E264" s="889" t="s">
        <v>565</v>
      </c>
      <c r="F264" s="886"/>
      <c r="G264" s="887"/>
      <c r="H264" s="888"/>
      <c r="I264" s="889"/>
      <c r="J264" s="71"/>
    </row>
    <row r="265" spans="1:10" ht="17.25" hidden="1" customHeight="1">
      <c r="A265" s="510" t="s">
        <v>566</v>
      </c>
      <c r="B265" s="886" t="s">
        <v>567</v>
      </c>
      <c r="C265" s="887"/>
      <c r="D265" s="888"/>
      <c r="E265" s="889"/>
      <c r="F265" s="886"/>
      <c r="G265" s="887"/>
      <c r="H265" s="888"/>
      <c r="I265" s="889"/>
      <c r="J265" s="71"/>
    </row>
    <row r="266" spans="1:10" ht="17.25" hidden="1" customHeight="1">
      <c r="A266" s="510"/>
      <c r="B266" s="886" t="s">
        <v>568</v>
      </c>
      <c r="C266" s="887"/>
      <c r="D266" s="888"/>
      <c r="E266" s="889"/>
      <c r="F266" s="886" t="s">
        <v>217</v>
      </c>
      <c r="G266" s="887"/>
      <c r="H266" s="888"/>
      <c r="I266" s="889"/>
      <c r="J266" s="71"/>
    </row>
    <row r="267" spans="1:10" ht="15.75" hidden="1" customHeight="1">
      <c r="A267" s="514">
        <v>1</v>
      </c>
      <c r="B267" s="886" t="str">
        <f>IF(F266="Yes", "2013-2014", "")</f>
        <v>2013-2014</v>
      </c>
      <c r="C267" s="887"/>
      <c r="D267" s="888"/>
      <c r="E267" s="889"/>
      <c r="F267" s="886"/>
      <c r="G267" s="887"/>
      <c r="H267" s="888"/>
      <c r="I267" s="889"/>
      <c r="J267" s="71"/>
    </row>
    <row r="268" spans="1:10" ht="15.75" hidden="1" customHeight="1">
      <c r="A268" s="510">
        <v>2</v>
      </c>
      <c r="B268" s="886" t="s">
        <v>569</v>
      </c>
      <c r="C268" s="887"/>
      <c r="D268" s="888"/>
      <c r="E268" s="889"/>
      <c r="F268" s="886"/>
      <c r="G268" s="887"/>
      <c r="H268" s="888"/>
      <c r="I268" s="889"/>
    </row>
    <row r="269" spans="1:10" ht="15.75" hidden="1" customHeight="1">
      <c r="A269" s="510">
        <v>3</v>
      </c>
      <c r="B269" s="886" t="s">
        <v>570</v>
      </c>
      <c r="C269" s="887"/>
      <c r="D269" s="888"/>
      <c r="E269" s="889"/>
      <c r="F269" s="886"/>
      <c r="G269" s="887"/>
      <c r="H269" s="888"/>
      <c r="I269" s="889"/>
      <c r="J269" s="71"/>
    </row>
    <row r="270" spans="1:10" ht="16.5" hidden="1" customHeight="1">
      <c r="A270" s="510">
        <v>4</v>
      </c>
      <c r="B270" s="886" t="s">
        <v>571</v>
      </c>
      <c r="C270" s="887"/>
      <c r="D270" s="888"/>
      <c r="E270" s="889"/>
      <c r="F270" s="886"/>
      <c r="G270" s="887"/>
      <c r="H270" s="888"/>
      <c r="I270" s="889"/>
      <c r="J270" s="71"/>
    </row>
    <row r="271" spans="1:10" hidden="1">
      <c r="A271" s="510">
        <v>5</v>
      </c>
      <c r="B271" s="895" t="s">
        <v>572</v>
      </c>
      <c r="C271" s="905"/>
      <c r="D271" s="906"/>
      <c r="E271" s="836"/>
      <c r="F271" s="523"/>
      <c r="G271" s="524"/>
      <c r="H271" s="906"/>
      <c r="I271" s="836"/>
      <c r="J271" s="71"/>
    </row>
    <row r="272" spans="1:10" ht="17.25" hidden="1" customHeight="1">
      <c r="A272" s="510">
        <v>6</v>
      </c>
      <c r="B272" s="857" t="s">
        <v>573</v>
      </c>
      <c r="C272" s="907"/>
      <c r="D272" s="906"/>
      <c r="E272" s="836"/>
      <c r="F272" s="523"/>
      <c r="G272" s="524"/>
      <c r="H272" s="906"/>
      <c r="I272" s="836"/>
      <c r="J272" s="71"/>
    </row>
    <row r="273" spans="1:10" ht="32.25" hidden="1" customHeight="1">
      <c r="A273" s="517"/>
      <c r="B273" s="861"/>
      <c r="C273" s="908"/>
      <c r="D273" s="909"/>
      <c r="E273" s="910"/>
      <c r="F273" s="525"/>
      <c r="G273" s="526"/>
      <c r="H273" s="909"/>
      <c r="I273" s="910"/>
      <c r="J273" s="71"/>
    </row>
    <row r="274" spans="1:10" ht="32.25" hidden="1" customHeight="1">
      <c r="A274" s="517"/>
      <c r="B274" s="896" t="s">
        <v>575</v>
      </c>
      <c r="C274" s="896"/>
      <c r="D274" s="896"/>
      <c r="E274" s="896"/>
      <c r="F274" s="896"/>
      <c r="G274" s="896"/>
      <c r="H274" s="896"/>
      <c r="I274" s="923"/>
      <c r="J274" s="71"/>
    </row>
    <row r="275" spans="1:10" ht="16.5" hidden="1" customHeight="1">
      <c r="A275" s="520"/>
      <c r="B275" s="521"/>
      <c r="C275" s="521"/>
      <c r="D275" s="466"/>
      <c r="E275" s="466"/>
      <c r="F275" s="466"/>
      <c r="G275" s="466"/>
      <c r="H275" s="466"/>
      <c r="I275" s="466"/>
      <c r="J275" s="71"/>
    </row>
    <row r="276" spans="1:10" ht="16.5" hidden="1" customHeight="1">
      <c r="A276" s="505" t="s">
        <v>578</v>
      </c>
      <c r="B276" s="865" t="s">
        <v>579</v>
      </c>
      <c r="C276" s="865"/>
      <c r="D276" s="866"/>
      <c r="E276" s="867"/>
      <c r="F276" s="866"/>
      <c r="G276" s="867"/>
      <c r="H276" s="866"/>
      <c r="I276" s="867"/>
      <c r="J276" s="71"/>
    </row>
    <row r="277" spans="1:10" ht="28.5" hidden="1" customHeight="1">
      <c r="A277" s="505"/>
      <c r="B277" s="868"/>
      <c r="C277" s="869"/>
      <c r="D277" s="870" t="s">
        <v>564</v>
      </c>
      <c r="E277" s="871"/>
      <c r="F277" s="870" t="s">
        <v>580</v>
      </c>
      <c r="G277" s="871"/>
      <c r="H277" s="870" t="s">
        <v>581</v>
      </c>
      <c r="I277" s="871"/>
      <c r="J277" s="71"/>
    </row>
    <row r="278" spans="1:10" ht="56.25" hidden="1" customHeight="1">
      <c r="A278" s="510"/>
      <c r="B278" s="872" t="s">
        <v>582</v>
      </c>
      <c r="C278" s="872"/>
      <c r="D278" s="873"/>
      <c r="E278" s="873"/>
      <c r="F278" s="873"/>
      <c r="G278" s="873"/>
      <c r="H278" s="873"/>
      <c r="I278" s="873"/>
    </row>
    <row r="279" spans="1:10" ht="15.75" hidden="1" customHeight="1">
      <c r="A279" s="510"/>
      <c r="B279" s="874" t="s">
        <v>583</v>
      </c>
      <c r="C279" s="874"/>
      <c r="D279" s="875"/>
      <c r="E279" s="876"/>
      <c r="F279" s="875"/>
      <c r="G279" s="876"/>
      <c r="H279" s="875"/>
      <c r="I279" s="876"/>
      <c r="J279" s="71"/>
    </row>
    <row r="280" spans="1:10" ht="49.5" hidden="1" customHeight="1">
      <c r="A280" s="510"/>
      <c r="B280" s="872" t="s">
        <v>584</v>
      </c>
      <c r="C280" s="872"/>
      <c r="D280" s="873"/>
      <c r="E280" s="873"/>
      <c r="F280" s="873"/>
      <c r="G280" s="873"/>
      <c r="H280" s="873"/>
      <c r="I280" s="873"/>
      <c r="J280" s="71"/>
    </row>
    <row r="281" spans="1:10" ht="20.25" hidden="1" customHeight="1">
      <c r="A281" s="520"/>
      <c r="B281" s="387"/>
      <c r="C281" s="387"/>
      <c r="D281" s="527"/>
      <c r="E281" s="527"/>
      <c r="F281" s="527"/>
      <c r="G281" s="527"/>
      <c r="H281" s="527"/>
      <c r="I281" s="527"/>
      <c r="J281" s="71"/>
    </row>
    <row r="282" spans="1:10" ht="32.25" hidden="1" customHeight="1">
      <c r="A282" s="442"/>
      <c r="B282" s="899" t="e">
        <f>IF(AND(N213=3,N214="2 or more"),"Name of Other Partner-2 of JV", "")</f>
        <v>#REF!</v>
      </c>
      <c r="C282" s="900"/>
      <c r="D282" s="900"/>
      <c r="E282" s="900"/>
      <c r="F282" s="901" t="e">
        <f>#REF!</f>
        <v>#REF!</v>
      </c>
      <c r="G282" s="902"/>
      <c r="H282" s="902"/>
      <c r="I282" s="922"/>
      <c r="J282" s="71"/>
    </row>
    <row r="283" spans="1:10" ht="20.25" hidden="1" customHeight="1">
      <c r="A283" s="505" t="s">
        <v>38</v>
      </c>
      <c r="B283" s="903" t="s">
        <v>561</v>
      </c>
      <c r="C283" s="904"/>
      <c r="D283" s="904"/>
      <c r="E283" s="904"/>
      <c r="F283" s="904"/>
      <c r="G283" s="904"/>
      <c r="H283" s="904"/>
      <c r="I283" s="904"/>
      <c r="J283" s="71"/>
    </row>
    <row r="284" spans="1:10" ht="19.5" hidden="1" customHeight="1">
      <c r="A284" s="505"/>
      <c r="B284" s="506"/>
      <c r="C284" s="507"/>
      <c r="D284" s="877" t="s">
        <v>562</v>
      </c>
      <c r="E284" s="878"/>
      <c r="F284" s="879" t="s">
        <v>581</v>
      </c>
      <c r="G284" s="881" t="s">
        <v>585</v>
      </c>
      <c r="H284" s="879" t="s">
        <v>563</v>
      </c>
      <c r="I284" s="881"/>
      <c r="J284" s="71"/>
    </row>
    <row r="285" spans="1:10" ht="47.25" hidden="1" customHeight="1">
      <c r="A285" s="505"/>
      <c r="B285" s="506"/>
      <c r="C285" s="507"/>
      <c r="D285" s="508" t="s">
        <v>564</v>
      </c>
      <c r="E285" s="509" t="s">
        <v>565</v>
      </c>
      <c r="F285" s="880"/>
      <c r="G285" s="882"/>
      <c r="H285" s="880"/>
      <c r="I285" s="882"/>
      <c r="J285" s="71"/>
    </row>
    <row r="286" spans="1:10" ht="17.25" hidden="1" customHeight="1">
      <c r="A286" s="510" t="s">
        <v>566</v>
      </c>
      <c r="B286" s="883" t="s">
        <v>567</v>
      </c>
      <c r="C286" s="883"/>
      <c r="D286" s="884"/>
      <c r="E286" s="885"/>
      <c r="F286" s="884"/>
      <c r="G286" s="885"/>
      <c r="H286" s="884"/>
      <c r="I286" s="885"/>
      <c r="J286" s="71"/>
    </row>
    <row r="287" spans="1:10" ht="17.25" hidden="1" customHeight="1">
      <c r="A287" s="510"/>
      <c r="B287" s="886" t="s">
        <v>568</v>
      </c>
      <c r="C287" s="887"/>
      <c r="D287" s="888"/>
      <c r="E287" s="889"/>
      <c r="F287" s="511" t="s">
        <v>217</v>
      </c>
      <c r="G287" s="512"/>
      <c r="H287" s="512"/>
      <c r="I287" s="513"/>
      <c r="J287" s="71"/>
    </row>
    <row r="288" spans="1:10" ht="15.75" hidden="1" customHeight="1">
      <c r="A288" s="514">
        <v>1</v>
      </c>
      <c r="B288" s="890" t="str">
        <f>IF(F287="Yes", "2013-2014", "")</f>
        <v>2013-2014</v>
      </c>
      <c r="C288" s="891"/>
      <c r="D288" s="892"/>
      <c r="E288" s="893"/>
      <c r="F288" s="528"/>
      <c r="G288" s="529"/>
      <c r="H288" s="892"/>
      <c r="I288" s="893"/>
      <c r="J288" s="71"/>
    </row>
    <row r="289" spans="1:10" ht="15.75" hidden="1" customHeight="1">
      <c r="A289" s="510">
        <v>2</v>
      </c>
      <c r="B289" s="894" t="s">
        <v>569</v>
      </c>
      <c r="C289" s="895"/>
      <c r="D289" s="859"/>
      <c r="E289" s="860"/>
      <c r="F289" s="523"/>
      <c r="G289" s="524"/>
      <c r="H289" s="859"/>
      <c r="I289" s="860"/>
    </row>
    <row r="290" spans="1:10" ht="15.75" hidden="1" customHeight="1">
      <c r="A290" s="510">
        <v>3</v>
      </c>
      <c r="B290" s="894" t="s">
        <v>570</v>
      </c>
      <c r="C290" s="895"/>
      <c r="D290" s="859"/>
      <c r="E290" s="860"/>
      <c r="F290" s="523"/>
      <c r="G290" s="524"/>
      <c r="H290" s="859"/>
      <c r="I290" s="860"/>
      <c r="J290" s="71"/>
    </row>
    <row r="291" spans="1:10" ht="16.5" hidden="1" customHeight="1">
      <c r="A291" s="510">
        <v>4</v>
      </c>
      <c r="B291" s="894" t="s">
        <v>571</v>
      </c>
      <c r="C291" s="895"/>
      <c r="D291" s="859"/>
      <c r="E291" s="860"/>
      <c r="F291" s="523"/>
      <c r="G291" s="524"/>
      <c r="H291" s="859"/>
      <c r="I291" s="860"/>
      <c r="J291" s="71"/>
    </row>
    <row r="292" spans="1:10" hidden="1">
      <c r="A292" s="510">
        <v>5</v>
      </c>
      <c r="B292" s="894" t="s">
        <v>572</v>
      </c>
      <c r="C292" s="895"/>
      <c r="D292" s="859"/>
      <c r="E292" s="860"/>
      <c r="F292" s="523"/>
      <c r="G292" s="524"/>
      <c r="H292" s="859"/>
      <c r="I292" s="860"/>
      <c r="J292" s="71"/>
    </row>
    <row r="293" spans="1:10" ht="17.25" hidden="1" customHeight="1">
      <c r="A293" s="510">
        <v>6</v>
      </c>
      <c r="B293" s="857" t="s">
        <v>573</v>
      </c>
      <c r="C293" s="858"/>
      <c r="D293" s="859"/>
      <c r="E293" s="860"/>
      <c r="F293" s="523"/>
      <c r="G293" s="524"/>
      <c r="H293" s="859"/>
      <c r="I293" s="860"/>
      <c r="J293" s="71"/>
    </row>
    <row r="294" spans="1:10" ht="32.25" hidden="1" customHeight="1">
      <c r="A294" s="517"/>
      <c r="B294" s="861" t="s">
        <v>574</v>
      </c>
      <c r="C294" s="862"/>
      <c r="D294" s="863"/>
      <c r="E294" s="864"/>
      <c r="F294" s="525"/>
      <c r="G294" s="526"/>
      <c r="H294" s="863"/>
      <c r="I294" s="864"/>
      <c r="J294" s="71"/>
    </row>
    <row r="295" spans="1:10" ht="32.25" hidden="1" customHeight="1">
      <c r="A295" s="517"/>
      <c r="B295" s="896" t="s">
        <v>575</v>
      </c>
      <c r="C295" s="896"/>
      <c r="D295" s="897"/>
      <c r="E295" s="897"/>
      <c r="F295" s="897"/>
      <c r="G295" s="897"/>
      <c r="H295" s="897"/>
      <c r="I295" s="921"/>
      <c r="J295" s="71"/>
    </row>
    <row r="296" spans="1:10" ht="20.25" hidden="1" customHeight="1">
      <c r="A296" s="522" t="s">
        <v>39</v>
      </c>
      <c r="B296" s="868" t="s">
        <v>576</v>
      </c>
      <c r="C296" s="898"/>
      <c r="D296" s="898"/>
      <c r="E296" s="898"/>
      <c r="F296" s="898"/>
      <c r="G296" s="898"/>
      <c r="H296" s="898"/>
      <c r="I296" s="898"/>
      <c r="J296" s="71"/>
    </row>
    <row r="297" spans="1:10" ht="19.5" hidden="1" customHeight="1">
      <c r="A297" s="505"/>
      <c r="B297" s="506"/>
      <c r="C297" s="507"/>
      <c r="D297" s="877" t="s">
        <v>577</v>
      </c>
      <c r="E297" s="878"/>
      <c r="F297" s="879" t="s">
        <v>581</v>
      </c>
      <c r="G297" s="881" t="s">
        <v>585</v>
      </c>
      <c r="H297" s="879" t="s">
        <v>563</v>
      </c>
      <c r="I297" s="881"/>
      <c r="J297" s="71"/>
    </row>
    <row r="298" spans="1:10" ht="47.25" hidden="1" customHeight="1">
      <c r="A298" s="505"/>
      <c r="B298" s="506"/>
      <c r="C298" s="507"/>
      <c r="D298" s="508" t="s">
        <v>564</v>
      </c>
      <c r="E298" s="509" t="s">
        <v>565</v>
      </c>
      <c r="F298" s="880"/>
      <c r="G298" s="882"/>
      <c r="H298" s="880"/>
      <c r="I298" s="882"/>
      <c r="J298" s="71"/>
    </row>
    <row r="299" spans="1:10" ht="17.25" hidden="1" customHeight="1">
      <c r="A299" s="510" t="s">
        <v>566</v>
      </c>
      <c r="B299" s="883" t="s">
        <v>567</v>
      </c>
      <c r="C299" s="883"/>
      <c r="D299" s="884"/>
      <c r="E299" s="885"/>
      <c r="F299" s="884"/>
      <c r="G299" s="885"/>
      <c r="H299" s="884"/>
      <c r="I299" s="885"/>
      <c r="J299" s="71"/>
    </row>
    <row r="300" spans="1:10" ht="17.25" hidden="1" customHeight="1">
      <c r="A300" s="510"/>
      <c r="B300" s="886" t="s">
        <v>568</v>
      </c>
      <c r="C300" s="887"/>
      <c r="D300" s="888"/>
      <c r="E300" s="889"/>
      <c r="F300" s="511" t="s">
        <v>217</v>
      </c>
      <c r="G300" s="512"/>
      <c r="H300" s="512"/>
      <c r="I300" s="513"/>
      <c r="J300" s="71"/>
    </row>
    <row r="301" spans="1:10" ht="15.75" hidden="1" customHeight="1">
      <c r="A301" s="514">
        <v>1</v>
      </c>
      <c r="B301" s="890" t="str">
        <f>IF(F300="Yes", "2013-2014", "")</f>
        <v>2013-2014</v>
      </c>
      <c r="C301" s="891"/>
      <c r="D301" s="892"/>
      <c r="E301" s="893"/>
      <c r="F301" s="528"/>
      <c r="G301" s="529"/>
      <c r="H301" s="892"/>
      <c r="I301" s="893"/>
      <c r="J301" s="71"/>
    </row>
    <row r="302" spans="1:10" ht="15.75" hidden="1" customHeight="1">
      <c r="A302" s="510">
        <v>2</v>
      </c>
      <c r="B302" s="894" t="s">
        <v>569</v>
      </c>
      <c r="C302" s="895"/>
      <c r="D302" s="859"/>
      <c r="E302" s="860"/>
      <c r="F302" s="523"/>
      <c r="G302" s="524"/>
      <c r="H302" s="859"/>
      <c r="I302" s="860"/>
    </row>
    <row r="303" spans="1:10" ht="15.75" hidden="1" customHeight="1">
      <c r="A303" s="510">
        <v>3</v>
      </c>
      <c r="B303" s="894" t="s">
        <v>570</v>
      </c>
      <c r="C303" s="895"/>
      <c r="D303" s="859"/>
      <c r="E303" s="860"/>
      <c r="F303" s="523"/>
      <c r="G303" s="524"/>
      <c r="H303" s="859"/>
      <c r="I303" s="860"/>
      <c r="J303" s="71"/>
    </row>
    <row r="304" spans="1:10" ht="16.5" hidden="1" customHeight="1">
      <c r="A304" s="510">
        <v>4</v>
      </c>
      <c r="B304" s="894" t="s">
        <v>571</v>
      </c>
      <c r="C304" s="895"/>
      <c r="D304" s="859"/>
      <c r="E304" s="860"/>
      <c r="F304" s="523"/>
      <c r="G304" s="524"/>
      <c r="H304" s="859"/>
      <c r="I304" s="860"/>
      <c r="J304" s="71"/>
    </row>
    <row r="305" spans="1:10" hidden="1">
      <c r="A305" s="510">
        <v>5</v>
      </c>
      <c r="B305" s="894" t="s">
        <v>572</v>
      </c>
      <c r="C305" s="895"/>
      <c r="D305" s="859"/>
      <c r="E305" s="860"/>
      <c r="F305" s="523"/>
      <c r="G305" s="524"/>
      <c r="H305" s="859"/>
      <c r="I305" s="860"/>
      <c r="J305" s="71"/>
    </row>
    <row r="306" spans="1:10" ht="17.25" hidden="1" customHeight="1">
      <c r="A306" s="510">
        <v>6</v>
      </c>
      <c r="B306" s="857" t="s">
        <v>573</v>
      </c>
      <c r="C306" s="858"/>
      <c r="D306" s="859"/>
      <c r="E306" s="860"/>
      <c r="F306" s="523"/>
      <c r="G306" s="524"/>
      <c r="H306" s="859"/>
      <c r="I306" s="860"/>
      <c r="J306" s="71"/>
    </row>
    <row r="307" spans="1:10" ht="32.25" hidden="1" customHeight="1">
      <c r="A307" s="517"/>
      <c r="B307" s="861" t="s">
        <v>574</v>
      </c>
      <c r="C307" s="862"/>
      <c r="D307" s="863"/>
      <c r="E307" s="864"/>
      <c r="F307" s="525"/>
      <c r="G307" s="526"/>
      <c r="H307" s="863"/>
      <c r="I307" s="864"/>
      <c r="J307" s="71"/>
    </row>
    <row r="308" spans="1:10" ht="16.5" hidden="1" customHeight="1">
      <c r="A308" s="520"/>
      <c r="B308" s="521"/>
      <c r="C308" s="521"/>
      <c r="D308" s="466"/>
      <c r="E308" s="466"/>
      <c r="F308" s="466"/>
      <c r="G308" s="466"/>
      <c r="H308" s="466"/>
      <c r="I308" s="466"/>
      <c r="J308" s="71"/>
    </row>
    <row r="309" spans="1:10" ht="16.5" hidden="1" customHeight="1">
      <c r="A309" s="505" t="s">
        <v>578</v>
      </c>
      <c r="B309" s="865" t="s">
        <v>579</v>
      </c>
      <c r="C309" s="865"/>
      <c r="D309" s="866"/>
      <c r="E309" s="867"/>
      <c r="F309" s="866"/>
      <c r="G309" s="867"/>
      <c r="H309" s="866"/>
      <c r="I309" s="867"/>
      <c r="J309" s="71"/>
    </row>
    <row r="310" spans="1:10" ht="28.5" hidden="1" customHeight="1">
      <c r="A310" s="505"/>
      <c r="B310" s="868"/>
      <c r="C310" s="869"/>
      <c r="D310" s="870" t="s">
        <v>564</v>
      </c>
      <c r="E310" s="871"/>
      <c r="F310" s="870" t="s">
        <v>580</v>
      </c>
      <c r="G310" s="871"/>
      <c r="H310" s="870" t="s">
        <v>581</v>
      </c>
      <c r="I310" s="871"/>
      <c r="J310" s="71"/>
    </row>
    <row r="311" spans="1:10" ht="56.25" hidden="1" customHeight="1">
      <c r="A311" s="510"/>
      <c r="B311" s="872" t="s">
        <v>582</v>
      </c>
      <c r="C311" s="872"/>
      <c r="D311" s="873"/>
      <c r="E311" s="873"/>
      <c r="F311" s="873"/>
      <c r="G311" s="873"/>
      <c r="H311" s="873"/>
      <c r="I311" s="873"/>
    </row>
    <row r="312" spans="1:10" ht="15.75" hidden="1" customHeight="1">
      <c r="A312" s="510"/>
      <c r="B312" s="874" t="s">
        <v>583</v>
      </c>
      <c r="C312" s="874"/>
      <c r="D312" s="875"/>
      <c r="E312" s="876"/>
      <c r="F312" s="875"/>
      <c r="G312" s="876"/>
      <c r="H312" s="875"/>
      <c r="I312" s="876"/>
      <c r="J312" s="71"/>
    </row>
    <row r="313" spans="1:10" ht="49.5" hidden="1" customHeight="1">
      <c r="A313" s="510"/>
      <c r="B313" s="872" t="s">
        <v>584</v>
      </c>
      <c r="C313" s="872"/>
      <c r="D313" s="873"/>
      <c r="E313" s="873"/>
      <c r="F313" s="873"/>
      <c r="G313" s="873"/>
      <c r="H313" s="873"/>
      <c r="I313" s="873"/>
      <c r="J313" s="71"/>
    </row>
    <row r="314" spans="1:10" ht="20.25" hidden="1" customHeight="1">
      <c r="A314" s="520"/>
      <c r="B314" s="387"/>
      <c r="C314" s="387"/>
      <c r="D314" s="527"/>
      <c r="E314" s="527"/>
      <c r="F314" s="527"/>
      <c r="G314" s="527"/>
      <c r="H314" s="527"/>
      <c r="I314" s="527"/>
      <c r="J314" s="71"/>
    </row>
    <row r="315" spans="1:10" ht="21" hidden="1" customHeight="1">
      <c r="A315" s="530" t="s">
        <v>586</v>
      </c>
      <c r="B315" s="853" t="s">
        <v>587</v>
      </c>
      <c r="C315" s="853"/>
      <c r="D315" s="853"/>
      <c r="E315" s="853"/>
      <c r="F315" s="853"/>
      <c r="G315" s="853"/>
      <c r="H315" s="853"/>
      <c r="I315" s="853"/>
      <c r="J315" s="71"/>
    </row>
    <row r="316" spans="1:10" hidden="1">
      <c r="A316" s="71"/>
      <c r="B316" s="60"/>
      <c r="C316" s="60"/>
      <c r="D316" s="60"/>
      <c r="E316" s="60"/>
      <c r="F316" s="60"/>
      <c r="G316" s="60"/>
      <c r="H316" s="60"/>
      <c r="I316" s="71"/>
      <c r="J316" s="71"/>
    </row>
    <row r="317" spans="1:10" ht="33" hidden="1" customHeight="1">
      <c r="A317" s="531">
        <v>5.0999999999999996</v>
      </c>
      <c r="B317" s="854" t="s">
        <v>588</v>
      </c>
      <c r="C317" s="854"/>
      <c r="D317" s="854"/>
      <c r="E317" s="854"/>
      <c r="F317" s="854"/>
      <c r="G317" s="854"/>
      <c r="H317" s="854"/>
      <c r="I317" s="854"/>
      <c r="J317" s="71"/>
    </row>
    <row r="318" spans="1:10" ht="9.75" hidden="1" customHeight="1">
      <c r="A318" s="71"/>
      <c r="B318" s="60"/>
      <c r="C318" s="60"/>
      <c r="D318" s="60"/>
      <c r="E318" s="60"/>
      <c r="F318" s="60"/>
      <c r="G318" s="60"/>
      <c r="H318" s="60"/>
      <c r="I318" s="71"/>
    </row>
    <row r="319" spans="1:10" ht="33" hidden="1" customHeight="1">
      <c r="A319" s="371" t="s">
        <v>73</v>
      </c>
      <c r="B319" s="854" t="s">
        <v>589</v>
      </c>
      <c r="C319" s="854"/>
      <c r="D319" s="854"/>
      <c r="E319" s="854"/>
      <c r="F319" s="854"/>
      <c r="G319" s="854"/>
      <c r="H319" s="854"/>
      <c r="I319" s="854"/>
      <c r="J319" s="71"/>
    </row>
    <row r="320" spans="1:10" ht="9" hidden="1" customHeight="1">
      <c r="A320" s="71"/>
      <c r="B320" s="71"/>
      <c r="C320" s="71"/>
      <c r="D320" s="71"/>
      <c r="E320" s="71"/>
      <c r="F320" s="71"/>
      <c r="G320" s="71"/>
      <c r="H320" s="71"/>
      <c r="I320" s="71"/>
      <c r="J320" s="71"/>
    </row>
    <row r="321" spans="1:10" ht="57.6" hidden="1" customHeight="1">
      <c r="A321" s="371" t="s">
        <v>81</v>
      </c>
      <c r="B321" s="854" t="s">
        <v>590</v>
      </c>
      <c r="C321" s="854"/>
      <c r="D321" s="854"/>
      <c r="E321" s="854"/>
      <c r="F321" s="854"/>
      <c r="G321" s="854"/>
      <c r="H321" s="854"/>
      <c r="I321" s="854"/>
      <c r="J321" s="71"/>
    </row>
    <row r="322" spans="1:10" hidden="1">
      <c r="B322" s="60"/>
      <c r="C322" s="60"/>
      <c r="D322" s="60"/>
      <c r="E322" s="60"/>
      <c r="F322" s="60"/>
      <c r="G322" s="60"/>
      <c r="H322" s="60"/>
    </row>
    <row r="323" spans="1:10" ht="52.9" hidden="1" customHeight="1">
      <c r="A323" s="371" t="s">
        <v>497</v>
      </c>
      <c r="B323" s="854" t="s">
        <v>591</v>
      </c>
      <c r="C323" s="854"/>
      <c r="D323" s="854"/>
      <c r="E323" s="854"/>
      <c r="F323" s="854"/>
      <c r="G323" s="854"/>
      <c r="H323" s="854"/>
      <c r="I323" s="854"/>
      <c r="J323" s="71"/>
    </row>
    <row r="324" spans="1:10" ht="67.150000000000006" hidden="1" customHeight="1">
      <c r="A324" s="371"/>
      <c r="B324" s="854" t="s">
        <v>592</v>
      </c>
      <c r="C324" s="854"/>
      <c r="D324" s="854"/>
      <c r="E324" s="854"/>
      <c r="F324" s="854"/>
      <c r="G324" s="854"/>
      <c r="H324" s="854"/>
      <c r="I324" s="854"/>
      <c r="J324" s="71"/>
    </row>
    <row r="325" spans="1:10" ht="18" hidden="1" customHeight="1">
      <c r="A325" s="371"/>
      <c r="B325" s="854"/>
      <c r="C325" s="854"/>
      <c r="D325" s="854"/>
      <c r="E325" s="854"/>
      <c r="F325" s="854"/>
      <c r="G325" s="854"/>
      <c r="H325" s="854"/>
      <c r="I325" s="854"/>
      <c r="J325" s="71"/>
    </row>
    <row r="326" spans="1:10" hidden="1">
      <c r="A326" s="440"/>
      <c r="B326" s="854"/>
      <c r="C326" s="854"/>
      <c r="D326" s="854"/>
      <c r="E326" s="854"/>
      <c r="F326" s="854"/>
      <c r="G326" s="854"/>
      <c r="H326" s="854"/>
      <c r="I326" s="854"/>
      <c r="J326" s="71"/>
    </row>
    <row r="327" spans="1:10" ht="33" hidden="1" customHeight="1">
      <c r="A327" s="371"/>
      <c r="B327" s="776"/>
      <c r="C327" s="776"/>
      <c r="D327" s="776"/>
      <c r="E327" s="776"/>
      <c r="F327" s="776"/>
      <c r="G327" s="776"/>
      <c r="H327" s="776"/>
      <c r="I327" s="776"/>
      <c r="J327" s="71"/>
    </row>
    <row r="328" spans="1:10" hidden="1">
      <c r="A328" s="71"/>
      <c r="B328" s="60"/>
      <c r="C328" s="60"/>
      <c r="D328" s="60"/>
      <c r="E328" s="60"/>
      <c r="F328" s="60"/>
      <c r="G328" s="60"/>
      <c r="H328" s="60"/>
      <c r="I328" s="71"/>
      <c r="J328" s="71"/>
    </row>
    <row r="329" spans="1:10" ht="88.9" hidden="1" customHeight="1">
      <c r="A329" s="371"/>
      <c r="B329" s="854"/>
      <c r="C329" s="854"/>
      <c r="D329" s="854"/>
      <c r="E329" s="854"/>
      <c r="F329" s="854"/>
      <c r="G329" s="854"/>
      <c r="H329" s="854"/>
      <c r="I329" s="854"/>
    </row>
    <row r="330" spans="1:10" hidden="1">
      <c r="A330" s="71"/>
      <c r="B330" s="71"/>
      <c r="C330" s="71"/>
      <c r="D330" s="71"/>
      <c r="E330" s="71"/>
      <c r="F330" s="71"/>
      <c r="G330" s="71"/>
      <c r="H330" s="71"/>
      <c r="I330" s="71"/>
      <c r="J330" s="71"/>
    </row>
    <row r="331" spans="1:10" ht="49.15" hidden="1" customHeight="1">
      <c r="A331" s="371"/>
      <c r="B331" s="854"/>
      <c r="C331" s="854"/>
      <c r="D331" s="854"/>
      <c r="E331" s="854"/>
      <c r="F331" s="854"/>
      <c r="G331" s="854"/>
      <c r="H331" s="854"/>
      <c r="I331" s="854"/>
      <c r="J331" s="71"/>
    </row>
    <row r="332" spans="1:10" ht="12" hidden="1" customHeight="1">
      <c r="A332" s="371"/>
      <c r="B332" s="424"/>
      <c r="C332" s="424"/>
      <c r="D332" s="424"/>
      <c r="E332" s="424"/>
      <c r="F332" s="424"/>
      <c r="G332" s="424"/>
      <c r="H332" s="424"/>
      <c r="I332" s="424"/>
      <c r="J332" s="71"/>
    </row>
    <row r="333" spans="1:10" ht="17.25" hidden="1" customHeight="1">
      <c r="A333" s="371"/>
      <c r="B333" s="854"/>
      <c r="C333" s="854"/>
      <c r="D333" s="854"/>
      <c r="E333" s="854"/>
      <c r="F333" s="854"/>
      <c r="G333" s="854"/>
      <c r="H333" s="854"/>
      <c r="I333" s="854"/>
      <c r="J333" s="71"/>
    </row>
    <row r="334" spans="1:10" ht="48.6" hidden="1" customHeight="1">
      <c r="A334" s="371"/>
      <c r="B334" s="854"/>
      <c r="C334" s="854"/>
      <c r="D334" s="854"/>
      <c r="E334" s="854"/>
      <c r="F334" s="854"/>
      <c r="G334" s="854"/>
      <c r="H334" s="854"/>
      <c r="I334" s="854"/>
      <c r="J334" s="71"/>
    </row>
    <row r="335" spans="1:10" ht="24" hidden="1" customHeight="1">
      <c r="A335" s="499"/>
      <c r="B335" s="855" t="s">
        <v>593</v>
      </c>
      <c r="C335" s="855"/>
      <c r="D335" s="425"/>
      <c r="E335" s="425"/>
      <c r="F335" s="425"/>
      <c r="G335" s="425"/>
      <c r="H335" s="425"/>
      <c r="I335" s="425"/>
    </row>
    <row r="336" spans="1:10" ht="18.600000000000001" hidden="1" customHeight="1">
      <c r="A336" s="500"/>
      <c r="B336" s="856" t="s">
        <v>594</v>
      </c>
      <c r="C336" s="856"/>
      <c r="D336" s="856"/>
      <c r="E336" s="856"/>
      <c r="F336" s="856"/>
      <c r="G336" s="856"/>
      <c r="H336" s="856"/>
      <c r="I336" s="856"/>
      <c r="J336" s="71"/>
    </row>
    <row r="337" spans="1:25" ht="15.75" hidden="1" customHeight="1">
      <c r="A337" s="500"/>
      <c r="B337" s="34"/>
      <c r="C337" s="456"/>
      <c r="D337" s="456"/>
      <c r="E337" s="456"/>
      <c r="F337" s="456"/>
      <c r="G337" s="456"/>
      <c r="H337" s="456"/>
      <c r="I337" s="456"/>
      <c r="J337" s="71"/>
    </row>
    <row r="338" spans="1:25" ht="38.25" hidden="1" customHeight="1">
      <c r="A338" s="457">
        <v>1</v>
      </c>
      <c r="B338" s="851" t="s">
        <v>595</v>
      </c>
      <c r="C338" s="852"/>
      <c r="D338" s="852"/>
      <c r="E338" s="852"/>
      <c r="F338" s="849"/>
      <c r="G338" s="850"/>
      <c r="H338" s="919"/>
      <c r="I338" s="920"/>
      <c r="J338" s="460"/>
      <c r="K338" s="460"/>
      <c r="L338" s="460"/>
      <c r="M338" s="460"/>
      <c r="N338" s="461" t="e">
        <f>#REF!</f>
        <v>#REF!</v>
      </c>
      <c r="O338" s="460"/>
      <c r="P338" s="460"/>
      <c r="Q338" s="460"/>
      <c r="R338" s="460"/>
      <c r="S338" s="460"/>
      <c r="T338" s="460"/>
      <c r="U338" s="460"/>
      <c r="V338" s="460"/>
      <c r="W338" s="460"/>
      <c r="X338" s="460"/>
      <c r="Y338" s="460"/>
    </row>
    <row r="339" spans="1:25" ht="22.5" hidden="1" customHeight="1">
      <c r="A339" s="457"/>
      <c r="B339" s="917" t="s">
        <v>531</v>
      </c>
      <c r="C339" s="918"/>
      <c r="D339" s="918"/>
      <c r="E339" s="918"/>
      <c r="F339" s="844"/>
      <c r="G339" s="845"/>
      <c r="H339" s="844"/>
      <c r="I339" s="845"/>
      <c r="J339" s="460"/>
      <c r="K339" s="460"/>
      <c r="L339" s="460"/>
      <c r="M339" s="460"/>
      <c r="N339" s="462" t="e">
        <f>#REF!</f>
        <v>#REF!</v>
      </c>
      <c r="O339" s="460"/>
      <c r="P339" s="460"/>
      <c r="Q339" s="460"/>
      <c r="R339" s="460"/>
      <c r="S339" s="460"/>
      <c r="T339" s="460"/>
      <c r="U339" s="460"/>
      <c r="V339" s="460"/>
      <c r="W339" s="460"/>
      <c r="X339" s="460"/>
      <c r="Y339" s="460"/>
    </row>
    <row r="340" spans="1:25" ht="22.15" hidden="1" customHeight="1">
      <c r="A340" s="457">
        <v>2</v>
      </c>
      <c r="B340" s="846" t="s">
        <v>596</v>
      </c>
      <c r="C340" s="847"/>
      <c r="D340" s="847"/>
      <c r="E340" s="848"/>
      <c r="F340" s="849"/>
      <c r="G340" s="850"/>
      <c r="H340" s="849"/>
      <c r="I340" s="850"/>
      <c r="J340" s="460"/>
      <c r="K340" s="460"/>
      <c r="L340" s="460"/>
      <c r="M340" s="460"/>
      <c r="N340" s="462"/>
      <c r="O340" s="460"/>
      <c r="P340" s="460"/>
      <c r="Q340" s="460"/>
      <c r="R340" s="460"/>
      <c r="S340" s="460"/>
      <c r="T340" s="460"/>
      <c r="U340" s="460"/>
      <c r="V340" s="460"/>
      <c r="W340" s="460"/>
      <c r="X340" s="460"/>
      <c r="Y340" s="460"/>
    </row>
    <row r="341" spans="1:25" ht="63.6" hidden="1" customHeight="1">
      <c r="A341" s="457"/>
      <c r="B341" s="846"/>
      <c r="C341" s="847"/>
      <c r="D341" s="847"/>
      <c r="E341" s="848"/>
      <c r="F341" s="458"/>
      <c r="G341" s="459"/>
      <c r="H341" s="458"/>
      <c r="I341" s="459"/>
      <c r="J341" s="460"/>
      <c r="K341" s="460"/>
      <c r="L341" s="460"/>
      <c r="M341" s="460"/>
      <c r="N341" s="462"/>
      <c r="O341" s="460"/>
      <c r="P341" s="460"/>
      <c r="Q341" s="460"/>
      <c r="R341" s="460"/>
      <c r="S341" s="460"/>
      <c r="T341" s="460"/>
      <c r="U341" s="460"/>
      <c r="V341" s="460"/>
      <c r="W341" s="460"/>
      <c r="X341" s="460"/>
      <c r="Y341" s="460"/>
    </row>
    <row r="342" spans="1:25" ht="61.15" hidden="1" customHeight="1">
      <c r="A342" s="457"/>
      <c r="B342" s="851"/>
      <c r="C342" s="852"/>
      <c r="D342" s="852"/>
      <c r="E342" s="852"/>
      <c r="F342" s="849"/>
      <c r="G342" s="850"/>
      <c r="H342" s="849"/>
      <c r="I342" s="850"/>
      <c r="J342" s="460"/>
      <c r="K342" s="460"/>
      <c r="L342" s="460"/>
      <c r="M342" s="460"/>
      <c r="N342" s="462"/>
      <c r="O342" s="460"/>
      <c r="P342" s="460"/>
      <c r="Q342" s="460"/>
      <c r="R342" s="460"/>
      <c r="S342" s="460"/>
      <c r="T342" s="460"/>
      <c r="U342" s="460"/>
      <c r="V342" s="460"/>
      <c r="W342" s="460"/>
      <c r="X342" s="460"/>
      <c r="Y342" s="460"/>
    </row>
    <row r="343" spans="1:25" ht="44.25" hidden="1" customHeight="1">
      <c r="A343" s="457" t="s">
        <v>597</v>
      </c>
      <c r="B343" s="826" t="s">
        <v>598</v>
      </c>
      <c r="C343" s="827"/>
      <c r="D343" s="827"/>
      <c r="E343" s="828"/>
      <c r="F343" s="829"/>
      <c r="G343" s="830"/>
      <c r="H343" s="829"/>
      <c r="I343" s="830"/>
      <c r="J343" s="464"/>
      <c r="K343" s="464"/>
      <c r="L343" s="464"/>
      <c r="M343" s="464"/>
      <c r="N343" s="462" t="e">
        <f>#REF!</f>
        <v>#REF!</v>
      </c>
      <c r="O343" s="464"/>
      <c r="P343" s="464"/>
      <c r="Q343" s="464"/>
      <c r="R343" s="464"/>
      <c r="S343" s="464"/>
      <c r="T343" s="464"/>
      <c r="U343" s="464"/>
      <c r="V343" s="464"/>
      <c r="W343" s="464"/>
      <c r="X343" s="464"/>
      <c r="Y343" s="464"/>
    </row>
    <row r="344" spans="1:25" ht="14.25" hidden="1" customHeight="1">
      <c r="A344" s="457"/>
      <c r="B344" s="465"/>
      <c r="C344" s="465"/>
      <c r="D344" s="465"/>
      <c r="E344" s="465"/>
      <c r="F344" s="466"/>
      <c r="G344" s="466"/>
      <c r="H344" s="466"/>
      <c r="I344" s="466"/>
      <c r="J344" s="464"/>
      <c r="K344" s="464"/>
      <c r="L344" s="464"/>
      <c r="M344" s="464"/>
      <c r="N344" s="464"/>
      <c r="O344" s="464"/>
      <c r="P344" s="464"/>
      <c r="Q344" s="464"/>
      <c r="R344" s="464"/>
      <c r="S344" s="464"/>
      <c r="T344" s="464"/>
      <c r="U344" s="464"/>
      <c r="V344" s="464"/>
      <c r="W344" s="464"/>
      <c r="X344" s="464"/>
      <c r="Y344" s="464"/>
    </row>
    <row r="345" spans="1:25" ht="36.75" hidden="1" customHeight="1">
      <c r="A345" s="457" t="s">
        <v>599</v>
      </c>
      <c r="B345" s="826" t="s">
        <v>533</v>
      </c>
      <c r="C345" s="827"/>
      <c r="D345" s="827"/>
      <c r="E345" s="827"/>
      <c r="F345" s="829"/>
      <c r="G345" s="830"/>
      <c r="H345" s="829"/>
      <c r="I345" s="830"/>
      <c r="J345" s="464"/>
      <c r="K345" s="464"/>
      <c r="L345" s="464"/>
      <c r="M345" s="464"/>
      <c r="N345" s="464"/>
      <c r="O345" s="464"/>
      <c r="P345" s="464"/>
      <c r="Q345" s="464"/>
      <c r="R345" s="464"/>
      <c r="S345" s="464"/>
      <c r="T345" s="464"/>
      <c r="U345" s="464"/>
      <c r="V345" s="464"/>
      <c r="W345" s="464"/>
      <c r="X345" s="464"/>
      <c r="Y345" s="464"/>
    </row>
    <row r="346" spans="1:25" ht="14.25" hidden="1" customHeight="1">
      <c r="A346" s="457"/>
      <c r="B346" s="467"/>
      <c r="C346" s="467"/>
      <c r="D346" s="467"/>
      <c r="E346" s="467"/>
      <c r="F346" s="466"/>
      <c r="G346" s="466"/>
      <c r="H346" s="466"/>
      <c r="I346" s="466"/>
      <c r="J346" s="464"/>
      <c r="K346" s="464"/>
      <c r="L346" s="464"/>
      <c r="M346" s="464"/>
      <c r="N346" s="464"/>
      <c r="O346" s="464"/>
      <c r="P346" s="464"/>
      <c r="Q346" s="464"/>
      <c r="R346" s="464"/>
      <c r="S346" s="464"/>
      <c r="T346" s="464"/>
      <c r="U346" s="464"/>
      <c r="V346" s="464"/>
      <c r="W346" s="464"/>
      <c r="X346" s="464"/>
      <c r="Y346" s="464"/>
    </row>
    <row r="347" spans="1:25" ht="23.25" hidden="1" customHeight="1">
      <c r="A347" s="457" t="s">
        <v>600</v>
      </c>
      <c r="B347" s="831" t="e">
        <f>IF(#REF! = "Sole Bidder", "Name and Address of the Employer/Utility for whom the Contract was executed by the firm ", " Name and Address of the Employer/Utility for whom the Contract was executed by the firm/Partner of a JV")</f>
        <v>#REF!</v>
      </c>
      <c r="C347" s="832"/>
      <c r="D347" s="832"/>
      <c r="E347" s="832"/>
      <c r="F347" s="833"/>
      <c r="G347" s="834"/>
      <c r="H347" s="833"/>
      <c r="I347" s="834"/>
      <c r="J347" s="464"/>
      <c r="K347" s="464"/>
      <c r="L347" s="464"/>
      <c r="M347" s="464"/>
      <c r="N347" s="464"/>
      <c r="O347" s="464"/>
      <c r="P347" s="464"/>
      <c r="Q347" s="464"/>
      <c r="R347" s="464"/>
      <c r="S347" s="464"/>
      <c r="T347" s="464"/>
      <c r="U347" s="464"/>
      <c r="V347" s="464"/>
      <c r="W347" s="464"/>
      <c r="X347" s="464"/>
      <c r="Y347" s="464"/>
    </row>
    <row r="348" spans="1:25" ht="21" hidden="1" customHeight="1">
      <c r="A348" s="457"/>
      <c r="B348" s="806"/>
      <c r="C348" s="807"/>
      <c r="D348" s="807"/>
      <c r="E348" s="807"/>
      <c r="F348" s="835"/>
      <c r="G348" s="836"/>
      <c r="H348" s="835"/>
      <c r="I348" s="836"/>
      <c r="J348" s="464"/>
      <c r="K348" s="464"/>
      <c r="L348" s="464"/>
      <c r="M348" s="464"/>
      <c r="N348" s="464"/>
      <c r="O348" s="464"/>
      <c r="P348" s="464"/>
      <c r="Q348" s="464"/>
      <c r="R348" s="464"/>
      <c r="S348" s="464"/>
      <c r="T348" s="464"/>
      <c r="U348" s="464"/>
      <c r="V348" s="464"/>
      <c r="W348" s="464"/>
      <c r="X348" s="464"/>
      <c r="Y348" s="464"/>
    </row>
    <row r="349" spans="1:25" ht="20.25" hidden="1" customHeight="1">
      <c r="A349" s="457"/>
      <c r="B349" s="806"/>
      <c r="C349" s="807"/>
      <c r="D349" s="807"/>
      <c r="E349" s="807"/>
      <c r="F349" s="835"/>
      <c r="G349" s="836"/>
      <c r="H349" s="835"/>
      <c r="I349" s="836"/>
      <c r="J349" s="464"/>
      <c r="K349" s="464"/>
      <c r="L349" s="464"/>
      <c r="M349" s="464"/>
      <c r="N349" s="464"/>
      <c r="O349" s="464"/>
      <c r="P349" s="464"/>
      <c r="Q349" s="464"/>
      <c r="R349" s="464"/>
      <c r="S349" s="464"/>
      <c r="T349" s="464"/>
      <c r="U349" s="464"/>
      <c r="V349" s="464"/>
      <c r="W349" s="464"/>
      <c r="X349" s="464"/>
      <c r="Y349" s="464"/>
    </row>
    <row r="350" spans="1:25" ht="21" hidden="1" customHeight="1">
      <c r="A350" s="457"/>
      <c r="B350" s="806"/>
      <c r="C350" s="807"/>
      <c r="D350" s="807"/>
      <c r="E350" s="807"/>
      <c r="F350" s="835"/>
      <c r="G350" s="836"/>
      <c r="H350" s="835"/>
      <c r="I350" s="836"/>
      <c r="J350" s="464"/>
      <c r="K350" s="464"/>
      <c r="L350" s="464"/>
      <c r="M350" s="464"/>
      <c r="N350" s="464"/>
      <c r="O350" s="464"/>
      <c r="P350" s="464"/>
      <c r="Q350" s="464"/>
      <c r="R350" s="464"/>
      <c r="S350" s="464"/>
      <c r="T350" s="464"/>
      <c r="U350" s="464"/>
      <c r="V350" s="464"/>
      <c r="W350" s="464"/>
      <c r="X350" s="464"/>
      <c r="Y350" s="464"/>
    </row>
    <row r="351" spans="1:25" ht="24.95" hidden="1" customHeight="1">
      <c r="A351" s="457"/>
      <c r="B351" s="469"/>
      <c r="C351" s="470"/>
      <c r="D351" s="470"/>
      <c r="E351" s="471" t="s">
        <v>534</v>
      </c>
      <c r="F351" s="837"/>
      <c r="G351" s="838"/>
      <c r="H351" s="837"/>
      <c r="I351" s="838"/>
      <c r="J351" s="464"/>
      <c r="K351" s="464"/>
      <c r="L351" s="464"/>
      <c r="M351" s="464"/>
      <c r="N351" s="464"/>
      <c r="O351" s="464"/>
      <c r="P351" s="464"/>
      <c r="Q351" s="464"/>
      <c r="R351" s="464"/>
      <c r="S351" s="464"/>
      <c r="T351" s="464"/>
      <c r="U351" s="464"/>
      <c r="V351" s="464"/>
      <c r="W351" s="464"/>
      <c r="X351" s="464"/>
      <c r="Y351" s="464"/>
    </row>
    <row r="352" spans="1:25" ht="24.95" hidden="1" customHeight="1">
      <c r="A352" s="457"/>
      <c r="B352" s="469"/>
      <c r="C352" s="470"/>
      <c r="D352" s="470"/>
      <c r="E352" s="471" t="s">
        <v>77</v>
      </c>
      <c r="F352" s="837"/>
      <c r="G352" s="838"/>
      <c r="H352" s="837"/>
      <c r="I352" s="838"/>
      <c r="J352" s="464"/>
      <c r="K352" s="464"/>
      <c r="L352" s="464"/>
      <c r="M352" s="464"/>
      <c r="N352" s="464"/>
      <c r="O352" s="464"/>
      <c r="P352" s="464"/>
      <c r="Q352" s="464"/>
      <c r="R352" s="464"/>
      <c r="S352" s="464"/>
      <c r="T352" s="464"/>
      <c r="U352" s="464"/>
      <c r="V352" s="464"/>
      <c r="W352" s="464"/>
      <c r="X352" s="464"/>
      <c r="Y352" s="464"/>
    </row>
    <row r="353" spans="1:25" ht="24.95" hidden="1" customHeight="1">
      <c r="A353" s="457"/>
      <c r="B353" s="472"/>
      <c r="C353" s="473"/>
      <c r="D353" s="473"/>
      <c r="E353" s="474" t="s">
        <v>535</v>
      </c>
      <c r="F353" s="839"/>
      <c r="G353" s="840"/>
      <c r="H353" s="839"/>
      <c r="I353" s="840"/>
      <c r="J353" s="464"/>
      <c r="K353" s="464"/>
      <c r="L353" s="464"/>
      <c r="M353" s="464"/>
      <c r="N353" s="464"/>
      <c r="O353" s="464"/>
      <c r="P353" s="464"/>
      <c r="Q353" s="464"/>
      <c r="R353" s="464"/>
      <c r="S353" s="464"/>
      <c r="T353" s="464"/>
      <c r="U353" s="464"/>
      <c r="V353" s="464"/>
      <c r="W353" s="464"/>
      <c r="X353" s="464"/>
      <c r="Y353" s="464"/>
    </row>
    <row r="354" spans="1:25" ht="20.25" hidden="1" customHeight="1">
      <c r="A354" s="457"/>
      <c r="B354" s="475"/>
      <c r="C354" s="476"/>
      <c r="D354" s="476"/>
      <c r="E354" s="477"/>
      <c r="F354" s="167"/>
      <c r="G354" s="167"/>
      <c r="H354" s="167"/>
      <c r="I354" s="167"/>
      <c r="J354" s="464"/>
      <c r="K354" s="464"/>
      <c r="L354" s="464"/>
      <c r="M354" s="464"/>
      <c r="N354" s="464"/>
      <c r="O354" s="464"/>
      <c r="P354" s="464"/>
      <c r="Q354" s="464"/>
      <c r="R354" s="464"/>
      <c r="S354" s="464"/>
      <c r="T354" s="464"/>
      <c r="U354" s="464"/>
      <c r="V354" s="464"/>
      <c r="W354" s="464"/>
      <c r="X354" s="464"/>
      <c r="Y354" s="464"/>
    </row>
    <row r="355" spans="1:25" ht="72" hidden="1" customHeight="1">
      <c r="A355" s="457" t="s">
        <v>601</v>
      </c>
      <c r="B355" s="841" t="s">
        <v>536</v>
      </c>
      <c r="C355" s="841"/>
      <c r="D355" s="841"/>
      <c r="E355" s="841"/>
      <c r="F355" s="813"/>
      <c r="G355" s="809"/>
      <c r="H355" s="808"/>
      <c r="I355" s="809"/>
      <c r="J355" s="464"/>
      <c r="K355" s="464"/>
      <c r="L355" s="464"/>
      <c r="M355" s="464"/>
      <c r="N355" s="464"/>
      <c r="O355" s="464"/>
      <c r="P355" s="464"/>
      <c r="Q355" s="464"/>
      <c r="R355" s="464"/>
      <c r="S355" s="464"/>
      <c r="T355" s="464"/>
      <c r="U355" s="464"/>
      <c r="V355" s="464"/>
      <c r="W355" s="464"/>
      <c r="X355" s="464"/>
      <c r="Y355" s="464"/>
    </row>
    <row r="356" spans="1:25" ht="32.25" hidden="1" customHeight="1">
      <c r="A356" s="457" t="s">
        <v>602</v>
      </c>
      <c r="B356" s="841" t="s">
        <v>537</v>
      </c>
      <c r="C356" s="841"/>
      <c r="D356" s="841"/>
      <c r="E356" s="841"/>
      <c r="F356" s="470"/>
      <c r="G356" s="470"/>
      <c r="H356" s="470"/>
      <c r="I356" s="480"/>
      <c r="J356" s="464"/>
      <c r="K356" s="464"/>
      <c r="L356" s="464"/>
      <c r="M356" s="464"/>
      <c r="N356" s="464"/>
      <c r="O356" s="464"/>
      <c r="P356" s="464"/>
      <c r="Q356" s="464"/>
      <c r="R356" s="464"/>
      <c r="S356" s="464"/>
      <c r="T356" s="464"/>
      <c r="U356" s="464"/>
      <c r="V356" s="464"/>
      <c r="W356" s="464"/>
      <c r="X356" s="464"/>
      <c r="Y356" s="464"/>
    </row>
    <row r="357" spans="1:25" ht="21.75" hidden="1" customHeight="1">
      <c r="A357" s="457"/>
      <c r="B357" s="481"/>
      <c r="C357" s="476"/>
      <c r="D357" s="476"/>
      <c r="E357" s="477"/>
      <c r="F357" s="167"/>
      <c r="G357" s="167"/>
      <c r="H357" s="167"/>
      <c r="I357" s="482"/>
      <c r="J357" s="464"/>
      <c r="K357" s="464"/>
      <c r="L357" s="464"/>
      <c r="M357" s="464"/>
      <c r="N357" s="464"/>
      <c r="O357" s="464"/>
      <c r="P357" s="464"/>
      <c r="Q357" s="464"/>
      <c r="R357" s="464"/>
      <c r="S357" s="464"/>
      <c r="T357" s="464"/>
      <c r="U357" s="464"/>
      <c r="V357" s="464"/>
      <c r="W357" s="464"/>
      <c r="X357" s="464"/>
      <c r="Y357" s="464"/>
    </row>
    <row r="358" spans="1:25" ht="21.75" hidden="1" customHeight="1">
      <c r="A358" s="457"/>
      <c r="B358" s="481"/>
      <c r="C358" s="476"/>
      <c r="D358" s="476"/>
      <c r="E358" s="477"/>
      <c r="F358" s="167"/>
      <c r="G358" s="167"/>
      <c r="H358" s="167"/>
      <c r="I358" s="482"/>
      <c r="J358" s="464"/>
      <c r="K358" s="464"/>
      <c r="L358" s="464"/>
      <c r="M358" s="464"/>
      <c r="N358" s="464"/>
      <c r="O358" s="464"/>
      <c r="P358" s="464"/>
      <c r="Q358" s="464"/>
      <c r="R358" s="464"/>
      <c r="S358" s="464"/>
      <c r="T358" s="464"/>
      <c r="U358" s="464"/>
      <c r="V358" s="464"/>
      <c r="W358" s="464"/>
      <c r="X358" s="464"/>
      <c r="Y358" s="464"/>
    </row>
    <row r="359" spans="1:25" ht="21.75" hidden="1" customHeight="1">
      <c r="A359" s="457"/>
      <c r="B359" s="814"/>
      <c r="C359" s="815"/>
      <c r="D359" s="815"/>
      <c r="E359" s="815"/>
      <c r="F359" s="825"/>
      <c r="G359" s="825"/>
      <c r="H359" s="825"/>
      <c r="I359" s="825"/>
      <c r="J359" s="464"/>
      <c r="K359" s="464"/>
      <c r="L359" s="464"/>
      <c r="M359" s="464"/>
      <c r="N359" s="464"/>
      <c r="O359" s="464"/>
      <c r="P359" s="464"/>
      <c r="Q359" s="464"/>
      <c r="R359" s="464"/>
      <c r="S359" s="464"/>
      <c r="T359" s="464"/>
      <c r="U359" s="464"/>
      <c r="V359" s="464"/>
      <c r="W359" s="464"/>
      <c r="X359" s="464"/>
      <c r="Y359" s="464"/>
    </row>
    <row r="360" spans="1:25" ht="21.75" hidden="1" customHeight="1">
      <c r="A360" s="457"/>
      <c r="B360" s="483"/>
      <c r="C360" s="484"/>
      <c r="D360" s="484"/>
      <c r="E360" s="484"/>
      <c r="F360" s="808"/>
      <c r="G360" s="809"/>
      <c r="H360" s="808"/>
      <c r="I360" s="809"/>
      <c r="J360" s="464"/>
      <c r="K360" s="464"/>
      <c r="L360" s="464"/>
      <c r="M360" s="464"/>
      <c r="N360" s="464"/>
      <c r="O360" s="464"/>
      <c r="P360" s="464"/>
      <c r="Q360" s="464"/>
      <c r="R360" s="464"/>
      <c r="S360" s="464"/>
      <c r="T360" s="464"/>
      <c r="U360" s="464"/>
      <c r="V360" s="464"/>
      <c r="W360" s="464"/>
      <c r="X360" s="464"/>
      <c r="Y360" s="464"/>
    </row>
    <row r="361" spans="1:25" ht="21.75" hidden="1" customHeight="1">
      <c r="A361" s="457"/>
      <c r="B361" s="481"/>
      <c r="C361" s="476"/>
      <c r="D361" s="476"/>
      <c r="E361" s="477"/>
      <c r="F361" s="167"/>
      <c r="G361" s="167"/>
      <c r="H361" s="167"/>
      <c r="I361" s="482"/>
      <c r="J361" s="464"/>
      <c r="K361" s="464"/>
      <c r="L361" s="464"/>
      <c r="M361" s="464"/>
      <c r="N361" s="464"/>
      <c r="O361" s="464"/>
      <c r="P361" s="464"/>
      <c r="Q361" s="464"/>
      <c r="R361" s="464"/>
      <c r="S361" s="464"/>
      <c r="T361" s="464"/>
      <c r="U361" s="464"/>
      <c r="V361" s="464"/>
      <c r="W361" s="464"/>
      <c r="X361" s="464"/>
      <c r="Y361" s="464"/>
    </row>
    <row r="362" spans="1:25" ht="21.75" hidden="1" customHeight="1">
      <c r="A362" s="457"/>
      <c r="B362" s="814" t="s">
        <v>538</v>
      </c>
      <c r="C362" s="815"/>
      <c r="D362" s="815"/>
      <c r="E362" s="815"/>
      <c r="F362" s="808"/>
      <c r="G362" s="809"/>
      <c r="H362" s="808"/>
      <c r="I362" s="809"/>
      <c r="J362" s="464"/>
      <c r="K362" s="464"/>
      <c r="L362" s="464"/>
      <c r="M362" s="464"/>
      <c r="N362" s="464"/>
      <c r="O362" s="464"/>
      <c r="P362" s="464"/>
      <c r="Q362" s="464"/>
      <c r="R362" s="464"/>
      <c r="S362" s="464"/>
      <c r="T362" s="464"/>
      <c r="U362" s="464"/>
      <c r="V362" s="464"/>
      <c r="W362" s="464"/>
      <c r="X362" s="464"/>
      <c r="Y362" s="464"/>
    </row>
    <row r="363" spans="1:25" ht="21.75" hidden="1" customHeight="1">
      <c r="A363" s="457"/>
      <c r="B363" s="481"/>
      <c r="C363" s="476"/>
      <c r="D363" s="476"/>
      <c r="E363" s="477"/>
      <c r="F363" s="167"/>
      <c r="G363" s="167"/>
      <c r="H363" s="167"/>
      <c r="I363" s="482"/>
      <c r="J363" s="464"/>
      <c r="K363" s="464"/>
      <c r="L363" s="464"/>
      <c r="M363" s="464"/>
      <c r="N363" s="464"/>
      <c r="O363" s="464"/>
      <c r="P363" s="464"/>
      <c r="Q363" s="464"/>
      <c r="R363" s="464"/>
      <c r="S363" s="464"/>
      <c r="T363" s="464"/>
      <c r="U363" s="464"/>
      <c r="V363" s="464"/>
      <c r="W363" s="464"/>
      <c r="X363" s="464"/>
      <c r="Y363" s="464"/>
    </row>
    <row r="364" spans="1:25" ht="21.75" hidden="1" customHeight="1">
      <c r="A364" s="457"/>
      <c r="B364" s="806" t="s">
        <v>539</v>
      </c>
      <c r="C364" s="807"/>
      <c r="D364" s="807"/>
      <c r="E364" s="807"/>
      <c r="F364" s="808"/>
      <c r="G364" s="809"/>
      <c r="H364" s="808"/>
      <c r="I364" s="809"/>
      <c r="J364" s="464"/>
      <c r="K364" s="464"/>
      <c r="L364" s="464"/>
      <c r="M364" s="464"/>
      <c r="N364" s="464"/>
      <c r="O364" s="464"/>
      <c r="P364" s="464"/>
      <c r="Q364" s="464"/>
      <c r="R364" s="464"/>
      <c r="S364" s="464"/>
      <c r="T364" s="464"/>
      <c r="U364" s="464"/>
      <c r="V364" s="464"/>
      <c r="W364" s="464"/>
      <c r="X364" s="464"/>
      <c r="Y364" s="464"/>
    </row>
    <row r="365" spans="1:25" ht="21.75" hidden="1" customHeight="1">
      <c r="A365" s="457"/>
      <c r="B365" s="803" t="s">
        <v>540</v>
      </c>
      <c r="C365" s="804"/>
      <c r="D365" s="804"/>
      <c r="E365" s="805"/>
      <c r="F365" s="808"/>
      <c r="G365" s="809"/>
      <c r="H365" s="808"/>
      <c r="I365" s="809"/>
      <c r="J365" s="464"/>
      <c r="K365" s="464"/>
      <c r="L365" s="464"/>
      <c r="M365" s="464"/>
      <c r="N365" s="464"/>
      <c r="O365" s="464"/>
      <c r="P365" s="464"/>
      <c r="Q365" s="464"/>
      <c r="R365" s="464"/>
      <c r="S365" s="464"/>
      <c r="T365" s="464"/>
      <c r="U365" s="464"/>
      <c r="V365" s="464"/>
      <c r="W365" s="464"/>
      <c r="X365" s="464"/>
      <c r="Y365" s="464"/>
    </row>
    <row r="366" spans="1:25" ht="21" hidden="1" customHeight="1">
      <c r="A366" s="457"/>
      <c r="B366" s="803" t="s">
        <v>541</v>
      </c>
      <c r="C366" s="804"/>
      <c r="D366" s="804"/>
      <c r="E366" s="805"/>
      <c r="F366" s="808"/>
      <c r="G366" s="809"/>
      <c r="H366" s="808"/>
      <c r="I366" s="809"/>
      <c r="J366" s="464"/>
      <c r="K366" s="464"/>
      <c r="L366" s="464"/>
      <c r="M366" s="464"/>
      <c r="N366" s="464"/>
      <c r="O366" s="464"/>
      <c r="P366" s="464"/>
      <c r="Q366" s="464"/>
      <c r="R366" s="464"/>
      <c r="S366" s="464"/>
      <c r="T366" s="464"/>
      <c r="U366" s="464"/>
      <c r="V366" s="464"/>
      <c r="W366" s="464"/>
      <c r="X366" s="464"/>
      <c r="Y366" s="464"/>
    </row>
    <row r="367" spans="1:25" ht="21.75" hidden="1" customHeight="1">
      <c r="A367" s="457"/>
      <c r="B367" s="803" t="s">
        <v>542</v>
      </c>
      <c r="C367" s="804"/>
      <c r="D367" s="804"/>
      <c r="E367" s="805"/>
      <c r="F367" s="808"/>
      <c r="G367" s="809"/>
      <c r="H367" s="808"/>
      <c r="I367" s="809"/>
      <c r="J367" s="464"/>
      <c r="K367" s="464"/>
      <c r="L367" s="464"/>
      <c r="M367" s="464"/>
      <c r="N367" s="464"/>
      <c r="O367" s="464"/>
      <c r="P367" s="464"/>
      <c r="Q367" s="464"/>
      <c r="R367" s="464"/>
      <c r="S367" s="464"/>
      <c r="T367" s="464"/>
      <c r="U367" s="464"/>
      <c r="V367" s="464"/>
      <c r="W367" s="464"/>
      <c r="X367" s="464"/>
      <c r="Y367" s="464"/>
    </row>
    <row r="368" spans="1:25" ht="21.75" hidden="1" customHeight="1">
      <c r="A368" s="457"/>
      <c r="B368" s="485"/>
      <c r="C368" s="486"/>
      <c r="D368" s="486"/>
      <c r="E368" s="486"/>
      <c r="F368" s="167"/>
      <c r="G368" s="167"/>
      <c r="H368" s="167"/>
      <c r="I368" s="167"/>
      <c r="J368" s="464"/>
      <c r="K368" s="464"/>
      <c r="L368" s="464"/>
      <c r="M368" s="464"/>
      <c r="N368" s="464"/>
      <c r="O368" s="464"/>
      <c r="P368" s="464"/>
      <c r="Q368" s="464"/>
      <c r="R368" s="464"/>
      <c r="S368" s="464"/>
      <c r="T368" s="464"/>
      <c r="U368" s="464"/>
      <c r="V368" s="464"/>
      <c r="W368" s="464"/>
      <c r="X368" s="464"/>
      <c r="Y368" s="464"/>
    </row>
    <row r="369" spans="1:25" ht="21.75" hidden="1" customHeight="1">
      <c r="A369" s="457"/>
      <c r="B369" s="806" t="s">
        <v>543</v>
      </c>
      <c r="C369" s="807"/>
      <c r="D369" s="807"/>
      <c r="E369" s="807"/>
      <c r="F369" s="167"/>
      <c r="G369" s="167"/>
      <c r="H369" s="167"/>
      <c r="I369" s="167"/>
      <c r="J369" s="464"/>
      <c r="K369" s="464"/>
      <c r="L369" s="464"/>
      <c r="M369" s="464"/>
      <c r="N369" s="464"/>
      <c r="O369" s="464"/>
      <c r="P369" s="464"/>
      <c r="Q369" s="464"/>
      <c r="R369" s="464"/>
      <c r="S369" s="464"/>
      <c r="T369" s="464"/>
      <c r="U369" s="464"/>
      <c r="V369" s="464"/>
      <c r="W369" s="464"/>
      <c r="X369" s="464"/>
      <c r="Y369" s="464"/>
    </row>
    <row r="370" spans="1:25" ht="21.75" hidden="1" customHeight="1">
      <c r="A370" s="457"/>
      <c r="B370" s="806" t="s">
        <v>544</v>
      </c>
      <c r="C370" s="807"/>
      <c r="D370" s="807"/>
      <c r="E370" s="807"/>
      <c r="F370" s="808"/>
      <c r="G370" s="809"/>
      <c r="H370" s="808"/>
      <c r="I370" s="809"/>
      <c r="J370" s="464"/>
      <c r="K370" s="464"/>
      <c r="L370" s="464"/>
      <c r="M370" s="464"/>
      <c r="N370" s="464"/>
      <c r="O370" s="464"/>
      <c r="P370" s="464"/>
      <c r="Q370" s="464"/>
      <c r="R370" s="464"/>
      <c r="S370" s="464"/>
      <c r="T370" s="464"/>
      <c r="U370" s="464"/>
      <c r="V370" s="464"/>
      <c r="W370" s="464"/>
      <c r="X370" s="464"/>
      <c r="Y370" s="464"/>
    </row>
    <row r="371" spans="1:25" ht="21.75" hidden="1" customHeight="1">
      <c r="A371" s="457"/>
      <c r="B371" s="806" t="s">
        <v>545</v>
      </c>
      <c r="C371" s="807"/>
      <c r="D371" s="807"/>
      <c r="E371" s="807"/>
      <c r="F371" s="70" t="s">
        <v>540</v>
      </c>
      <c r="G371" s="70" t="s">
        <v>541</v>
      </c>
      <c r="H371" s="70" t="s">
        <v>540</v>
      </c>
      <c r="I371" s="70" t="s">
        <v>541</v>
      </c>
      <c r="J371" s="464"/>
      <c r="K371" s="464"/>
      <c r="L371" s="464"/>
      <c r="M371" s="464"/>
      <c r="N371" s="464"/>
      <c r="O371" s="464"/>
      <c r="P371" s="464"/>
      <c r="Q371" s="464"/>
      <c r="R371" s="464"/>
      <c r="S371" s="464"/>
      <c r="T371" s="464"/>
      <c r="U371" s="464"/>
      <c r="V371" s="464"/>
      <c r="W371" s="464"/>
      <c r="X371" s="464"/>
      <c r="Y371" s="464"/>
    </row>
    <row r="372" spans="1:25" ht="21.75" hidden="1" customHeight="1">
      <c r="A372" s="457"/>
      <c r="B372" s="800"/>
      <c r="C372" s="801"/>
      <c r="D372" s="801"/>
      <c r="E372" s="802"/>
      <c r="F372" s="479"/>
      <c r="G372" s="478"/>
      <c r="H372" s="479"/>
      <c r="I372" s="478"/>
      <c r="J372" s="464"/>
      <c r="K372" s="464"/>
      <c r="L372" s="464"/>
      <c r="M372" s="464"/>
      <c r="N372" s="464"/>
      <c r="O372" s="464"/>
      <c r="P372" s="464"/>
      <c r="Q372" s="464"/>
      <c r="R372" s="464"/>
      <c r="S372" s="464"/>
      <c r="T372" s="464"/>
      <c r="U372" s="464"/>
      <c r="V372" s="464"/>
      <c r="W372" s="464"/>
      <c r="X372" s="464"/>
      <c r="Y372" s="464"/>
    </row>
    <row r="373" spans="1:25" ht="21.75" hidden="1" customHeight="1">
      <c r="A373" s="457"/>
      <c r="B373" s="803" t="s">
        <v>542</v>
      </c>
      <c r="C373" s="804"/>
      <c r="D373" s="804"/>
      <c r="E373" s="805"/>
      <c r="F373" s="479"/>
      <c r="G373" s="478"/>
      <c r="H373" s="479"/>
      <c r="I373" s="478"/>
      <c r="J373" s="464"/>
      <c r="K373" s="464"/>
      <c r="L373" s="464"/>
      <c r="M373" s="464"/>
      <c r="N373" s="464"/>
      <c r="O373" s="464"/>
      <c r="P373" s="464"/>
      <c r="Q373" s="464"/>
      <c r="R373" s="464"/>
      <c r="S373" s="464"/>
      <c r="T373" s="464"/>
      <c r="U373" s="464"/>
      <c r="V373" s="464"/>
      <c r="W373" s="464"/>
      <c r="X373" s="464"/>
      <c r="Y373" s="464"/>
    </row>
    <row r="374" spans="1:25" ht="35.450000000000003" hidden="1" customHeight="1">
      <c r="A374" s="457"/>
      <c r="B374" s="806" t="s">
        <v>546</v>
      </c>
      <c r="C374" s="807"/>
      <c r="D374" s="807"/>
      <c r="E374" s="807"/>
      <c r="F374" s="808"/>
      <c r="G374" s="809"/>
      <c r="H374" s="808"/>
      <c r="I374" s="809"/>
      <c r="J374" s="464"/>
      <c r="K374" s="464"/>
      <c r="L374" s="464"/>
      <c r="M374" s="464"/>
      <c r="N374" s="464"/>
      <c r="O374" s="464"/>
      <c r="P374" s="464"/>
      <c r="Q374" s="464"/>
      <c r="R374" s="464"/>
      <c r="S374" s="464"/>
      <c r="T374" s="464"/>
      <c r="U374" s="464"/>
      <c r="V374" s="464"/>
      <c r="W374" s="464"/>
      <c r="X374" s="464"/>
      <c r="Y374" s="464"/>
    </row>
    <row r="375" spans="1:25" ht="21.75" hidden="1" customHeight="1">
      <c r="A375" s="457"/>
      <c r="B375" s="485"/>
      <c r="C375" s="486"/>
      <c r="D375" s="486"/>
      <c r="E375" s="486"/>
      <c r="F375" s="486"/>
      <c r="G375" s="486"/>
      <c r="H375" s="486"/>
      <c r="I375" s="486"/>
      <c r="J375" s="464"/>
      <c r="K375" s="464"/>
      <c r="L375" s="464"/>
      <c r="M375" s="464"/>
      <c r="N375" s="464"/>
      <c r="O375" s="464"/>
      <c r="P375" s="464"/>
      <c r="Q375" s="464"/>
      <c r="R375" s="464"/>
      <c r="S375" s="464"/>
      <c r="T375" s="464"/>
      <c r="U375" s="464"/>
      <c r="V375" s="464"/>
      <c r="W375" s="464"/>
      <c r="X375" s="464"/>
      <c r="Y375" s="464"/>
    </row>
    <row r="376" spans="1:25" ht="14.45" hidden="1" customHeight="1">
      <c r="A376" s="457"/>
      <c r="B376" s="481"/>
      <c r="C376" s="476"/>
      <c r="D376" s="476"/>
      <c r="E376" s="477"/>
      <c r="F376" s="167"/>
      <c r="G376" s="167"/>
      <c r="H376" s="167"/>
      <c r="I376" s="482"/>
      <c r="J376" s="464"/>
      <c r="K376" s="464"/>
      <c r="L376" s="464"/>
      <c r="M376" s="464"/>
      <c r="N376" s="464"/>
      <c r="O376" s="464"/>
      <c r="P376" s="464"/>
      <c r="Q376" s="464"/>
      <c r="R376" s="464"/>
      <c r="S376" s="464"/>
      <c r="T376" s="464"/>
      <c r="U376" s="464"/>
      <c r="V376" s="464"/>
      <c r="W376" s="464"/>
      <c r="X376" s="464"/>
      <c r="Y376" s="464"/>
    </row>
    <row r="377" spans="1:25" ht="33" hidden="1" customHeight="1">
      <c r="A377" s="457"/>
      <c r="B377" s="810" t="s">
        <v>603</v>
      </c>
      <c r="C377" s="811"/>
      <c r="D377" s="811"/>
      <c r="E377" s="812"/>
      <c r="F377" s="813"/>
      <c r="G377" s="809"/>
      <c r="H377" s="808"/>
      <c r="I377" s="809"/>
      <c r="J377" s="464"/>
      <c r="K377" s="464"/>
      <c r="L377" s="464"/>
      <c r="M377" s="464"/>
      <c r="N377" s="464"/>
      <c r="O377" s="464"/>
      <c r="P377" s="464"/>
      <c r="Q377" s="464"/>
      <c r="R377" s="464"/>
      <c r="S377" s="464"/>
      <c r="T377" s="464"/>
      <c r="U377" s="464"/>
      <c r="V377" s="464"/>
      <c r="W377" s="464"/>
      <c r="X377" s="464"/>
      <c r="Y377" s="464"/>
    </row>
    <row r="378" spans="1:25" ht="38.25" hidden="1" customHeight="1">
      <c r="A378" s="457" t="s">
        <v>604</v>
      </c>
      <c r="B378" s="814" t="s">
        <v>547</v>
      </c>
      <c r="C378" s="815"/>
      <c r="D378" s="815"/>
      <c r="E378" s="815"/>
      <c r="F378" s="816"/>
      <c r="G378" s="817"/>
      <c r="H378" s="816"/>
      <c r="I378" s="817"/>
      <c r="J378" s="464"/>
      <c r="K378" s="464"/>
      <c r="L378" s="464"/>
      <c r="M378" s="464"/>
      <c r="N378" s="464"/>
      <c r="O378" s="464"/>
      <c r="P378" s="464"/>
      <c r="Q378" s="464"/>
      <c r="R378" s="464"/>
      <c r="S378" s="464"/>
      <c r="T378" s="464"/>
      <c r="U378" s="464"/>
      <c r="V378" s="464"/>
      <c r="W378" s="464"/>
      <c r="X378" s="464"/>
      <c r="Y378" s="464"/>
    </row>
    <row r="379" spans="1:25" ht="24.95" hidden="1" customHeight="1">
      <c r="A379" s="468"/>
      <c r="B379" s="814" t="s">
        <v>548</v>
      </c>
      <c r="C379" s="815"/>
      <c r="D379" s="815"/>
      <c r="E379" s="815"/>
      <c r="F379" s="487"/>
      <c r="G379" s="488"/>
      <c r="H379" s="487"/>
      <c r="I379" s="489"/>
      <c r="J379" s="464"/>
      <c r="K379" s="464"/>
      <c r="L379" s="464"/>
      <c r="M379" s="464"/>
      <c r="N379" s="464"/>
      <c r="O379" s="464"/>
      <c r="P379" s="464"/>
      <c r="Q379" s="464"/>
      <c r="R379" s="464"/>
      <c r="S379" s="464"/>
      <c r="T379" s="464"/>
      <c r="U379" s="464"/>
      <c r="V379" s="464"/>
      <c r="W379" s="464"/>
      <c r="X379" s="464"/>
      <c r="Y379" s="464"/>
    </row>
    <row r="380" spans="1:25" ht="31.5" hidden="1" customHeight="1">
      <c r="A380" s="468"/>
      <c r="B380" s="814"/>
      <c r="C380" s="815"/>
      <c r="D380" s="815"/>
      <c r="E380" s="815"/>
      <c r="F380" s="490"/>
      <c r="G380" s="491"/>
      <c r="H380" s="490"/>
      <c r="I380" s="492"/>
      <c r="J380" s="464"/>
      <c r="K380" s="464"/>
      <c r="L380" s="464"/>
      <c r="M380" s="464"/>
      <c r="N380" s="464"/>
      <c r="O380" s="464"/>
      <c r="P380" s="464"/>
      <c r="Q380" s="464"/>
      <c r="R380" s="464"/>
      <c r="S380" s="464"/>
      <c r="T380" s="464"/>
      <c r="U380" s="464"/>
      <c r="V380" s="464"/>
      <c r="W380" s="464"/>
      <c r="X380" s="464"/>
      <c r="Y380" s="464"/>
    </row>
    <row r="381" spans="1:25" ht="15.75" hidden="1" customHeight="1">
      <c r="A381" s="468"/>
      <c r="B381" s="501"/>
      <c r="C381" s="502"/>
      <c r="D381" s="502"/>
      <c r="E381" s="503"/>
      <c r="F381" s="818"/>
      <c r="G381" s="819"/>
      <c r="H381" s="818"/>
      <c r="I381" s="819"/>
      <c r="J381" s="464"/>
      <c r="K381" s="464"/>
      <c r="L381" s="464"/>
      <c r="M381" s="464"/>
      <c r="N381" s="464"/>
      <c r="O381" s="464"/>
      <c r="P381" s="464"/>
      <c r="Q381" s="464"/>
      <c r="R381" s="464"/>
      <c r="S381" s="464"/>
      <c r="T381" s="464"/>
      <c r="U381" s="464"/>
      <c r="V381" s="464"/>
      <c r="W381" s="464"/>
      <c r="X381" s="464"/>
      <c r="Y381" s="464"/>
    </row>
    <row r="382" spans="1:25" ht="21" hidden="1" customHeight="1">
      <c r="A382" s="457" t="s">
        <v>605</v>
      </c>
      <c r="B382" s="793" t="s">
        <v>549</v>
      </c>
      <c r="C382" s="794"/>
      <c r="D382" s="794"/>
      <c r="E382" s="795"/>
      <c r="F382" s="808"/>
      <c r="G382" s="809"/>
      <c r="H382" s="808"/>
      <c r="I382" s="809"/>
      <c r="J382" s="464"/>
      <c r="K382" s="464"/>
      <c r="L382" s="464"/>
      <c r="M382" s="464"/>
      <c r="N382" s="464"/>
      <c r="O382" s="464"/>
      <c r="P382" s="464"/>
      <c r="Q382" s="464"/>
      <c r="R382" s="464"/>
      <c r="S382" s="464"/>
      <c r="T382" s="464"/>
      <c r="U382" s="464"/>
      <c r="V382" s="464"/>
      <c r="W382" s="464"/>
      <c r="X382" s="464"/>
      <c r="Y382" s="464"/>
    </row>
    <row r="383" spans="1:25" ht="18.75" hidden="1" customHeight="1">
      <c r="A383" s="457" t="s">
        <v>606</v>
      </c>
      <c r="B383" s="820" t="s">
        <v>550</v>
      </c>
      <c r="C383" s="821"/>
      <c r="D383" s="821"/>
      <c r="E383" s="822"/>
      <c r="F383" s="823"/>
      <c r="G383" s="824"/>
      <c r="H383" s="823"/>
      <c r="I383" s="824"/>
      <c r="J383" s="464"/>
      <c r="K383" s="464"/>
      <c r="L383" s="464"/>
      <c r="M383" s="464"/>
      <c r="N383" s="464"/>
      <c r="O383" s="464"/>
      <c r="P383" s="464"/>
      <c r="Q383" s="464"/>
      <c r="R383" s="464"/>
      <c r="S383" s="464"/>
      <c r="T383" s="464"/>
      <c r="U383" s="464"/>
      <c r="V383" s="464"/>
      <c r="W383" s="464"/>
      <c r="X383" s="464"/>
      <c r="Y383" s="464"/>
    </row>
    <row r="384" spans="1:25" ht="18.75" hidden="1" customHeight="1">
      <c r="A384" s="457"/>
      <c r="B384" s="493"/>
      <c r="C384" s="494"/>
      <c r="D384" s="494"/>
      <c r="E384" s="494"/>
      <c r="F384" s="497"/>
      <c r="G384" s="497"/>
      <c r="H384" s="497"/>
      <c r="I384" s="497"/>
      <c r="J384" s="464"/>
      <c r="K384" s="464"/>
      <c r="L384" s="464"/>
      <c r="M384" s="464"/>
      <c r="N384" s="464"/>
      <c r="O384" s="464"/>
      <c r="P384" s="464"/>
      <c r="Q384" s="464"/>
      <c r="R384" s="464"/>
      <c r="S384" s="464"/>
      <c r="T384" s="464"/>
      <c r="U384" s="464"/>
      <c r="V384" s="464"/>
      <c r="W384" s="464"/>
      <c r="X384" s="464"/>
      <c r="Y384" s="464"/>
    </row>
    <row r="385" spans="1:25" ht="44.25" hidden="1" customHeight="1">
      <c r="A385" s="457" t="s">
        <v>607</v>
      </c>
      <c r="B385" s="826" t="s">
        <v>608</v>
      </c>
      <c r="C385" s="827"/>
      <c r="D385" s="827"/>
      <c r="E385" s="828"/>
      <c r="F385" s="829"/>
      <c r="G385" s="830"/>
      <c r="H385" s="829"/>
      <c r="I385" s="830"/>
      <c r="J385" s="464"/>
      <c r="K385" s="464"/>
      <c r="L385" s="464"/>
      <c r="M385" s="464"/>
      <c r="N385" s="462" t="e">
        <f>#REF!</f>
        <v>#REF!</v>
      </c>
      <c r="O385" s="464"/>
      <c r="P385" s="464"/>
      <c r="Q385" s="464"/>
      <c r="R385" s="464"/>
      <c r="S385" s="464"/>
      <c r="T385" s="464"/>
      <c r="U385" s="464"/>
      <c r="V385" s="464"/>
      <c r="W385" s="464"/>
      <c r="X385" s="464"/>
      <c r="Y385" s="464"/>
    </row>
    <row r="386" spans="1:25" ht="14.25" hidden="1" customHeight="1">
      <c r="A386" s="457"/>
      <c r="B386" s="465"/>
      <c r="C386" s="465"/>
      <c r="D386" s="465"/>
      <c r="E386" s="465"/>
      <c r="F386" s="466"/>
      <c r="G386" s="466"/>
      <c r="H386" s="466"/>
      <c r="I386" s="466"/>
      <c r="J386" s="464"/>
      <c r="K386" s="464"/>
      <c r="L386" s="464"/>
      <c r="M386" s="464"/>
      <c r="N386" s="464"/>
      <c r="O386" s="464"/>
      <c r="P386" s="464"/>
      <c r="Q386" s="464"/>
      <c r="R386" s="464"/>
      <c r="S386" s="464"/>
      <c r="T386" s="464"/>
      <c r="U386" s="464"/>
      <c r="V386" s="464"/>
      <c r="W386" s="464"/>
      <c r="X386" s="464"/>
      <c r="Y386" s="464"/>
    </row>
    <row r="387" spans="1:25" ht="36.75" hidden="1" customHeight="1">
      <c r="A387" s="457" t="s">
        <v>609</v>
      </c>
      <c r="B387" s="826" t="s">
        <v>533</v>
      </c>
      <c r="C387" s="827"/>
      <c r="D387" s="827"/>
      <c r="E387" s="827"/>
      <c r="F387" s="829"/>
      <c r="G387" s="830"/>
      <c r="H387" s="829"/>
      <c r="I387" s="830"/>
      <c r="J387" s="464"/>
      <c r="K387" s="464"/>
      <c r="L387" s="464"/>
      <c r="M387" s="464"/>
      <c r="N387" s="464"/>
      <c r="O387" s="464"/>
      <c r="P387" s="464"/>
      <c r="Q387" s="464"/>
      <c r="R387" s="464"/>
      <c r="S387" s="464"/>
      <c r="T387" s="464"/>
      <c r="U387" s="464"/>
      <c r="V387" s="464"/>
      <c r="W387" s="464"/>
      <c r="X387" s="464"/>
      <c r="Y387" s="464"/>
    </row>
    <row r="388" spans="1:25" ht="14.25" hidden="1" customHeight="1">
      <c r="A388" s="457"/>
      <c r="B388" s="467"/>
      <c r="C388" s="467"/>
      <c r="D388" s="467"/>
      <c r="E388" s="467"/>
      <c r="F388" s="466"/>
      <c r="G388" s="466"/>
      <c r="H388" s="466"/>
      <c r="I388" s="466"/>
      <c r="J388" s="464"/>
      <c r="K388" s="464"/>
      <c r="L388" s="464"/>
      <c r="M388" s="464"/>
      <c r="N388" s="464"/>
      <c r="O388" s="464"/>
      <c r="P388" s="464"/>
      <c r="Q388" s="464"/>
      <c r="R388" s="464"/>
      <c r="S388" s="464"/>
      <c r="T388" s="464"/>
      <c r="U388" s="464"/>
      <c r="V388" s="464"/>
      <c r="W388" s="464"/>
      <c r="X388" s="464"/>
      <c r="Y388" s="464"/>
    </row>
    <row r="389" spans="1:25" ht="23.25" hidden="1" customHeight="1">
      <c r="A389" s="457" t="s">
        <v>610</v>
      </c>
      <c r="B389" s="831" t="e">
        <f>IF(#REF! = "Sole Bidder", "Name and Address of the Employer/Utility for whom the Contract was executed by the firm ", " Name and Address of the Employer/Utility for whom the Contract was executed by the firm/Partner of a JV")</f>
        <v>#REF!</v>
      </c>
      <c r="C389" s="832"/>
      <c r="D389" s="832"/>
      <c r="E389" s="832"/>
      <c r="F389" s="833"/>
      <c r="G389" s="834"/>
      <c r="H389" s="833"/>
      <c r="I389" s="834"/>
      <c r="J389" s="464"/>
      <c r="K389" s="464"/>
      <c r="L389" s="464"/>
      <c r="M389" s="464"/>
      <c r="N389" s="464"/>
      <c r="O389" s="464"/>
      <c r="P389" s="464"/>
      <c r="Q389" s="464"/>
      <c r="R389" s="464"/>
      <c r="S389" s="464"/>
      <c r="T389" s="464"/>
      <c r="U389" s="464"/>
      <c r="V389" s="464"/>
      <c r="W389" s="464"/>
      <c r="X389" s="464"/>
      <c r="Y389" s="464"/>
    </row>
    <row r="390" spans="1:25" ht="21" hidden="1" customHeight="1">
      <c r="A390" s="457"/>
      <c r="B390" s="806"/>
      <c r="C390" s="807"/>
      <c r="D390" s="807"/>
      <c r="E390" s="807"/>
      <c r="F390" s="835"/>
      <c r="G390" s="836"/>
      <c r="H390" s="835"/>
      <c r="I390" s="836"/>
      <c r="J390" s="464"/>
      <c r="K390" s="464"/>
      <c r="L390" s="464"/>
      <c r="M390" s="464"/>
      <c r="N390" s="464"/>
      <c r="O390" s="464"/>
      <c r="P390" s="464"/>
      <c r="Q390" s="464"/>
      <c r="R390" s="464"/>
      <c r="S390" s="464"/>
      <c r="T390" s="464"/>
      <c r="U390" s="464"/>
      <c r="V390" s="464"/>
      <c r="W390" s="464"/>
      <c r="X390" s="464"/>
      <c r="Y390" s="464"/>
    </row>
    <row r="391" spans="1:25" ht="20.25" hidden="1" customHeight="1">
      <c r="A391" s="457"/>
      <c r="B391" s="806"/>
      <c r="C391" s="807"/>
      <c r="D391" s="807"/>
      <c r="E391" s="807"/>
      <c r="F391" s="835"/>
      <c r="G391" s="836"/>
      <c r="H391" s="835"/>
      <c r="I391" s="836"/>
      <c r="J391" s="464"/>
      <c r="K391" s="464"/>
      <c r="L391" s="464"/>
      <c r="M391" s="464"/>
      <c r="N391" s="464"/>
      <c r="O391" s="464"/>
      <c r="P391" s="464"/>
      <c r="Q391" s="464"/>
      <c r="R391" s="464"/>
      <c r="S391" s="464"/>
      <c r="T391" s="464"/>
      <c r="U391" s="464"/>
      <c r="V391" s="464"/>
      <c r="W391" s="464"/>
      <c r="X391" s="464"/>
      <c r="Y391" s="464"/>
    </row>
    <row r="392" spans="1:25" ht="21" hidden="1" customHeight="1">
      <c r="A392" s="457"/>
      <c r="B392" s="806"/>
      <c r="C392" s="807"/>
      <c r="D392" s="807"/>
      <c r="E392" s="807"/>
      <c r="F392" s="835"/>
      <c r="G392" s="836"/>
      <c r="H392" s="835"/>
      <c r="I392" s="836"/>
      <c r="J392" s="464"/>
      <c r="K392" s="464"/>
      <c r="L392" s="464"/>
      <c r="M392" s="464"/>
      <c r="N392" s="464"/>
      <c r="O392" s="464"/>
      <c r="P392" s="464"/>
      <c r="Q392" s="464"/>
      <c r="R392" s="464"/>
      <c r="S392" s="464"/>
      <c r="T392" s="464"/>
      <c r="U392" s="464"/>
      <c r="V392" s="464"/>
      <c r="W392" s="464"/>
      <c r="X392" s="464"/>
      <c r="Y392" s="464"/>
    </row>
    <row r="393" spans="1:25" ht="24.95" hidden="1" customHeight="1">
      <c r="A393" s="457"/>
      <c r="B393" s="469"/>
      <c r="C393" s="470"/>
      <c r="D393" s="470"/>
      <c r="E393" s="471" t="s">
        <v>534</v>
      </c>
      <c r="F393" s="837"/>
      <c r="G393" s="838"/>
      <c r="H393" s="837"/>
      <c r="I393" s="838"/>
      <c r="J393" s="464"/>
      <c r="K393" s="464"/>
      <c r="L393" s="464"/>
      <c r="M393" s="464"/>
      <c r="N393" s="464"/>
      <c r="O393" s="464"/>
      <c r="P393" s="464"/>
      <c r="Q393" s="464"/>
      <c r="R393" s="464"/>
      <c r="S393" s="464"/>
      <c r="T393" s="464"/>
      <c r="U393" s="464"/>
      <c r="V393" s="464"/>
      <c r="W393" s="464"/>
      <c r="X393" s="464"/>
      <c r="Y393" s="464"/>
    </row>
    <row r="394" spans="1:25" ht="24.95" hidden="1" customHeight="1">
      <c r="A394" s="457"/>
      <c r="B394" s="469"/>
      <c r="C394" s="470"/>
      <c r="D394" s="470"/>
      <c r="E394" s="471" t="s">
        <v>77</v>
      </c>
      <c r="F394" s="837"/>
      <c r="G394" s="838"/>
      <c r="H394" s="837"/>
      <c r="I394" s="838"/>
      <c r="J394" s="464"/>
      <c r="K394" s="464"/>
      <c r="L394" s="464"/>
      <c r="M394" s="464"/>
      <c r="N394" s="464"/>
      <c r="O394" s="464"/>
      <c r="P394" s="464"/>
      <c r="Q394" s="464"/>
      <c r="R394" s="464"/>
      <c r="S394" s="464"/>
      <c r="T394" s="464"/>
      <c r="U394" s="464"/>
      <c r="V394" s="464"/>
      <c r="W394" s="464"/>
      <c r="X394" s="464"/>
      <c r="Y394" s="464"/>
    </row>
    <row r="395" spans="1:25" ht="24.95" hidden="1" customHeight="1">
      <c r="A395" s="457"/>
      <c r="B395" s="472"/>
      <c r="C395" s="473"/>
      <c r="D395" s="473"/>
      <c r="E395" s="474" t="s">
        <v>535</v>
      </c>
      <c r="F395" s="839"/>
      <c r="G395" s="840"/>
      <c r="H395" s="839"/>
      <c r="I395" s="840"/>
      <c r="J395" s="464"/>
      <c r="K395" s="464"/>
      <c r="L395" s="464"/>
      <c r="M395" s="464"/>
      <c r="N395" s="464"/>
      <c r="O395" s="464"/>
      <c r="P395" s="464"/>
      <c r="Q395" s="464"/>
      <c r="R395" s="464"/>
      <c r="S395" s="464"/>
      <c r="T395" s="464"/>
      <c r="U395" s="464"/>
      <c r="V395" s="464"/>
      <c r="W395" s="464"/>
      <c r="X395" s="464"/>
      <c r="Y395" s="464"/>
    </row>
    <row r="396" spans="1:25" ht="20.25" hidden="1" customHeight="1">
      <c r="A396" s="457"/>
      <c r="B396" s="475"/>
      <c r="C396" s="476"/>
      <c r="D396" s="476"/>
      <c r="E396" s="477"/>
      <c r="F396" s="167"/>
      <c r="G396" s="167"/>
      <c r="H396" s="167"/>
      <c r="I396" s="167"/>
      <c r="J396" s="464"/>
      <c r="K396" s="464"/>
      <c r="L396" s="464"/>
      <c r="M396" s="464"/>
      <c r="N396" s="464"/>
      <c r="O396" s="464"/>
      <c r="P396" s="464"/>
      <c r="Q396" s="464"/>
      <c r="R396" s="464"/>
      <c r="S396" s="464"/>
      <c r="T396" s="464"/>
      <c r="U396" s="464"/>
      <c r="V396" s="464"/>
      <c r="W396" s="464"/>
      <c r="X396" s="464"/>
      <c r="Y396" s="464"/>
    </row>
    <row r="397" spans="1:25" ht="72" hidden="1" customHeight="1">
      <c r="A397" s="457" t="s">
        <v>611</v>
      </c>
      <c r="B397" s="841" t="s">
        <v>536</v>
      </c>
      <c r="C397" s="841"/>
      <c r="D397" s="841"/>
      <c r="E397" s="841"/>
      <c r="F397" s="813"/>
      <c r="G397" s="809"/>
      <c r="H397" s="808"/>
      <c r="I397" s="809"/>
      <c r="J397" s="464"/>
      <c r="K397" s="464"/>
      <c r="L397" s="464"/>
      <c r="M397" s="464"/>
      <c r="N397" s="464"/>
      <c r="O397" s="464"/>
      <c r="P397" s="464"/>
      <c r="Q397" s="464"/>
      <c r="R397" s="464"/>
      <c r="S397" s="464"/>
      <c r="T397" s="464"/>
      <c r="U397" s="464"/>
      <c r="V397" s="464"/>
      <c r="W397" s="464"/>
      <c r="X397" s="464"/>
      <c r="Y397" s="464"/>
    </row>
    <row r="398" spans="1:25" ht="32.25" hidden="1" customHeight="1">
      <c r="A398" s="457" t="s">
        <v>612</v>
      </c>
      <c r="B398" s="841" t="s">
        <v>537</v>
      </c>
      <c r="C398" s="841"/>
      <c r="D398" s="841"/>
      <c r="E398" s="841"/>
      <c r="F398" s="470"/>
      <c r="G398" s="470"/>
      <c r="H398" s="470"/>
      <c r="I398" s="480"/>
      <c r="J398" s="464"/>
      <c r="K398" s="464"/>
      <c r="L398" s="464"/>
      <c r="M398" s="464"/>
      <c r="N398" s="464"/>
      <c r="O398" s="464"/>
      <c r="P398" s="464"/>
      <c r="Q398" s="464"/>
      <c r="R398" s="464"/>
      <c r="S398" s="464"/>
      <c r="T398" s="464"/>
      <c r="U398" s="464"/>
      <c r="V398" s="464"/>
      <c r="W398" s="464"/>
      <c r="X398" s="464"/>
      <c r="Y398" s="464"/>
    </row>
    <row r="399" spans="1:25" ht="21.75" hidden="1" customHeight="1">
      <c r="A399" s="457"/>
      <c r="B399" s="481"/>
      <c r="C399" s="476"/>
      <c r="D399" s="476"/>
      <c r="E399" s="477"/>
      <c r="F399" s="167"/>
      <c r="G399" s="167"/>
      <c r="H399" s="167"/>
      <c r="I399" s="482"/>
      <c r="J399" s="464"/>
      <c r="K399" s="464"/>
      <c r="L399" s="464"/>
      <c r="M399" s="464"/>
      <c r="N399" s="464"/>
      <c r="O399" s="464"/>
      <c r="P399" s="464"/>
      <c r="Q399" s="464"/>
      <c r="R399" s="464"/>
      <c r="S399" s="464"/>
      <c r="T399" s="464"/>
      <c r="U399" s="464"/>
      <c r="V399" s="464"/>
      <c r="W399" s="464"/>
      <c r="X399" s="464"/>
      <c r="Y399" s="464"/>
    </row>
    <row r="400" spans="1:25" ht="21.75" hidden="1" customHeight="1">
      <c r="A400" s="457"/>
      <c r="B400" s="481"/>
      <c r="C400" s="476"/>
      <c r="D400" s="476"/>
      <c r="E400" s="477"/>
      <c r="F400" s="167"/>
      <c r="G400" s="167"/>
      <c r="H400" s="167"/>
      <c r="I400" s="482"/>
      <c r="J400" s="464"/>
      <c r="K400" s="464"/>
      <c r="L400" s="464"/>
      <c r="M400" s="464"/>
      <c r="N400" s="464"/>
      <c r="O400" s="464"/>
      <c r="P400" s="464"/>
      <c r="Q400" s="464"/>
      <c r="R400" s="464"/>
      <c r="S400" s="464"/>
      <c r="T400" s="464"/>
      <c r="U400" s="464"/>
      <c r="V400" s="464"/>
      <c r="W400" s="464"/>
      <c r="X400" s="464"/>
      <c r="Y400" s="464"/>
    </row>
    <row r="401" spans="1:25" ht="21.75" hidden="1" customHeight="1">
      <c r="A401" s="457"/>
      <c r="B401" s="814"/>
      <c r="C401" s="815"/>
      <c r="D401" s="815"/>
      <c r="E401" s="815"/>
      <c r="F401" s="825"/>
      <c r="G401" s="825"/>
      <c r="H401" s="825"/>
      <c r="I401" s="825"/>
      <c r="J401" s="464"/>
      <c r="K401" s="464"/>
      <c r="L401" s="464"/>
      <c r="M401" s="464"/>
      <c r="N401" s="464"/>
      <c r="O401" s="464"/>
      <c r="P401" s="464"/>
      <c r="Q401" s="464"/>
      <c r="R401" s="464"/>
      <c r="S401" s="464"/>
      <c r="T401" s="464"/>
      <c r="U401" s="464"/>
      <c r="V401" s="464"/>
      <c r="W401" s="464"/>
      <c r="X401" s="464"/>
      <c r="Y401" s="464"/>
    </row>
    <row r="402" spans="1:25" ht="21.75" hidden="1" customHeight="1">
      <c r="A402" s="457"/>
      <c r="B402" s="483"/>
      <c r="C402" s="484"/>
      <c r="D402" s="484"/>
      <c r="E402" s="484"/>
      <c r="F402" s="808"/>
      <c r="G402" s="809"/>
      <c r="H402" s="808"/>
      <c r="I402" s="809"/>
      <c r="J402" s="464"/>
      <c r="K402" s="464"/>
      <c r="L402" s="464"/>
      <c r="M402" s="464"/>
      <c r="N402" s="464"/>
      <c r="O402" s="464"/>
      <c r="P402" s="464"/>
      <c r="Q402" s="464"/>
      <c r="R402" s="464"/>
      <c r="S402" s="464"/>
      <c r="T402" s="464"/>
      <c r="U402" s="464"/>
      <c r="V402" s="464"/>
      <c r="W402" s="464"/>
      <c r="X402" s="464"/>
      <c r="Y402" s="464"/>
    </row>
    <row r="403" spans="1:25" ht="21.75" hidden="1" customHeight="1">
      <c r="A403" s="457"/>
      <c r="B403" s="481"/>
      <c r="C403" s="476"/>
      <c r="D403" s="476"/>
      <c r="E403" s="477"/>
      <c r="F403" s="167"/>
      <c r="G403" s="167"/>
      <c r="H403" s="167"/>
      <c r="I403" s="482"/>
      <c r="J403" s="464"/>
      <c r="K403" s="464"/>
      <c r="L403" s="464"/>
      <c r="M403" s="464"/>
      <c r="N403" s="464"/>
      <c r="O403" s="464"/>
      <c r="P403" s="464"/>
      <c r="Q403" s="464"/>
      <c r="R403" s="464"/>
      <c r="S403" s="464"/>
      <c r="T403" s="464"/>
      <c r="U403" s="464"/>
      <c r="V403" s="464"/>
      <c r="W403" s="464"/>
      <c r="X403" s="464"/>
      <c r="Y403" s="464"/>
    </row>
    <row r="404" spans="1:25" ht="21.75" hidden="1" customHeight="1">
      <c r="A404" s="457"/>
      <c r="B404" s="814" t="s">
        <v>538</v>
      </c>
      <c r="C404" s="815"/>
      <c r="D404" s="815"/>
      <c r="E404" s="815"/>
      <c r="F404" s="808"/>
      <c r="G404" s="809"/>
      <c r="H404" s="808"/>
      <c r="I404" s="809"/>
      <c r="J404" s="464"/>
      <c r="K404" s="464"/>
      <c r="L404" s="464"/>
      <c r="M404" s="464"/>
      <c r="N404" s="464"/>
      <c r="O404" s="464"/>
      <c r="P404" s="464"/>
      <c r="Q404" s="464"/>
      <c r="R404" s="464"/>
      <c r="S404" s="464"/>
      <c r="T404" s="464"/>
      <c r="U404" s="464"/>
      <c r="V404" s="464"/>
      <c r="W404" s="464"/>
      <c r="X404" s="464"/>
      <c r="Y404" s="464"/>
    </row>
    <row r="405" spans="1:25" ht="21.75" hidden="1" customHeight="1">
      <c r="A405" s="457"/>
      <c r="B405" s="481"/>
      <c r="C405" s="476"/>
      <c r="D405" s="476"/>
      <c r="E405" s="477"/>
      <c r="F405" s="167"/>
      <c r="G405" s="167"/>
      <c r="H405" s="167"/>
      <c r="I405" s="482"/>
      <c r="J405" s="464"/>
      <c r="K405" s="464"/>
      <c r="L405" s="464"/>
      <c r="M405" s="464"/>
      <c r="N405" s="464"/>
      <c r="O405" s="464"/>
      <c r="P405" s="464"/>
      <c r="Q405" s="464"/>
      <c r="R405" s="464"/>
      <c r="S405" s="464"/>
      <c r="T405" s="464"/>
      <c r="U405" s="464"/>
      <c r="V405" s="464"/>
      <c r="W405" s="464"/>
      <c r="X405" s="464"/>
      <c r="Y405" s="464"/>
    </row>
    <row r="406" spans="1:25" ht="21.75" hidden="1" customHeight="1">
      <c r="A406" s="457"/>
      <c r="B406" s="806" t="s">
        <v>539</v>
      </c>
      <c r="C406" s="807"/>
      <c r="D406" s="807"/>
      <c r="E406" s="807"/>
      <c r="F406" s="808"/>
      <c r="G406" s="809"/>
      <c r="H406" s="808"/>
      <c r="I406" s="809"/>
      <c r="J406" s="464"/>
      <c r="K406" s="464"/>
      <c r="L406" s="464"/>
      <c r="M406" s="464"/>
      <c r="N406" s="464"/>
      <c r="O406" s="464"/>
      <c r="P406" s="464"/>
      <c r="Q406" s="464"/>
      <c r="R406" s="464"/>
      <c r="S406" s="464"/>
      <c r="T406" s="464"/>
      <c r="U406" s="464"/>
      <c r="V406" s="464"/>
      <c r="W406" s="464"/>
      <c r="X406" s="464"/>
      <c r="Y406" s="464"/>
    </row>
    <row r="407" spans="1:25" ht="21.75" hidden="1" customHeight="1">
      <c r="A407" s="457"/>
      <c r="B407" s="803" t="s">
        <v>540</v>
      </c>
      <c r="C407" s="804"/>
      <c r="D407" s="804"/>
      <c r="E407" s="805"/>
      <c r="F407" s="808"/>
      <c r="G407" s="809"/>
      <c r="H407" s="808"/>
      <c r="I407" s="809"/>
      <c r="J407" s="464"/>
      <c r="K407" s="464"/>
      <c r="L407" s="464"/>
      <c r="M407" s="464"/>
      <c r="N407" s="464"/>
      <c r="O407" s="464"/>
      <c r="P407" s="464"/>
      <c r="Q407" s="464"/>
      <c r="R407" s="464"/>
      <c r="S407" s="464"/>
      <c r="T407" s="464"/>
      <c r="U407" s="464"/>
      <c r="V407" s="464"/>
      <c r="W407" s="464"/>
      <c r="X407" s="464"/>
      <c r="Y407" s="464"/>
    </row>
    <row r="408" spans="1:25" ht="21" hidden="1" customHeight="1">
      <c r="A408" s="457"/>
      <c r="B408" s="803" t="s">
        <v>541</v>
      </c>
      <c r="C408" s="804"/>
      <c r="D408" s="804"/>
      <c r="E408" s="805"/>
      <c r="F408" s="808"/>
      <c r="G408" s="809"/>
      <c r="H408" s="808"/>
      <c r="I408" s="809"/>
      <c r="J408" s="464"/>
      <c r="K408" s="464"/>
      <c r="L408" s="464"/>
      <c r="M408" s="464"/>
      <c r="N408" s="464"/>
      <c r="O408" s="464"/>
      <c r="P408" s="464"/>
      <c r="Q408" s="464"/>
      <c r="R408" s="464"/>
      <c r="S408" s="464"/>
      <c r="T408" s="464"/>
      <c r="U408" s="464"/>
      <c r="V408" s="464"/>
      <c r="W408" s="464"/>
      <c r="X408" s="464"/>
      <c r="Y408" s="464"/>
    </row>
    <row r="409" spans="1:25" ht="21.75" hidden="1" customHeight="1">
      <c r="A409" s="457"/>
      <c r="B409" s="803" t="s">
        <v>542</v>
      </c>
      <c r="C409" s="804"/>
      <c r="D409" s="804"/>
      <c r="E409" s="805"/>
      <c r="F409" s="808"/>
      <c r="G409" s="809"/>
      <c r="H409" s="808"/>
      <c r="I409" s="809"/>
      <c r="J409" s="464"/>
      <c r="K409" s="464"/>
      <c r="L409" s="464"/>
      <c r="M409" s="464"/>
      <c r="N409" s="464"/>
      <c r="O409" s="464"/>
      <c r="P409" s="464"/>
      <c r="Q409" s="464"/>
      <c r="R409" s="464"/>
      <c r="S409" s="464"/>
      <c r="T409" s="464"/>
      <c r="U409" s="464"/>
      <c r="V409" s="464"/>
      <c r="W409" s="464"/>
      <c r="X409" s="464"/>
      <c r="Y409" s="464"/>
    </row>
    <row r="410" spans="1:25" ht="21.75" hidden="1" customHeight="1">
      <c r="A410" s="457"/>
      <c r="B410" s="485"/>
      <c r="C410" s="486"/>
      <c r="D410" s="486"/>
      <c r="E410" s="486"/>
      <c r="F410" s="167"/>
      <c r="G410" s="167"/>
      <c r="H410" s="167"/>
      <c r="I410" s="167"/>
      <c r="J410" s="464"/>
      <c r="K410" s="464"/>
      <c r="L410" s="464"/>
      <c r="M410" s="464"/>
      <c r="N410" s="464"/>
      <c r="O410" s="464"/>
      <c r="P410" s="464"/>
      <c r="Q410" s="464"/>
      <c r="R410" s="464"/>
      <c r="S410" s="464"/>
      <c r="T410" s="464"/>
      <c r="U410" s="464"/>
      <c r="V410" s="464"/>
      <c r="W410" s="464"/>
      <c r="X410" s="464"/>
      <c r="Y410" s="464"/>
    </row>
    <row r="411" spans="1:25" ht="21.75" hidden="1" customHeight="1">
      <c r="A411" s="457"/>
      <c r="B411" s="806" t="s">
        <v>543</v>
      </c>
      <c r="C411" s="807"/>
      <c r="D411" s="807"/>
      <c r="E411" s="807"/>
      <c r="F411" s="167"/>
      <c r="G411" s="167"/>
      <c r="H411" s="167"/>
      <c r="I411" s="167"/>
      <c r="J411" s="464"/>
      <c r="K411" s="464"/>
      <c r="L411" s="464"/>
      <c r="M411" s="464"/>
      <c r="N411" s="464"/>
      <c r="O411" s="464"/>
      <c r="P411" s="464"/>
      <c r="Q411" s="464"/>
      <c r="R411" s="464"/>
      <c r="S411" s="464"/>
      <c r="T411" s="464"/>
      <c r="U411" s="464"/>
      <c r="V411" s="464"/>
      <c r="W411" s="464"/>
      <c r="X411" s="464"/>
      <c r="Y411" s="464"/>
    </row>
    <row r="412" spans="1:25" ht="21.75" hidden="1" customHeight="1">
      <c r="A412" s="457"/>
      <c r="B412" s="806" t="s">
        <v>544</v>
      </c>
      <c r="C412" s="807"/>
      <c r="D412" s="807"/>
      <c r="E412" s="807"/>
      <c r="F412" s="808"/>
      <c r="G412" s="809"/>
      <c r="H412" s="808"/>
      <c r="I412" s="809"/>
      <c r="J412" s="464"/>
      <c r="K412" s="464"/>
      <c r="L412" s="464"/>
      <c r="M412" s="464"/>
      <c r="N412" s="464"/>
      <c r="O412" s="464"/>
      <c r="P412" s="464"/>
      <c r="Q412" s="464"/>
      <c r="R412" s="464"/>
      <c r="S412" s="464"/>
      <c r="T412" s="464"/>
      <c r="U412" s="464"/>
      <c r="V412" s="464"/>
      <c r="W412" s="464"/>
      <c r="X412" s="464"/>
      <c r="Y412" s="464"/>
    </row>
    <row r="413" spans="1:25" ht="21.75" hidden="1" customHeight="1">
      <c r="A413" s="457"/>
      <c r="B413" s="806" t="s">
        <v>545</v>
      </c>
      <c r="C413" s="807"/>
      <c r="D413" s="807"/>
      <c r="E413" s="807"/>
      <c r="F413" s="70" t="s">
        <v>540</v>
      </c>
      <c r="G413" s="70" t="s">
        <v>541</v>
      </c>
      <c r="H413" s="70" t="s">
        <v>540</v>
      </c>
      <c r="I413" s="70" t="s">
        <v>541</v>
      </c>
      <c r="J413" s="464"/>
      <c r="K413" s="464"/>
      <c r="L413" s="464"/>
      <c r="M413" s="464"/>
      <c r="N413" s="464"/>
      <c r="O413" s="464"/>
      <c r="P413" s="464"/>
      <c r="Q413" s="464"/>
      <c r="R413" s="464"/>
      <c r="S413" s="464"/>
      <c r="T413" s="464"/>
      <c r="U413" s="464"/>
      <c r="V413" s="464"/>
      <c r="W413" s="464"/>
      <c r="X413" s="464"/>
      <c r="Y413" s="464"/>
    </row>
    <row r="414" spans="1:25" ht="21.75" hidden="1" customHeight="1">
      <c r="A414" s="457"/>
      <c r="B414" s="800"/>
      <c r="C414" s="801"/>
      <c r="D414" s="801"/>
      <c r="E414" s="802"/>
      <c r="F414" s="479"/>
      <c r="G414" s="478"/>
      <c r="H414" s="479"/>
      <c r="I414" s="478"/>
      <c r="J414" s="464"/>
      <c r="K414" s="464"/>
      <c r="L414" s="464"/>
      <c r="M414" s="464"/>
      <c r="N414" s="464"/>
      <c r="O414" s="464"/>
      <c r="P414" s="464"/>
      <c r="Q414" s="464"/>
      <c r="R414" s="464"/>
      <c r="S414" s="464"/>
      <c r="T414" s="464"/>
      <c r="U414" s="464"/>
      <c r="V414" s="464"/>
      <c r="W414" s="464"/>
      <c r="X414" s="464"/>
      <c r="Y414" s="464"/>
    </row>
    <row r="415" spans="1:25" ht="21.75" hidden="1" customHeight="1">
      <c r="A415" s="457"/>
      <c r="B415" s="803" t="s">
        <v>542</v>
      </c>
      <c r="C415" s="804"/>
      <c r="D415" s="804"/>
      <c r="E415" s="805"/>
      <c r="F415" s="479"/>
      <c r="G415" s="478"/>
      <c r="H415" s="479"/>
      <c r="I415" s="478"/>
      <c r="J415" s="464"/>
      <c r="K415" s="464"/>
      <c r="L415" s="464"/>
      <c r="M415" s="464"/>
      <c r="N415" s="464"/>
      <c r="O415" s="464"/>
      <c r="P415" s="464"/>
      <c r="Q415" s="464"/>
      <c r="R415" s="464"/>
      <c r="S415" s="464"/>
      <c r="T415" s="464"/>
      <c r="U415" s="464"/>
      <c r="V415" s="464"/>
      <c r="W415" s="464"/>
      <c r="X415" s="464"/>
      <c r="Y415" s="464"/>
    </row>
    <row r="416" spans="1:25" ht="35.450000000000003" hidden="1" customHeight="1">
      <c r="A416" s="457"/>
      <c r="B416" s="806" t="s">
        <v>546</v>
      </c>
      <c r="C416" s="807"/>
      <c r="D416" s="807"/>
      <c r="E416" s="807"/>
      <c r="F416" s="808"/>
      <c r="G416" s="809"/>
      <c r="H416" s="808"/>
      <c r="I416" s="809"/>
      <c r="J416" s="464"/>
      <c r="K416" s="464"/>
      <c r="L416" s="464"/>
      <c r="M416" s="464"/>
      <c r="N416" s="464"/>
      <c r="O416" s="464"/>
      <c r="P416" s="464"/>
      <c r="Q416" s="464"/>
      <c r="R416" s="464"/>
      <c r="S416" s="464"/>
      <c r="T416" s="464"/>
      <c r="U416" s="464"/>
      <c r="V416" s="464"/>
      <c r="W416" s="464"/>
      <c r="X416" s="464"/>
      <c r="Y416" s="464"/>
    </row>
    <row r="417" spans="1:25" ht="21.75" hidden="1" customHeight="1">
      <c r="A417" s="457"/>
      <c r="B417" s="485"/>
      <c r="C417" s="486"/>
      <c r="D417" s="486"/>
      <c r="E417" s="486"/>
      <c r="F417" s="486"/>
      <c r="G417" s="486"/>
      <c r="H417" s="486"/>
      <c r="I417" s="486"/>
      <c r="J417" s="464"/>
      <c r="K417" s="464"/>
      <c r="L417" s="464"/>
      <c r="M417" s="464"/>
      <c r="N417" s="464"/>
      <c r="O417" s="464"/>
      <c r="P417" s="464"/>
      <c r="Q417" s="464"/>
      <c r="R417" s="464"/>
      <c r="S417" s="464"/>
      <c r="T417" s="464"/>
      <c r="U417" s="464"/>
      <c r="V417" s="464"/>
      <c r="W417" s="464"/>
      <c r="X417" s="464"/>
      <c r="Y417" s="464"/>
    </row>
    <row r="418" spans="1:25" ht="14.45" hidden="1" customHeight="1">
      <c r="A418" s="457"/>
      <c r="B418" s="481"/>
      <c r="C418" s="476"/>
      <c r="D418" s="476"/>
      <c r="E418" s="477"/>
      <c r="F418" s="167"/>
      <c r="G418" s="167"/>
      <c r="H418" s="167"/>
      <c r="I418" s="482"/>
      <c r="J418" s="464"/>
      <c r="K418" s="464"/>
      <c r="L418" s="464"/>
      <c r="M418" s="464"/>
      <c r="N418" s="464"/>
      <c r="O418" s="464"/>
      <c r="P418" s="464"/>
      <c r="Q418" s="464"/>
      <c r="R418" s="464"/>
      <c r="S418" s="464"/>
      <c r="T418" s="464"/>
      <c r="U418" s="464"/>
      <c r="V418" s="464"/>
      <c r="W418" s="464"/>
      <c r="X418" s="464"/>
      <c r="Y418" s="464"/>
    </row>
    <row r="419" spans="1:25" ht="33" hidden="1" customHeight="1">
      <c r="A419" s="457"/>
      <c r="B419" s="810" t="s">
        <v>613</v>
      </c>
      <c r="C419" s="811"/>
      <c r="D419" s="811"/>
      <c r="E419" s="812"/>
      <c r="F419" s="813"/>
      <c r="G419" s="809"/>
      <c r="H419" s="808"/>
      <c r="I419" s="809"/>
      <c r="J419" s="464"/>
      <c r="K419" s="464"/>
      <c r="L419" s="464"/>
      <c r="M419" s="464"/>
      <c r="N419" s="464"/>
      <c r="O419" s="464"/>
      <c r="P419" s="464"/>
      <c r="Q419" s="464"/>
      <c r="R419" s="464"/>
      <c r="S419" s="464"/>
      <c r="T419" s="464"/>
      <c r="U419" s="464"/>
      <c r="V419" s="464"/>
      <c r="W419" s="464"/>
      <c r="X419" s="464"/>
      <c r="Y419" s="464"/>
    </row>
    <row r="420" spans="1:25" ht="38.25" hidden="1" customHeight="1">
      <c r="A420" s="457" t="s">
        <v>614</v>
      </c>
      <c r="B420" s="814" t="s">
        <v>547</v>
      </c>
      <c r="C420" s="815"/>
      <c r="D420" s="815"/>
      <c r="E420" s="815"/>
      <c r="F420" s="816"/>
      <c r="G420" s="817"/>
      <c r="H420" s="816"/>
      <c r="I420" s="817"/>
      <c r="J420" s="464"/>
      <c r="K420" s="464"/>
      <c r="L420" s="464"/>
      <c r="M420" s="464"/>
      <c r="N420" s="464"/>
      <c r="O420" s="464"/>
      <c r="P420" s="464"/>
      <c r="Q420" s="464"/>
      <c r="R420" s="464"/>
      <c r="S420" s="464"/>
      <c r="T420" s="464"/>
      <c r="U420" s="464"/>
      <c r="V420" s="464"/>
      <c r="W420" s="464"/>
      <c r="X420" s="464"/>
      <c r="Y420" s="464"/>
    </row>
    <row r="421" spans="1:25" ht="24.95" hidden="1" customHeight="1">
      <c r="A421" s="468"/>
      <c r="B421" s="814" t="s">
        <v>548</v>
      </c>
      <c r="C421" s="815"/>
      <c r="D421" s="815"/>
      <c r="E421" s="815"/>
      <c r="F421" s="487"/>
      <c r="G421" s="488"/>
      <c r="H421" s="487"/>
      <c r="I421" s="489"/>
      <c r="J421" s="464"/>
      <c r="K421" s="464"/>
      <c r="L421" s="464"/>
      <c r="M421" s="464"/>
      <c r="N421" s="464"/>
      <c r="O421" s="464"/>
      <c r="P421" s="464"/>
      <c r="Q421" s="464"/>
      <c r="R421" s="464"/>
      <c r="S421" s="464"/>
      <c r="T421" s="464"/>
      <c r="U421" s="464"/>
      <c r="V421" s="464"/>
      <c r="W421" s="464"/>
      <c r="X421" s="464"/>
      <c r="Y421" s="464"/>
    </row>
    <row r="422" spans="1:25" ht="31.5" hidden="1" customHeight="1">
      <c r="A422" s="468"/>
      <c r="B422" s="814"/>
      <c r="C422" s="815"/>
      <c r="D422" s="815"/>
      <c r="E422" s="815"/>
      <c r="F422" s="490"/>
      <c r="G422" s="491"/>
      <c r="H422" s="490"/>
      <c r="I422" s="492"/>
      <c r="J422" s="464"/>
      <c r="K422" s="464"/>
      <c r="L422" s="464"/>
      <c r="M422" s="464"/>
      <c r="N422" s="464"/>
      <c r="O422" s="464"/>
      <c r="P422" s="464"/>
      <c r="Q422" s="464"/>
      <c r="R422" s="464"/>
      <c r="S422" s="464"/>
      <c r="T422" s="464"/>
      <c r="U422" s="464"/>
      <c r="V422" s="464"/>
      <c r="W422" s="464"/>
      <c r="X422" s="464"/>
      <c r="Y422" s="464"/>
    </row>
    <row r="423" spans="1:25" ht="15.75" hidden="1" customHeight="1">
      <c r="A423" s="468"/>
      <c r="B423" s="501"/>
      <c r="C423" s="502"/>
      <c r="D423" s="502"/>
      <c r="E423" s="503"/>
      <c r="F423" s="818"/>
      <c r="G423" s="819"/>
      <c r="H423" s="818"/>
      <c r="I423" s="819"/>
      <c r="J423" s="464"/>
      <c r="K423" s="464"/>
      <c r="L423" s="464"/>
      <c r="M423" s="464"/>
      <c r="N423" s="464"/>
      <c r="O423" s="464"/>
      <c r="P423" s="464"/>
      <c r="Q423" s="464"/>
      <c r="R423" s="464"/>
      <c r="S423" s="464"/>
      <c r="T423" s="464"/>
      <c r="U423" s="464"/>
      <c r="V423" s="464"/>
      <c r="W423" s="464"/>
      <c r="X423" s="464"/>
      <c r="Y423" s="464"/>
    </row>
    <row r="424" spans="1:25" ht="21" hidden="1" customHeight="1">
      <c r="A424" s="457" t="s">
        <v>615</v>
      </c>
      <c r="B424" s="793" t="s">
        <v>549</v>
      </c>
      <c r="C424" s="794"/>
      <c r="D424" s="794"/>
      <c r="E424" s="795"/>
      <c r="F424" s="808"/>
      <c r="G424" s="809"/>
      <c r="H424" s="808"/>
      <c r="I424" s="809"/>
      <c r="J424" s="464"/>
      <c r="K424" s="464"/>
      <c r="L424" s="464"/>
      <c r="M424" s="464"/>
      <c r="N424" s="464"/>
      <c r="O424" s="464"/>
      <c r="P424" s="464"/>
      <c r="Q424" s="464"/>
      <c r="R424" s="464"/>
      <c r="S424" s="464"/>
      <c r="T424" s="464"/>
      <c r="U424" s="464"/>
      <c r="V424" s="464"/>
      <c r="W424" s="464"/>
      <c r="X424" s="464"/>
      <c r="Y424" s="464"/>
    </row>
    <row r="425" spans="1:25" ht="18.75" hidden="1" customHeight="1">
      <c r="A425" s="457" t="s">
        <v>616</v>
      </c>
      <c r="B425" s="820" t="s">
        <v>550</v>
      </c>
      <c r="C425" s="821"/>
      <c r="D425" s="821"/>
      <c r="E425" s="822"/>
      <c r="F425" s="823"/>
      <c r="G425" s="824"/>
      <c r="H425" s="823"/>
      <c r="I425" s="824"/>
      <c r="J425" s="464"/>
      <c r="K425" s="464"/>
      <c r="L425" s="464"/>
      <c r="M425" s="464"/>
      <c r="N425" s="464"/>
      <c r="O425" s="464"/>
      <c r="P425" s="464"/>
      <c r="Q425" s="464"/>
      <c r="R425" s="464"/>
      <c r="S425" s="464"/>
      <c r="T425" s="464"/>
      <c r="U425" s="464"/>
      <c r="V425" s="464"/>
      <c r="W425" s="464"/>
      <c r="X425" s="464"/>
      <c r="Y425" s="464"/>
    </row>
    <row r="426" spans="1:25" ht="18.75" hidden="1" customHeight="1">
      <c r="A426" s="457"/>
      <c r="B426" s="493"/>
      <c r="C426" s="494"/>
      <c r="D426" s="494"/>
      <c r="E426" s="495"/>
      <c r="F426" s="496"/>
      <c r="G426" s="497"/>
      <c r="H426" s="496"/>
      <c r="I426" s="497"/>
      <c r="J426" s="464"/>
      <c r="K426" s="464"/>
      <c r="L426" s="464"/>
      <c r="M426" s="464"/>
      <c r="N426" s="464"/>
      <c r="O426" s="464"/>
      <c r="P426" s="464"/>
      <c r="Q426" s="464"/>
      <c r="R426" s="464"/>
      <c r="S426" s="464"/>
      <c r="T426" s="464"/>
      <c r="U426" s="464"/>
      <c r="V426" s="464"/>
      <c r="W426" s="464"/>
      <c r="X426" s="464"/>
      <c r="Y426" s="464"/>
    </row>
    <row r="427" spans="1:25" ht="18.75" hidden="1" customHeight="1">
      <c r="A427" s="457"/>
      <c r="B427" s="493"/>
      <c r="C427" s="494"/>
      <c r="D427" s="494"/>
      <c r="E427" s="495"/>
      <c r="F427" s="496"/>
      <c r="G427" s="497"/>
      <c r="H427" s="496"/>
      <c r="I427" s="497"/>
      <c r="J427" s="464"/>
      <c r="K427" s="464"/>
      <c r="L427" s="464"/>
      <c r="M427" s="464"/>
      <c r="N427" s="464"/>
      <c r="O427" s="464"/>
      <c r="P427" s="464"/>
      <c r="Q427" s="464"/>
      <c r="R427" s="464"/>
      <c r="S427" s="464"/>
      <c r="T427" s="464"/>
      <c r="U427" s="464"/>
      <c r="V427" s="464"/>
      <c r="W427" s="464"/>
      <c r="X427" s="464"/>
      <c r="Y427" s="464"/>
    </row>
    <row r="428" spans="1:25" ht="18.75" hidden="1" customHeight="1">
      <c r="A428" s="457"/>
      <c r="B428" s="493"/>
      <c r="C428" s="494"/>
      <c r="D428" s="494"/>
      <c r="E428" s="495"/>
      <c r="F428" s="496"/>
      <c r="G428" s="497"/>
      <c r="H428" s="496"/>
      <c r="I428" s="497"/>
      <c r="J428" s="464"/>
      <c r="K428" s="464"/>
      <c r="L428" s="464"/>
      <c r="M428" s="464"/>
      <c r="N428" s="464"/>
      <c r="O428" s="464"/>
      <c r="P428" s="464"/>
      <c r="Q428" s="464"/>
      <c r="R428" s="464"/>
      <c r="S428" s="464"/>
      <c r="T428" s="464"/>
      <c r="U428" s="464"/>
      <c r="V428" s="464"/>
      <c r="W428" s="464"/>
      <c r="X428" s="464"/>
      <c r="Y428" s="464"/>
    </row>
    <row r="429" spans="1:25" ht="18.75" hidden="1" customHeight="1">
      <c r="A429" s="457"/>
      <c r="B429" s="493"/>
      <c r="C429" s="494"/>
      <c r="D429" s="494"/>
      <c r="E429" s="495"/>
      <c r="F429" s="496"/>
      <c r="G429" s="497"/>
      <c r="H429" s="496"/>
      <c r="I429" s="497"/>
      <c r="J429" s="464"/>
      <c r="K429" s="464"/>
      <c r="L429" s="464"/>
      <c r="M429" s="464"/>
      <c r="N429" s="464"/>
      <c r="O429" s="464"/>
      <c r="P429" s="464"/>
      <c r="Q429" s="464"/>
      <c r="R429" s="464"/>
      <c r="S429" s="464"/>
      <c r="T429" s="464"/>
      <c r="U429" s="464"/>
      <c r="V429" s="464"/>
      <c r="W429" s="464"/>
      <c r="X429" s="464"/>
      <c r="Y429" s="464"/>
    </row>
    <row r="430" spans="1:25" ht="18.75" hidden="1" customHeight="1">
      <c r="A430" s="457"/>
      <c r="B430" s="493"/>
      <c r="C430" s="494"/>
      <c r="D430" s="494"/>
      <c r="E430" s="495"/>
      <c r="F430" s="496"/>
      <c r="G430" s="497"/>
      <c r="H430" s="496"/>
      <c r="I430" s="497"/>
      <c r="J430" s="464"/>
      <c r="K430" s="464"/>
      <c r="L430" s="464"/>
      <c r="M430" s="464"/>
      <c r="N430" s="464"/>
      <c r="O430" s="464"/>
      <c r="P430" s="464"/>
      <c r="Q430" s="464"/>
      <c r="R430" s="464"/>
      <c r="S430" s="464"/>
      <c r="T430" s="464"/>
      <c r="U430" s="464"/>
      <c r="V430" s="464"/>
      <c r="W430" s="464"/>
      <c r="X430" s="464"/>
      <c r="Y430" s="464"/>
    </row>
    <row r="431" spans="1:25" ht="18.75" hidden="1" customHeight="1">
      <c r="A431" s="457"/>
      <c r="B431" s="493"/>
      <c r="C431" s="494"/>
      <c r="D431" s="494"/>
      <c r="E431" s="495"/>
      <c r="F431" s="496"/>
      <c r="G431" s="497"/>
      <c r="H431" s="496"/>
      <c r="I431" s="497"/>
      <c r="J431" s="464"/>
      <c r="K431" s="464"/>
      <c r="L431" s="464"/>
      <c r="M431" s="464"/>
      <c r="N431" s="464"/>
      <c r="O431" s="464"/>
      <c r="P431" s="464"/>
      <c r="Q431" s="464"/>
      <c r="R431" s="464"/>
      <c r="S431" s="464"/>
      <c r="T431" s="464"/>
      <c r="U431" s="464"/>
      <c r="V431" s="464"/>
      <c r="W431" s="464"/>
      <c r="X431" s="464"/>
      <c r="Y431" s="464"/>
    </row>
    <row r="432" spans="1:25" ht="18.75" hidden="1" customHeight="1">
      <c r="A432" s="457"/>
      <c r="B432" s="493"/>
      <c r="C432" s="494"/>
      <c r="D432" s="494"/>
      <c r="E432" s="495"/>
      <c r="F432" s="496"/>
      <c r="G432" s="497"/>
      <c r="H432" s="496"/>
      <c r="I432" s="497"/>
      <c r="J432" s="464"/>
      <c r="K432" s="464"/>
      <c r="L432" s="464"/>
      <c r="M432" s="464"/>
      <c r="N432" s="464"/>
      <c r="O432" s="464"/>
      <c r="P432" s="464"/>
      <c r="Q432" s="464"/>
      <c r="R432" s="464"/>
      <c r="S432" s="464"/>
      <c r="T432" s="464"/>
      <c r="U432" s="464"/>
      <c r="V432" s="464"/>
      <c r="W432" s="464"/>
      <c r="X432" s="464"/>
      <c r="Y432" s="464"/>
    </row>
    <row r="433" spans="1:25" ht="18.75" hidden="1" customHeight="1">
      <c r="A433" s="457"/>
      <c r="B433" s="493"/>
      <c r="C433" s="494"/>
      <c r="D433" s="494"/>
      <c r="E433" s="495"/>
      <c r="F433" s="496"/>
      <c r="G433" s="497"/>
      <c r="H433" s="496"/>
      <c r="I433" s="497"/>
      <c r="J433" s="464"/>
      <c r="K433" s="464"/>
      <c r="L433" s="464"/>
      <c r="M433" s="464"/>
      <c r="N433" s="464"/>
      <c r="O433" s="464"/>
      <c r="P433" s="464"/>
      <c r="Q433" s="464"/>
      <c r="R433" s="464"/>
      <c r="S433" s="464"/>
      <c r="T433" s="464"/>
      <c r="U433" s="464"/>
      <c r="V433" s="464"/>
      <c r="W433" s="464"/>
      <c r="X433" s="464"/>
      <c r="Y433" s="464"/>
    </row>
    <row r="434" spans="1:25" ht="18.75" hidden="1" customHeight="1">
      <c r="A434" s="457"/>
      <c r="B434" s="493"/>
      <c r="C434" s="494"/>
      <c r="D434" s="494"/>
      <c r="E434" s="495"/>
      <c r="F434" s="496"/>
      <c r="G434" s="497"/>
      <c r="H434" s="496"/>
      <c r="I434" s="497"/>
      <c r="J434" s="464"/>
      <c r="K434" s="464"/>
      <c r="L434" s="464"/>
      <c r="M434" s="464"/>
      <c r="N434" s="464"/>
      <c r="O434" s="464"/>
      <c r="P434" s="464"/>
      <c r="Q434" s="464"/>
      <c r="R434" s="464"/>
      <c r="S434" s="464"/>
      <c r="T434" s="464"/>
      <c r="U434" s="464"/>
      <c r="V434" s="464"/>
      <c r="W434" s="464"/>
      <c r="X434" s="464"/>
      <c r="Y434" s="464"/>
    </row>
    <row r="435" spans="1:25" ht="18.75" hidden="1" customHeight="1">
      <c r="A435" s="457"/>
      <c r="B435" s="493"/>
      <c r="C435" s="494"/>
      <c r="D435" s="494"/>
      <c r="E435" s="495"/>
      <c r="F435" s="496"/>
      <c r="G435" s="497"/>
      <c r="H435" s="496"/>
      <c r="I435" s="497"/>
      <c r="J435" s="464"/>
      <c r="K435" s="464"/>
      <c r="L435" s="464"/>
      <c r="M435" s="464"/>
      <c r="N435" s="464"/>
      <c r="O435" s="464"/>
      <c r="P435" s="464"/>
      <c r="Q435" s="464"/>
      <c r="R435" s="464"/>
      <c r="S435" s="464"/>
      <c r="T435" s="464"/>
      <c r="U435" s="464"/>
      <c r="V435" s="464"/>
      <c r="W435" s="464"/>
      <c r="X435" s="464"/>
      <c r="Y435" s="464"/>
    </row>
    <row r="436" spans="1:25" ht="18.75" hidden="1" customHeight="1">
      <c r="A436" s="457"/>
      <c r="B436" s="493"/>
      <c r="C436" s="494"/>
      <c r="D436" s="494"/>
      <c r="E436" s="495"/>
      <c r="F436" s="496"/>
      <c r="G436" s="497"/>
      <c r="H436" s="496"/>
      <c r="I436" s="497"/>
      <c r="J436" s="464"/>
      <c r="K436" s="464"/>
      <c r="L436" s="464"/>
      <c r="M436" s="464"/>
      <c r="N436" s="464"/>
      <c r="O436" s="464"/>
      <c r="P436" s="464"/>
      <c r="Q436" s="464"/>
      <c r="R436" s="464"/>
      <c r="S436" s="464"/>
      <c r="T436" s="464"/>
      <c r="U436" s="464"/>
      <c r="V436" s="464"/>
      <c r="W436" s="464"/>
      <c r="X436" s="464"/>
      <c r="Y436" s="464"/>
    </row>
    <row r="437" spans="1:25" ht="44.45" hidden="1" customHeight="1">
      <c r="A437" s="457">
        <v>5</v>
      </c>
      <c r="B437" s="793" t="s">
        <v>617</v>
      </c>
      <c r="C437" s="794"/>
      <c r="D437" s="794"/>
      <c r="E437" s="795"/>
      <c r="F437" s="791"/>
      <c r="G437" s="792"/>
      <c r="H437" s="791"/>
      <c r="I437" s="915"/>
      <c r="J437" s="464"/>
      <c r="K437" s="464"/>
      <c r="L437" s="464"/>
      <c r="M437" s="464"/>
      <c r="N437" s="464"/>
      <c r="O437" s="464"/>
      <c r="P437" s="464"/>
      <c r="Q437" s="464"/>
      <c r="R437" s="464"/>
      <c r="S437" s="464"/>
      <c r="T437" s="464"/>
      <c r="U437" s="464"/>
      <c r="V437" s="464"/>
      <c r="W437" s="464"/>
      <c r="X437" s="464"/>
      <c r="Y437" s="464"/>
    </row>
    <row r="438" spans="1:25" ht="78.599999999999994" hidden="1" customHeight="1">
      <c r="A438" s="457">
        <v>6</v>
      </c>
      <c r="B438" s="788" t="s">
        <v>618</v>
      </c>
      <c r="C438" s="789"/>
      <c r="D438" s="789"/>
      <c r="E438" s="790"/>
      <c r="F438" s="791"/>
      <c r="G438" s="792"/>
      <c r="H438" s="791"/>
      <c r="I438" s="915"/>
      <c r="J438" s="464"/>
      <c r="K438" s="464"/>
      <c r="L438" s="464"/>
      <c r="M438" s="464"/>
      <c r="N438" s="464"/>
      <c r="O438" s="464"/>
      <c r="P438" s="464"/>
      <c r="Q438" s="464"/>
      <c r="R438" s="464"/>
      <c r="S438" s="464"/>
      <c r="T438" s="464"/>
      <c r="U438" s="464"/>
      <c r="V438" s="464"/>
      <c r="W438" s="464"/>
      <c r="X438" s="464"/>
      <c r="Y438" s="464"/>
    </row>
    <row r="439" spans="1:25" ht="18.75" hidden="1" customHeight="1">
      <c r="A439" s="468"/>
      <c r="B439" s="484"/>
      <c r="C439" s="484"/>
      <c r="D439" s="484"/>
      <c r="E439" s="484"/>
      <c r="F439" s="498"/>
      <c r="G439" s="498"/>
      <c r="H439" s="498"/>
      <c r="I439" s="498"/>
      <c r="J439" s="464"/>
      <c r="K439" s="464"/>
      <c r="L439" s="464"/>
      <c r="M439" s="464"/>
      <c r="N439" s="464"/>
      <c r="O439" s="464"/>
      <c r="P439" s="464"/>
      <c r="Q439" s="464"/>
      <c r="R439" s="464"/>
      <c r="S439" s="464"/>
      <c r="T439" s="464"/>
      <c r="U439" s="464"/>
      <c r="V439" s="464"/>
      <c r="W439" s="464"/>
      <c r="X439" s="464"/>
      <c r="Y439" s="464"/>
    </row>
    <row r="440" spans="1:25" ht="36.75" hidden="1" customHeight="1">
      <c r="A440" s="457">
        <v>7</v>
      </c>
      <c r="B440" s="793" t="s">
        <v>551</v>
      </c>
      <c r="C440" s="794"/>
      <c r="D440" s="794"/>
      <c r="E440" s="795"/>
      <c r="F440" s="796"/>
      <c r="G440" s="797"/>
      <c r="H440" s="797"/>
      <c r="I440" s="916"/>
      <c r="J440" s="464"/>
      <c r="K440" s="464"/>
      <c r="L440" s="464"/>
      <c r="M440" s="464"/>
      <c r="N440" s="464"/>
      <c r="O440" s="464"/>
      <c r="P440" s="464"/>
      <c r="Q440" s="464"/>
      <c r="R440" s="464"/>
      <c r="S440" s="464"/>
      <c r="T440" s="464"/>
      <c r="U440" s="464"/>
      <c r="V440" s="464"/>
      <c r="W440" s="464"/>
      <c r="X440" s="464"/>
      <c r="Y440" s="464"/>
    </row>
    <row r="441" spans="1:25" ht="19.5" hidden="1" customHeight="1">
      <c r="A441" s="468"/>
      <c r="B441" s="798" t="s">
        <v>552</v>
      </c>
      <c r="C441" s="798"/>
      <c r="D441" s="798"/>
      <c r="E441" s="798"/>
      <c r="F441" s="798"/>
      <c r="G441" s="798"/>
      <c r="H441" s="798"/>
      <c r="I441" s="798"/>
      <c r="J441" s="464"/>
      <c r="K441" s="464"/>
      <c r="L441" s="464"/>
      <c r="M441" s="464"/>
      <c r="N441" s="464"/>
      <c r="O441" s="464"/>
      <c r="P441" s="464"/>
      <c r="Q441" s="464"/>
      <c r="R441" s="464"/>
      <c r="S441" s="464"/>
      <c r="T441" s="464"/>
      <c r="U441" s="464"/>
      <c r="V441" s="464"/>
      <c r="W441" s="464"/>
      <c r="X441" s="464"/>
      <c r="Y441" s="464"/>
    </row>
    <row r="442" spans="1:25" ht="63" hidden="1" customHeight="1">
      <c r="A442" s="455">
        <v>5.3</v>
      </c>
      <c r="B442" s="799" t="s">
        <v>619</v>
      </c>
      <c r="C442" s="799"/>
      <c r="D442" s="799"/>
      <c r="E442" s="799"/>
      <c r="F442" s="799"/>
      <c r="G442" s="799"/>
      <c r="H442" s="799"/>
      <c r="I442" s="799"/>
    </row>
    <row r="443" spans="1:25" hidden="1">
      <c r="A443" s="532" t="s">
        <v>38</v>
      </c>
      <c r="B443" s="785" t="str">
        <f>"For  "&amp;F215</f>
        <v>For  111</v>
      </c>
      <c r="C443" s="785"/>
      <c r="D443" s="785"/>
      <c r="E443" s="785"/>
      <c r="F443" s="785"/>
      <c r="G443" s="785"/>
      <c r="H443" s="71"/>
      <c r="I443" s="71"/>
      <c r="J443" s="71"/>
    </row>
    <row r="444" spans="1:25" hidden="1">
      <c r="A444" s="71"/>
      <c r="B444" s="533" t="s">
        <v>73</v>
      </c>
      <c r="C444" s="786"/>
      <c r="D444" s="787"/>
      <c r="E444" s="787"/>
      <c r="F444" s="787"/>
      <c r="G444" s="787"/>
      <c r="H444" s="787"/>
      <c r="I444" s="914"/>
      <c r="J444" s="71"/>
    </row>
    <row r="445" spans="1:25" hidden="1">
      <c r="A445" s="71"/>
      <c r="B445" s="533" t="s">
        <v>81</v>
      </c>
      <c r="C445" s="786"/>
      <c r="D445" s="787"/>
      <c r="E445" s="787"/>
      <c r="F445" s="787"/>
      <c r="G445" s="787"/>
      <c r="H445" s="787"/>
      <c r="I445" s="914"/>
      <c r="J445" s="71"/>
    </row>
    <row r="446" spans="1:25" hidden="1">
      <c r="A446" s="71"/>
      <c r="B446" s="533" t="s">
        <v>497</v>
      </c>
      <c r="C446" s="786"/>
      <c r="D446" s="787"/>
      <c r="E446" s="787"/>
      <c r="F446" s="787"/>
      <c r="G446" s="787"/>
      <c r="H446" s="787"/>
      <c r="I446" s="914"/>
      <c r="J446" s="71"/>
    </row>
    <row r="447" spans="1:25" hidden="1">
      <c r="A447" s="71"/>
      <c r="B447" s="533" t="s">
        <v>620</v>
      </c>
      <c r="C447" s="786"/>
      <c r="D447" s="787"/>
      <c r="E447" s="787"/>
      <c r="F447" s="787"/>
      <c r="G447" s="787"/>
      <c r="H447" s="787"/>
      <c r="I447" s="914"/>
      <c r="J447" s="71"/>
    </row>
    <row r="448" spans="1:25" hidden="1">
      <c r="A448" s="71"/>
      <c r="B448" s="533" t="s">
        <v>621</v>
      </c>
      <c r="C448" s="786"/>
      <c r="D448" s="787"/>
      <c r="E448" s="787"/>
      <c r="F448" s="787"/>
      <c r="G448" s="787"/>
      <c r="H448" s="787"/>
      <c r="I448" s="914"/>
      <c r="J448" s="71"/>
    </row>
    <row r="449" spans="1:10" hidden="1">
      <c r="A449" s="71"/>
      <c r="B449" s="533" t="s">
        <v>622</v>
      </c>
      <c r="C449" s="786"/>
      <c r="D449" s="787"/>
      <c r="E449" s="787"/>
      <c r="F449" s="787"/>
      <c r="G449" s="787"/>
      <c r="H449" s="787"/>
      <c r="I449" s="914"/>
      <c r="J449" s="71"/>
    </row>
    <row r="450" spans="1:10" hidden="1">
      <c r="A450" s="71"/>
      <c r="B450" s="533" t="s">
        <v>623</v>
      </c>
      <c r="C450" s="786"/>
      <c r="D450" s="787"/>
      <c r="E450" s="787"/>
      <c r="F450" s="787"/>
      <c r="G450" s="787"/>
      <c r="H450" s="787"/>
      <c r="I450" s="914"/>
      <c r="J450" s="71"/>
    </row>
    <row r="451" spans="1:10" hidden="1">
      <c r="A451" s="71"/>
      <c r="B451" s="533" t="s">
        <v>624</v>
      </c>
      <c r="C451" s="786"/>
      <c r="D451" s="787"/>
      <c r="E451" s="787"/>
      <c r="F451" s="787"/>
      <c r="G451" s="787"/>
      <c r="H451" s="787"/>
      <c r="I451" s="914"/>
      <c r="J451" s="71"/>
    </row>
    <row r="452" spans="1:10" hidden="1">
      <c r="A452" s="71"/>
      <c r="B452" s="533" t="s">
        <v>625</v>
      </c>
      <c r="C452" s="786"/>
      <c r="D452" s="787"/>
      <c r="E452" s="787"/>
      <c r="F452" s="787"/>
      <c r="G452" s="787"/>
      <c r="H452" s="787"/>
      <c r="I452" s="914"/>
      <c r="J452" s="71"/>
    </row>
    <row r="453" spans="1:10" hidden="1">
      <c r="A453" s="71"/>
      <c r="B453" s="533" t="s">
        <v>626</v>
      </c>
      <c r="C453" s="786"/>
      <c r="D453" s="787"/>
      <c r="E453" s="787"/>
      <c r="F453" s="787"/>
      <c r="G453" s="787"/>
      <c r="H453" s="787"/>
      <c r="I453" s="914"/>
      <c r="J453" s="71"/>
    </row>
    <row r="454" spans="1:10" hidden="1">
      <c r="A454" s="71"/>
      <c r="B454" s="71"/>
      <c r="C454" s="71"/>
      <c r="D454" s="71"/>
      <c r="E454" s="71"/>
      <c r="F454" s="71"/>
      <c r="G454" s="71"/>
      <c r="H454" s="71"/>
      <c r="I454" s="71"/>
      <c r="J454" s="71"/>
    </row>
    <row r="455" spans="1:10" hidden="1">
      <c r="A455" s="532" t="s">
        <v>39</v>
      </c>
      <c r="B455" s="785" t="e">
        <f>"For  "&amp;F248</f>
        <v>#REF!</v>
      </c>
      <c r="C455" s="785"/>
      <c r="D455" s="785"/>
      <c r="E455" s="785"/>
      <c r="F455" s="785"/>
      <c r="G455" s="785"/>
      <c r="H455" s="71"/>
      <c r="I455" s="71"/>
      <c r="J455" s="71"/>
    </row>
    <row r="456" spans="1:10" hidden="1">
      <c r="A456" s="71"/>
      <c r="B456" s="533" t="s">
        <v>73</v>
      </c>
      <c r="C456" s="786"/>
      <c r="D456" s="787"/>
      <c r="E456" s="787"/>
      <c r="F456" s="787"/>
      <c r="G456" s="787"/>
      <c r="H456" s="787"/>
      <c r="I456" s="914"/>
      <c r="J456" s="71"/>
    </row>
    <row r="457" spans="1:10" hidden="1">
      <c r="A457" s="71"/>
      <c r="B457" s="533" t="s">
        <v>81</v>
      </c>
      <c r="C457" s="786"/>
      <c r="D457" s="787"/>
      <c r="E457" s="787"/>
      <c r="F457" s="787"/>
      <c r="G457" s="787"/>
      <c r="H457" s="787"/>
      <c r="I457" s="914"/>
      <c r="J457" s="71"/>
    </row>
    <row r="458" spans="1:10" hidden="1">
      <c r="A458" s="71"/>
      <c r="B458" s="533" t="s">
        <v>497</v>
      </c>
      <c r="C458" s="786"/>
      <c r="D458" s="787"/>
      <c r="E458" s="787"/>
      <c r="F458" s="787"/>
      <c r="G458" s="787"/>
      <c r="H458" s="787"/>
      <c r="I458" s="914"/>
      <c r="J458" s="71"/>
    </row>
    <row r="459" spans="1:10" hidden="1">
      <c r="A459" s="71"/>
      <c r="B459" s="533" t="s">
        <v>620</v>
      </c>
      <c r="C459" s="786"/>
      <c r="D459" s="787"/>
      <c r="E459" s="787"/>
      <c r="F459" s="787"/>
      <c r="G459" s="787"/>
      <c r="H459" s="787"/>
      <c r="I459" s="914"/>
      <c r="J459" s="71"/>
    </row>
    <row r="460" spans="1:10" hidden="1">
      <c r="A460" s="71"/>
      <c r="B460" s="533" t="s">
        <v>621</v>
      </c>
      <c r="C460" s="786"/>
      <c r="D460" s="787"/>
      <c r="E460" s="787"/>
      <c r="F460" s="787"/>
      <c r="G460" s="787"/>
      <c r="H460" s="787"/>
      <c r="I460" s="914"/>
      <c r="J460" s="71"/>
    </row>
    <row r="461" spans="1:10" hidden="1">
      <c r="A461" s="71"/>
      <c r="B461" s="533" t="s">
        <v>622</v>
      </c>
      <c r="C461" s="786"/>
      <c r="D461" s="787"/>
      <c r="E461" s="787"/>
      <c r="F461" s="787"/>
      <c r="G461" s="787"/>
      <c r="H461" s="787"/>
      <c r="I461" s="914"/>
      <c r="J461" s="71"/>
    </row>
    <row r="462" spans="1:10" hidden="1">
      <c r="A462" s="71"/>
      <c r="B462" s="533" t="s">
        <v>623</v>
      </c>
      <c r="C462" s="786"/>
      <c r="D462" s="787"/>
      <c r="E462" s="787"/>
      <c r="F462" s="787"/>
      <c r="G462" s="787"/>
      <c r="H462" s="787"/>
      <c r="I462" s="914"/>
      <c r="J462" s="71"/>
    </row>
    <row r="463" spans="1:10" hidden="1">
      <c r="A463" s="71"/>
      <c r="B463" s="533" t="s">
        <v>624</v>
      </c>
      <c r="C463" s="786"/>
      <c r="D463" s="787"/>
      <c r="E463" s="787"/>
      <c r="F463" s="787"/>
      <c r="G463" s="787"/>
      <c r="H463" s="787"/>
      <c r="I463" s="914"/>
      <c r="J463" s="71"/>
    </row>
    <row r="464" spans="1:10" hidden="1">
      <c r="A464" s="71"/>
      <c r="B464" s="533" t="s">
        <v>625</v>
      </c>
      <c r="C464" s="786"/>
      <c r="D464" s="787"/>
      <c r="E464" s="787"/>
      <c r="F464" s="787"/>
      <c r="G464" s="787"/>
      <c r="H464" s="787"/>
      <c r="I464" s="914"/>
      <c r="J464" s="71"/>
    </row>
    <row r="465" spans="1:10" hidden="1">
      <c r="A465" s="71"/>
      <c r="B465" s="533" t="s">
        <v>626</v>
      </c>
      <c r="C465" s="786"/>
      <c r="D465" s="787"/>
      <c r="E465" s="787"/>
      <c r="F465" s="787"/>
      <c r="G465" s="787"/>
      <c r="H465" s="787"/>
      <c r="I465" s="914"/>
      <c r="J465" s="71"/>
    </row>
    <row r="466" spans="1:10" hidden="1">
      <c r="A466" s="71"/>
      <c r="B466" s="534"/>
      <c r="C466" s="535"/>
      <c r="D466" s="535"/>
      <c r="E466" s="535"/>
      <c r="F466" s="535"/>
      <c r="G466" s="535"/>
      <c r="H466" s="535"/>
      <c r="I466" s="535"/>
      <c r="J466" s="71"/>
    </row>
    <row r="467" spans="1:10" hidden="1">
      <c r="A467" s="532" t="s">
        <v>578</v>
      </c>
      <c r="B467" s="785" t="e">
        <f>"For  "&amp;F282</f>
        <v>#REF!</v>
      </c>
      <c r="C467" s="785"/>
      <c r="D467" s="785"/>
      <c r="E467" s="785"/>
      <c r="F467" s="785"/>
      <c r="G467" s="785"/>
      <c r="H467" s="71"/>
      <c r="I467" s="71"/>
      <c r="J467" s="71"/>
    </row>
    <row r="468" spans="1:10" hidden="1">
      <c r="A468" s="71"/>
      <c r="B468" s="533" t="s">
        <v>73</v>
      </c>
      <c r="C468" s="773"/>
      <c r="D468" s="773"/>
      <c r="E468" s="773"/>
      <c r="F468" s="773"/>
      <c r="G468" s="773"/>
      <c r="H468" s="773"/>
      <c r="I468" s="773"/>
      <c r="J468" s="71"/>
    </row>
    <row r="469" spans="1:10" hidden="1">
      <c r="A469" s="71"/>
      <c r="B469" s="533" t="s">
        <v>81</v>
      </c>
      <c r="C469" s="773"/>
      <c r="D469" s="773"/>
      <c r="E469" s="773"/>
      <c r="F469" s="773"/>
      <c r="G469" s="773"/>
      <c r="H469" s="773"/>
      <c r="I469" s="773"/>
      <c r="J469" s="71"/>
    </row>
    <row r="470" spans="1:10" hidden="1">
      <c r="A470" s="71"/>
      <c r="B470" s="533" t="s">
        <v>497</v>
      </c>
      <c r="C470" s="786"/>
      <c r="D470" s="787"/>
      <c r="E470" s="787"/>
      <c r="F470" s="787"/>
      <c r="G470" s="787"/>
      <c r="H470" s="787"/>
      <c r="I470" s="914"/>
      <c r="J470" s="71"/>
    </row>
    <row r="471" spans="1:10" hidden="1">
      <c r="A471" s="71"/>
      <c r="B471" s="533" t="s">
        <v>620</v>
      </c>
      <c r="C471" s="773"/>
      <c r="D471" s="773"/>
      <c r="E471" s="773"/>
      <c r="F471" s="773"/>
      <c r="G471" s="773"/>
      <c r="H471" s="773"/>
      <c r="I471" s="773"/>
      <c r="J471" s="71"/>
    </row>
    <row r="472" spans="1:10" hidden="1">
      <c r="A472" s="71"/>
      <c r="B472" s="533" t="s">
        <v>621</v>
      </c>
      <c r="C472" s="773"/>
      <c r="D472" s="773"/>
      <c r="E472" s="773"/>
      <c r="F472" s="773"/>
      <c r="G472" s="773"/>
      <c r="H472" s="773"/>
      <c r="I472" s="773"/>
      <c r="J472" s="71"/>
    </row>
    <row r="473" spans="1:10" hidden="1">
      <c r="A473" s="71"/>
      <c r="B473" s="533" t="s">
        <v>622</v>
      </c>
      <c r="C473" s="773"/>
      <c r="D473" s="773"/>
      <c r="E473" s="773"/>
      <c r="F473" s="773"/>
      <c r="G473" s="773"/>
      <c r="H473" s="773"/>
      <c r="I473" s="773"/>
      <c r="J473" s="71"/>
    </row>
    <row r="474" spans="1:10" hidden="1">
      <c r="A474" s="71"/>
      <c r="B474" s="533" t="s">
        <v>623</v>
      </c>
      <c r="C474" s="773"/>
      <c r="D474" s="773"/>
      <c r="E474" s="773"/>
      <c r="F474" s="773"/>
      <c r="G474" s="773"/>
      <c r="H474" s="773"/>
      <c r="I474" s="773"/>
      <c r="J474" s="71"/>
    </row>
    <row r="475" spans="1:10" hidden="1">
      <c r="A475" s="71"/>
      <c r="B475" s="533" t="s">
        <v>624</v>
      </c>
      <c r="C475" s="773"/>
      <c r="D475" s="773"/>
      <c r="E475" s="773"/>
      <c r="F475" s="773"/>
      <c r="G475" s="773"/>
      <c r="H475" s="773"/>
      <c r="I475" s="773"/>
      <c r="J475" s="71"/>
    </row>
    <row r="476" spans="1:10" hidden="1">
      <c r="A476" s="71"/>
      <c r="B476" s="533" t="s">
        <v>625</v>
      </c>
      <c r="C476" s="773"/>
      <c r="D476" s="773"/>
      <c r="E476" s="773"/>
      <c r="F476" s="773"/>
      <c r="G476" s="773"/>
      <c r="H476" s="773"/>
      <c r="I476" s="773"/>
      <c r="J476" s="71"/>
    </row>
    <row r="477" spans="1:10" hidden="1">
      <c r="A477" s="71"/>
      <c r="B477" s="533" t="s">
        <v>626</v>
      </c>
      <c r="C477" s="773"/>
      <c r="D477" s="773"/>
      <c r="E477" s="773"/>
      <c r="F477" s="773"/>
      <c r="G477" s="773"/>
      <c r="H477" s="773"/>
      <c r="I477" s="773"/>
      <c r="J477" s="71"/>
    </row>
    <row r="478" spans="1:10">
      <c r="A478" s="71"/>
      <c r="B478" s="534"/>
      <c r="C478" s="535"/>
      <c r="D478" s="535"/>
      <c r="E478" s="535"/>
      <c r="F478" s="535"/>
      <c r="G478" s="535"/>
      <c r="H478" s="535"/>
      <c r="I478" s="535"/>
      <c r="J478" s="71"/>
    </row>
    <row r="479" spans="1:10" ht="24" customHeight="1">
      <c r="A479" s="530" t="s">
        <v>653</v>
      </c>
      <c r="B479" s="774" t="s">
        <v>627</v>
      </c>
      <c r="C479" s="774"/>
      <c r="D479" s="774"/>
      <c r="E479" s="774"/>
      <c r="F479" s="774"/>
      <c r="G479" s="774"/>
      <c r="H479" s="774"/>
      <c r="I479" s="774"/>
      <c r="J479" s="71"/>
    </row>
    <row r="480" spans="1:10" ht="36" customHeight="1">
      <c r="A480" s="455">
        <v>4.0999999999999996</v>
      </c>
      <c r="B480" s="775" t="s">
        <v>628</v>
      </c>
      <c r="C480" s="775"/>
      <c r="D480" s="775"/>
      <c r="E480" s="775"/>
      <c r="F480" s="775"/>
      <c r="G480" s="775"/>
      <c r="H480" s="775"/>
      <c r="I480" s="775"/>
    </row>
    <row r="481" spans="1:13" ht="98.25" customHeight="1">
      <c r="A481" s="71"/>
      <c r="B481" s="371" t="s">
        <v>629</v>
      </c>
      <c r="C481" s="776" t="s">
        <v>630</v>
      </c>
      <c r="D481" s="776"/>
      <c r="E481" s="776"/>
      <c r="F481" s="776"/>
      <c r="G481" s="776"/>
      <c r="H481" s="776"/>
      <c r="I481" s="776"/>
      <c r="J481" s="536"/>
    </row>
    <row r="482" spans="1:13">
      <c r="A482" s="71"/>
      <c r="B482" s="537"/>
      <c r="C482" s="71"/>
      <c r="D482" s="71"/>
      <c r="E482" s="71"/>
      <c r="F482" s="71"/>
      <c r="G482" s="71"/>
      <c r="H482" s="71"/>
      <c r="I482" s="71"/>
      <c r="J482" s="71"/>
    </row>
    <row r="483" spans="1:13" ht="64.5" customHeight="1">
      <c r="A483" s="71"/>
      <c r="B483" s="371" t="s">
        <v>631</v>
      </c>
      <c r="C483" s="776" t="s">
        <v>632</v>
      </c>
      <c r="D483" s="776"/>
      <c r="E483" s="776"/>
      <c r="F483" s="776"/>
      <c r="G483" s="776"/>
      <c r="H483" s="776"/>
      <c r="I483" s="776"/>
      <c r="J483" s="71"/>
    </row>
    <row r="484" spans="1:13">
      <c r="A484" s="71"/>
      <c r="B484" s="71"/>
      <c r="C484" s="71"/>
      <c r="D484" s="71"/>
      <c r="E484" s="71"/>
      <c r="F484" s="71"/>
      <c r="G484" s="71"/>
      <c r="H484" s="71"/>
      <c r="I484" s="71"/>
      <c r="J484" s="71"/>
    </row>
    <row r="485" spans="1:13" ht="36.75" customHeight="1">
      <c r="A485" s="455">
        <v>4.2</v>
      </c>
      <c r="B485" s="777" t="s">
        <v>655</v>
      </c>
      <c r="C485" s="777"/>
      <c r="D485" s="777"/>
      <c r="E485" s="777"/>
      <c r="F485" s="777"/>
      <c r="G485" s="777"/>
      <c r="H485" s="777"/>
      <c r="I485" s="777"/>
    </row>
    <row r="486" spans="1:13">
      <c r="A486" s="71"/>
      <c r="B486" s="71"/>
      <c r="C486" s="71"/>
      <c r="D486" s="71"/>
      <c r="E486" s="71"/>
      <c r="F486" s="71"/>
      <c r="G486" s="71"/>
      <c r="H486" s="71"/>
      <c r="I486" s="71"/>
      <c r="J486" s="71"/>
    </row>
    <row r="487" spans="1:13" ht="24" customHeight="1" thickBot="1">
      <c r="A487" s="475"/>
      <c r="B487" s="780" t="s">
        <v>633</v>
      </c>
      <c r="C487" s="780"/>
      <c r="D487" s="780"/>
      <c r="E487" s="780"/>
      <c r="F487" s="1004"/>
      <c r="G487" s="1004"/>
      <c r="H487" s="1004"/>
      <c r="I487" s="1004"/>
      <c r="J487" s="71"/>
    </row>
    <row r="488" spans="1:13" ht="32.25" customHeight="1">
      <c r="A488" s="540"/>
      <c r="B488" s="1005"/>
      <c r="C488" s="1006"/>
      <c r="D488" s="1000"/>
      <c r="E488" s="1001"/>
      <c r="F488" s="1002" t="e">
        <f>"For  " &amp;F248</f>
        <v>#REF!</v>
      </c>
      <c r="G488" s="1003"/>
      <c r="H488" s="1007" t="e">
        <f>"For  " &amp;F282</f>
        <v>#REF!</v>
      </c>
      <c r="I488" s="1003"/>
      <c r="J488" s="71"/>
    </row>
    <row r="489" spans="1:13" ht="36" customHeight="1">
      <c r="A489" s="541" t="s">
        <v>38</v>
      </c>
      <c r="B489" s="1008" t="s">
        <v>634</v>
      </c>
      <c r="C489" s="1009"/>
      <c r="D489" s="1010" t="s">
        <v>635</v>
      </c>
      <c r="E489" s="1011"/>
      <c r="F489" s="1012" t="s">
        <v>635</v>
      </c>
      <c r="G489" s="1013"/>
      <c r="H489" s="1014" t="s">
        <v>635</v>
      </c>
      <c r="I489" s="1015"/>
      <c r="J489" s="547"/>
      <c r="K489" s="548"/>
      <c r="L489" s="548"/>
      <c r="M489" s="548"/>
    </row>
    <row r="490" spans="1:13" ht="21" customHeight="1">
      <c r="A490" s="542"/>
      <c r="B490" s="767" t="s">
        <v>636</v>
      </c>
      <c r="C490" s="768"/>
      <c r="D490" s="769"/>
      <c r="E490" s="770"/>
      <c r="F490" s="593"/>
      <c r="G490" s="585"/>
      <c r="H490" s="593"/>
      <c r="I490" s="585"/>
      <c r="J490" s="549"/>
      <c r="K490" s="549"/>
      <c r="L490" s="549"/>
      <c r="M490" s="548"/>
    </row>
    <row r="491" spans="1:13" ht="23.25" customHeight="1">
      <c r="A491" s="542"/>
      <c r="B491" s="767" t="s">
        <v>637</v>
      </c>
      <c r="C491" s="768"/>
      <c r="D491" s="769"/>
      <c r="E491" s="770"/>
      <c r="F491" s="593"/>
      <c r="G491" s="585"/>
      <c r="H491" s="593"/>
      <c r="I491" s="585"/>
      <c r="J491" s="550"/>
      <c r="K491" s="550"/>
      <c r="L491" s="550"/>
      <c r="M491" s="548"/>
    </row>
    <row r="492" spans="1:13" ht="21.75" customHeight="1">
      <c r="A492" s="542"/>
      <c r="B492" s="767" t="s">
        <v>638</v>
      </c>
      <c r="C492" s="768"/>
      <c r="D492" s="769"/>
      <c r="E492" s="770"/>
      <c r="F492" s="593"/>
      <c r="G492" s="585"/>
      <c r="H492" s="593"/>
      <c r="I492" s="585"/>
      <c r="J492" s="549"/>
      <c r="K492" s="549"/>
      <c r="L492" s="549"/>
      <c r="M492" s="551"/>
    </row>
    <row r="493" spans="1:13" ht="20.25" customHeight="1">
      <c r="A493" s="542"/>
      <c r="B493" s="767" t="s">
        <v>639</v>
      </c>
      <c r="C493" s="768"/>
      <c r="D493" s="769"/>
      <c r="E493" s="770"/>
      <c r="F493" s="593"/>
      <c r="G493" s="585"/>
      <c r="H493" s="593"/>
      <c r="I493" s="585"/>
      <c r="J493" s="549"/>
      <c r="K493" s="549"/>
      <c r="L493" s="549"/>
      <c r="M493" s="551"/>
    </row>
    <row r="494" spans="1:13" ht="21.75" customHeight="1" thickBot="1">
      <c r="A494" s="543"/>
      <c r="B494" s="771" t="s">
        <v>640</v>
      </c>
      <c r="C494" s="772"/>
      <c r="D494" s="778"/>
      <c r="E494" s="779"/>
      <c r="F494" s="593"/>
      <c r="G494" s="585"/>
      <c r="H494" s="593"/>
      <c r="I494" s="585"/>
      <c r="J494" s="549"/>
      <c r="K494" s="549"/>
      <c r="L494" s="549"/>
      <c r="M494" s="551"/>
    </row>
    <row r="495" spans="1:13" ht="16.5" customHeight="1">
      <c r="A495" s="71"/>
      <c r="B495" s="71"/>
      <c r="C495" s="71"/>
      <c r="D495" s="71"/>
      <c r="E495" s="71"/>
      <c r="F495" s="71"/>
      <c r="G495" s="71"/>
      <c r="H495" s="547"/>
      <c r="I495" s="547"/>
      <c r="J495" s="547"/>
      <c r="K495" s="548"/>
      <c r="L495" s="548"/>
      <c r="M495" s="548"/>
    </row>
    <row r="496" spans="1:13">
      <c r="A496" s="71"/>
      <c r="B496" s="71"/>
      <c r="C496" s="71"/>
      <c r="D496" s="71"/>
      <c r="E496" s="71"/>
      <c r="F496" s="71"/>
      <c r="G496" s="71"/>
      <c r="H496" s="71"/>
      <c r="I496" s="71"/>
      <c r="J496" s="71"/>
    </row>
    <row r="498" spans="2:9">
      <c r="B498" s="41" t="s">
        <v>57</v>
      </c>
      <c r="C498" s="76"/>
      <c r="D498" s="141" t="str">
        <f>IF('Names of Bidder'!F501=0, "", 'Names of Bidder'!F501)</f>
        <v/>
      </c>
      <c r="E498" s="763" t="s">
        <v>55</v>
      </c>
      <c r="F498" s="763"/>
      <c r="G498" s="44"/>
      <c r="H498" s="44"/>
      <c r="I498" s="44"/>
    </row>
    <row r="499" spans="2:9">
      <c r="B499" s="41" t="s">
        <v>58</v>
      </c>
      <c r="C499" s="76"/>
      <c r="D499" s="163" t="str">
        <f>IF('Names of Bidder'!F502=0, "", 'Names of Bidder'!F502)</f>
        <v/>
      </c>
      <c r="E499" s="763" t="s">
        <v>56</v>
      </c>
      <c r="F499" s="763"/>
      <c r="G499" s="44"/>
      <c r="H499" s="44"/>
      <c r="I499" s="44"/>
    </row>
  </sheetData>
  <sheetProtection formatColumns="0" formatRows="0" selectLockedCells="1"/>
  <customSheetViews>
    <customSheetView guid="{B25B678B-BC05-466F-8B72-B9A2B78D775E}" hiddenRows="1" state="hidden">
      <selection activeCell="D54" sqref="D54:G54"/>
      <pageMargins left="0.7" right="0.7" top="0.75" bottom="0.75" header="0.3" footer="0.3"/>
      <pageSetup paperSize="9" orientation="portrait" r:id="rId1"/>
    </customSheetView>
    <customSheetView guid="{57F6F03E-328F-41C2-A59F-EF89E62201CD}" hiddenRows="1" state="hidden">
      <selection activeCell="D54" sqref="D54:G54"/>
      <pageMargins left="0.7" right="0.7" top="0.75" bottom="0.75" header="0.3" footer="0.3"/>
      <pageSetup paperSize="9" orientation="portrait" r:id="rId2"/>
    </customSheetView>
    <customSheetView guid="{79608B77-B487-4385-B348-43478B82E768}" state="hidden">
      <selection activeCell="D54" sqref="D54:G54"/>
      <pageMargins left="0.7" right="0.7" top="0.75" bottom="0.75" header="0.3" footer="0.3"/>
      <pageSetup paperSize="9" orientation="portrait" r:id="rId3"/>
    </customSheetView>
    <customSheetView guid="{4D13F2D0-9E40-44C6-9D3A-A33B263F802B}" hiddenRows="1" state="hidden">
      <selection activeCell="D54" sqref="D54:G54"/>
      <pageMargins left="0.7" right="0.7" top="0.75" bottom="0.75" header="0.3" footer="0.3"/>
      <pageSetup paperSize="9" orientation="portrait" r:id="rId4"/>
    </customSheetView>
    <customSheetView guid="{A8479356-B4AD-4F5B-8D54-8D0AD34911D9}" hiddenRows="1" state="hidden">
      <selection activeCell="D54" sqref="D54:G54"/>
      <pageMargins left="0.7" right="0.7" top="0.75" bottom="0.75" header="0.3" footer="0.3"/>
      <pageSetup paperSize="9" orientation="portrait" r:id="rId5"/>
    </customSheetView>
    <customSheetView guid="{D1959BE0-8812-45F3-9DE2-A86473ADD9EF}" hiddenRows="1" state="hidden">
      <selection activeCell="D54" sqref="D54:G54"/>
      <pageMargins left="0.7" right="0.7" top="0.75" bottom="0.75" header="0.3" footer="0.3"/>
      <pageSetup paperSize="9" orientation="portrait" r:id="rId6"/>
    </customSheetView>
  </customSheetViews>
  <mergeCells count="751">
    <mergeCell ref="E498:F498"/>
    <mergeCell ref="E499:F499"/>
    <mergeCell ref="A231:A232"/>
    <mergeCell ref="A217:A218"/>
    <mergeCell ref="B217:C218"/>
    <mergeCell ref="D42:G43"/>
    <mergeCell ref="D44:G44"/>
    <mergeCell ref="D45:G45"/>
    <mergeCell ref="D46:G46"/>
    <mergeCell ref="D47:G47"/>
    <mergeCell ref="A45:A47"/>
    <mergeCell ref="B45:C47"/>
    <mergeCell ref="B51:C51"/>
    <mergeCell ref="B65:I65"/>
    <mergeCell ref="B66:I66"/>
    <mergeCell ref="B67:I67"/>
    <mergeCell ref="B68:I68"/>
    <mergeCell ref="B69:I69"/>
    <mergeCell ref="B70:I70"/>
    <mergeCell ref="B71:I71"/>
    <mergeCell ref="B72:I72"/>
    <mergeCell ref="B73:I73"/>
    <mergeCell ref="B74:I74"/>
    <mergeCell ref="B76:I76"/>
    <mergeCell ref="A3:I3"/>
    <mergeCell ref="A5:I5"/>
    <mergeCell ref="A8:E8"/>
    <mergeCell ref="B9:D9"/>
    <mergeCell ref="B10:D10"/>
    <mergeCell ref="B21:I21"/>
    <mergeCell ref="B12:D12"/>
    <mergeCell ref="B11:D11"/>
    <mergeCell ref="B18:I18"/>
    <mergeCell ref="B19:I19"/>
    <mergeCell ref="A15:I15"/>
    <mergeCell ref="B17:G17"/>
    <mergeCell ref="A26:I26"/>
    <mergeCell ref="A28:I28"/>
    <mergeCell ref="B29:I29"/>
    <mergeCell ref="B30:I30"/>
    <mergeCell ref="A23:I23"/>
    <mergeCell ref="B20:I20"/>
    <mergeCell ref="B31:I31"/>
    <mergeCell ref="B32:I32"/>
    <mergeCell ref="B34:I34"/>
    <mergeCell ref="B35:I35"/>
    <mergeCell ref="B36:I36"/>
    <mergeCell ref="B38:I38"/>
    <mergeCell ref="B39:I39"/>
    <mergeCell ref="B40:I40"/>
    <mergeCell ref="A42:A43"/>
    <mergeCell ref="B42:C43"/>
    <mergeCell ref="H42:I43"/>
    <mergeCell ref="B44:C44"/>
    <mergeCell ref="H44:I44"/>
    <mergeCell ref="H45:I45"/>
    <mergeCell ref="H46:I46"/>
    <mergeCell ref="H47:I47"/>
    <mergeCell ref="B48:C48"/>
    <mergeCell ref="H48:I48"/>
    <mergeCell ref="D48:G48"/>
    <mergeCell ref="B49:C49"/>
    <mergeCell ref="H49:I49"/>
    <mergeCell ref="B50:C50"/>
    <mergeCell ref="H50:I50"/>
    <mergeCell ref="H51:I51"/>
    <mergeCell ref="D49:G49"/>
    <mergeCell ref="D50:G50"/>
    <mergeCell ref="D51:G51"/>
    <mergeCell ref="B52:C52"/>
    <mergeCell ref="H52:I52"/>
    <mergeCell ref="B53:C53"/>
    <mergeCell ref="H53:I53"/>
    <mergeCell ref="H54:I54"/>
    <mergeCell ref="D54:G54"/>
    <mergeCell ref="D53:G53"/>
    <mergeCell ref="D52:G52"/>
    <mergeCell ref="H55:I55"/>
    <mergeCell ref="H56:I56"/>
    <mergeCell ref="D55:G55"/>
    <mergeCell ref="D56:G56"/>
    <mergeCell ref="B58:I58"/>
    <mergeCell ref="B60:I60"/>
    <mergeCell ref="B62:I62"/>
    <mergeCell ref="B63:I63"/>
    <mergeCell ref="B64:I64"/>
    <mergeCell ref="B77:I77"/>
    <mergeCell ref="B78:I78"/>
    <mergeCell ref="B79:I79"/>
    <mergeCell ref="B80:I80"/>
    <mergeCell ref="B81:I81"/>
    <mergeCell ref="B82:I82"/>
    <mergeCell ref="B83:I83"/>
    <mergeCell ref="B84:I84"/>
    <mergeCell ref="B86:I86"/>
    <mergeCell ref="B87:I87"/>
    <mergeCell ref="B89:I89"/>
    <mergeCell ref="B91:E91"/>
    <mergeCell ref="F91:G91"/>
    <mergeCell ref="B88:E88"/>
    <mergeCell ref="B92:E92"/>
    <mergeCell ref="F92:G92"/>
    <mergeCell ref="B93:E93"/>
    <mergeCell ref="F93:G93"/>
    <mergeCell ref="B94:E94"/>
    <mergeCell ref="F94:G94"/>
    <mergeCell ref="B95:E95"/>
    <mergeCell ref="F95:G95"/>
    <mergeCell ref="B97:E97"/>
    <mergeCell ref="F97:G97"/>
    <mergeCell ref="B99:E102"/>
    <mergeCell ref="F99:G99"/>
    <mergeCell ref="F100:G100"/>
    <mergeCell ref="F101:G101"/>
    <mergeCell ref="F105:G105"/>
    <mergeCell ref="B107:E107"/>
    <mergeCell ref="F107:G107"/>
    <mergeCell ref="B108:E108"/>
    <mergeCell ref="F102:G102"/>
    <mergeCell ref="F103:G103"/>
    <mergeCell ref="F104:G104"/>
    <mergeCell ref="F116:G116"/>
    <mergeCell ref="B109:E109"/>
    <mergeCell ref="F109:G109"/>
    <mergeCell ref="F108:G108"/>
    <mergeCell ref="B112:E112"/>
    <mergeCell ref="F112:G112"/>
    <mergeCell ref="F110:G110"/>
    <mergeCell ref="F111:G111"/>
    <mergeCell ref="B118:E118"/>
    <mergeCell ref="F118:G118"/>
    <mergeCell ref="B119:E119"/>
    <mergeCell ref="F119:G119"/>
    <mergeCell ref="F113:G113"/>
    <mergeCell ref="B115:E115"/>
    <mergeCell ref="F115:G115"/>
    <mergeCell ref="B117:E117"/>
    <mergeCell ref="F117:G117"/>
    <mergeCell ref="F114:G114"/>
    <mergeCell ref="B120:E120"/>
    <mergeCell ref="F120:G120"/>
    <mergeCell ref="B122:E122"/>
    <mergeCell ref="B123:E123"/>
    <mergeCell ref="F123:G123"/>
    <mergeCell ref="F121:G121"/>
    <mergeCell ref="F122:G122"/>
    <mergeCell ref="B124:E124"/>
    <mergeCell ref="B125:E125"/>
    <mergeCell ref="B126:E126"/>
    <mergeCell ref="B127:E127"/>
    <mergeCell ref="F127:G127"/>
    <mergeCell ref="F124:G124"/>
    <mergeCell ref="F125:G125"/>
    <mergeCell ref="F126:G126"/>
    <mergeCell ref="B134:E134"/>
    <mergeCell ref="F134:G134"/>
    <mergeCell ref="B135:E135"/>
    <mergeCell ref="F135:G135"/>
    <mergeCell ref="B130:E130"/>
    <mergeCell ref="F130:G130"/>
    <mergeCell ref="B131:E131"/>
    <mergeCell ref="B132:E132"/>
    <mergeCell ref="F133:G133"/>
    <mergeCell ref="B137:E137"/>
    <mergeCell ref="B138:I138"/>
    <mergeCell ref="B139:C139"/>
    <mergeCell ref="B140:I140"/>
    <mergeCell ref="B142:E142"/>
    <mergeCell ref="F142:G142"/>
    <mergeCell ref="H142:I142"/>
    <mergeCell ref="B143:E143"/>
    <mergeCell ref="F143:G143"/>
    <mergeCell ref="H143:I143"/>
    <mergeCell ref="B144:E144"/>
    <mergeCell ref="F144:G144"/>
    <mergeCell ref="H144:I144"/>
    <mergeCell ref="B145:E145"/>
    <mergeCell ref="F145:G145"/>
    <mergeCell ref="H145:I145"/>
    <mergeCell ref="B146:E146"/>
    <mergeCell ref="F146:G146"/>
    <mergeCell ref="H146:I146"/>
    <mergeCell ref="B148:E148"/>
    <mergeCell ref="F148:G148"/>
    <mergeCell ref="H148:I148"/>
    <mergeCell ref="B150:E153"/>
    <mergeCell ref="F150:G150"/>
    <mergeCell ref="H150:I150"/>
    <mergeCell ref="F151:G151"/>
    <mergeCell ref="H151:I151"/>
    <mergeCell ref="F152:G152"/>
    <mergeCell ref="H152:I152"/>
    <mergeCell ref="F153:G153"/>
    <mergeCell ref="H153:I153"/>
    <mergeCell ref="F154:G154"/>
    <mergeCell ref="H154:I154"/>
    <mergeCell ref="F155:G155"/>
    <mergeCell ref="H155:I155"/>
    <mergeCell ref="F156:G156"/>
    <mergeCell ref="H156:I156"/>
    <mergeCell ref="B158:E158"/>
    <mergeCell ref="F158:G158"/>
    <mergeCell ref="H158:I158"/>
    <mergeCell ref="B159:E159"/>
    <mergeCell ref="B160:E160"/>
    <mergeCell ref="F160:G160"/>
    <mergeCell ref="H160:I160"/>
    <mergeCell ref="B163:E163"/>
    <mergeCell ref="F163:G163"/>
    <mergeCell ref="H163:I163"/>
    <mergeCell ref="F164:G164"/>
    <mergeCell ref="H164:I164"/>
    <mergeCell ref="B166:E166"/>
    <mergeCell ref="F166:G166"/>
    <mergeCell ref="H166:I166"/>
    <mergeCell ref="B168:E168"/>
    <mergeCell ref="F168:G168"/>
    <mergeCell ref="H168:I168"/>
    <mergeCell ref="B169:E169"/>
    <mergeCell ref="F169:G169"/>
    <mergeCell ref="H169:I169"/>
    <mergeCell ref="B170:E170"/>
    <mergeCell ref="F170:G170"/>
    <mergeCell ref="H170:I170"/>
    <mergeCell ref="B171:E171"/>
    <mergeCell ref="F171:G171"/>
    <mergeCell ref="H171:I171"/>
    <mergeCell ref="B173:E173"/>
    <mergeCell ref="B174:E174"/>
    <mergeCell ref="F174:G174"/>
    <mergeCell ref="H174:I174"/>
    <mergeCell ref="B175:E175"/>
    <mergeCell ref="B176:E176"/>
    <mergeCell ref="B177:E177"/>
    <mergeCell ref="B178:E178"/>
    <mergeCell ref="F178:G178"/>
    <mergeCell ref="H178:I178"/>
    <mergeCell ref="B181:E181"/>
    <mergeCell ref="F181:G181"/>
    <mergeCell ref="H181:I181"/>
    <mergeCell ref="B182:E182"/>
    <mergeCell ref="F182:G182"/>
    <mergeCell ref="H182:I182"/>
    <mergeCell ref="B183:E183"/>
    <mergeCell ref="B184:E184"/>
    <mergeCell ref="F185:G185"/>
    <mergeCell ref="H185:I185"/>
    <mergeCell ref="B186:E186"/>
    <mergeCell ref="F186:G186"/>
    <mergeCell ref="H186:I186"/>
    <mergeCell ref="B187:E187"/>
    <mergeCell ref="F187:G187"/>
    <mergeCell ref="H187:I187"/>
    <mergeCell ref="B188:E188"/>
    <mergeCell ref="F188:G188"/>
    <mergeCell ref="H188:I188"/>
    <mergeCell ref="B189:E189"/>
    <mergeCell ref="F189:G189"/>
    <mergeCell ref="H189:I189"/>
    <mergeCell ref="B191:E191"/>
    <mergeCell ref="F191:I191"/>
    <mergeCell ref="B192:I192"/>
    <mergeCell ref="B194:I194"/>
    <mergeCell ref="B196:I196"/>
    <mergeCell ref="B197:I197"/>
    <mergeCell ref="B198:I198"/>
    <mergeCell ref="B199:I199"/>
    <mergeCell ref="B200:I200"/>
    <mergeCell ref="B201:I201"/>
    <mergeCell ref="B202:I202"/>
    <mergeCell ref="B204:I204"/>
    <mergeCell ref="B205:I205"/>
    <mergeCell ref="B206:I206"/>
    <mergeCell ref="B207:I207"/>
    <mergeCell ref="B208:I208"/>
    <mergeCell ref="B210:I210"/>
    <mergeCell ref="B212:I212"/>
    <mergeCell ref="B214:I214"/>
    <mergeCell ref="B215:E215"/>
    <mergeCell ref="D217:E217"/>
    <mergeCell ref="F217:G218"/>
    <mergeCell ref="D218:E218"/>
    <mergeCell ref="B216:G216"/>
    <mergeCell ref="B219:C219"/>
    <mergeCell ref="D219:E219"/>
    <mergeCell ref="F219:G219"/>
    <mergeCell ref="B220:E220"/>
    <mergeCell ref="B221:C221"/>
    <mergeCell ref="D221:E221"/>
    <mergeCell ref="F221:G221"/>
    <mergeCell ref="B222:C222"/>
    <mergeCell ref="D222:E222"/>
    <mergeCell ref="F222:G222"/>
    <mergeCell ref="B223:C223"/>
    <mergeCell ref="D223:E223"/>
    <mergeCell ref="F223:G223"/>
    <mergeCell ref="B224:C224"/>
    <mergeCell ref="D224:E224"/>
    <mergeCell ref="F224:G224"/>
    <mergeCell ref="B225:C225"/>
    <mergeCell ref="D225:E225"/>
    <mergeCell ref="F225:G225"/>
    <mergeCell ref="B226:C226"/>
    <mergeCell ref="D226:E226"/>
    <mergeCell ref="F226:G226"/>
    <mergeCell ref="B227:C227"/>
    <mergeCell ref="D227:E227"/>
    <mergeCell ref="F227:G227"/>
    <mergeCell ref="B228:I228"/>
    <mergeCell ref="B229:E229"/>
    <mergeCell ref="F229:I229"/>
    <mergeCell ref="D231:E231"/>
    <mergeCell ref="F231:G232"/>
    <mergeCell ref="D232:E232"/>
    <mergeCell ref="B231:C232"/>
    <mergeCell ref="B233:E233"/>
    <mergeCell ref="B234:C234"/>
    <mergeCell ref="D234:E234"/>
    <mergeCell ref="F234:G234"/>
    <mergeCell ref="B235:C235"/>
    <mergeCell ref="D235:E235"/>
    <mergeCell ref="F235:G235"/>
    <mergeCell ref="B236:C236"/>
    <mergeCell ref="D236:E236"/>
    <mergeCell ref="F236:G236"/>
    <mergeCell ref="B237:C237"/>
    <mergeCell ref="D237:E237"/>
    <mergeCell ref="H237:I237"/>
    <mergeCell ref="B238:C238"/>
    <mergeCell ref="D238:E238"/>
    <mergeCell ref="H238:I238"/>
    <mergeCell ref="B239:C239"/>
    <mergeCell ref="D239:E239"/>
    <mergeCell ref="H239:I239"/>
    <mergeCell ref="B240:C240"/>
    <mergeCell ref="D240:E240"/>
    <mergeCell ref="H240:I240"/>
    <mergeCell ref="B242:C242"/>
    <mergeCell ref="D242:E242"/>
    <mergeCell ref="B243:C243"/>
    <mergeCell ref="D243:E243"/>
    <mergeCell ref="F242:G243"/>
    <mergeCell ref="B244:C244"/>
    <mergeCell ref="D244:E244"/>
    <mergeCell ref="F244:G244"/>
    <mergeCell ref="B245:C245"/>
    <mergeCell ref="D245:E245"/>
    <mergeCell ref="F245:G245"/>
    <mergeCell ref="B246:C246"/>
    <mergeCell ref="D246:E246"/>
    <mergeCell ref="F246:G246"/>
    <mergeCell ref="B248:E248"/>
    <mergeCell ref="F248:I248"/>
    <mergeCell ref="B249:I249"/>
    <mergeCell ref="D250:E250"/>
    <mergeCell ref="F250:F251"/>
    <mergeCell ref="G250:G251"/>
    <mergeCell ref="H250:I251"/>
    <mergeCell ref="B252:C252"/>
    <mergeCell ref="D252:E252"/>
    <mergeCell ref="F252:G252"/>
    <mergeCell ref="H252:I252"/>
    <mergeCell ref="B253:E253"/>
    <mergeCell ref="B254:E254"/>
    <mergeCell ref="F254:I254"/>
    <mergeCell ref="B255:E255"/>
    <mergeCell ref="F255:I255"/>
    <mergeCell ref="B256:E256"/>
    <mergeCell ref="F256:I256"/>
    <mergeCell ref="B257:E257"/>
    <mergeCell ref="F257:I257"/>
    <mergeCell ref="B258:E258"/>
    <mergeCell ref="F258:I258"/>
    <mergeCell ref="B259:E259"/>
    <mergeCell ref="F259:I259"/>
    <mergeCell ref="B260:E260"/>
    <mergeCell ref="F260:I260"/>
    <mergeCell ref="B261:E261"/>
    <mergeCell ref="F261:I261"/>
    <mergeCell ref="B262:E262"/>
    <mergeCell ref="F262:I262"/>
    <mergeCell ref="B263:E263"/>
    <mergeCell ref="F263:I263"/>
    <mergeCell ref="B264:E264"/>
    <mergeCell ref="F264:I264"/>
    <mergeCell ref="B265:E265"/>
    <mergeCell ref="F265:I265"/>
    <mergeCell ref="B266:E266"/>
    <mergeCell ref="F266:I266"/>
    <mergeCell ref="B267:E267"/>
    <mergeCell ref="F267:I267"/>
    <mergeCell ref="B268:E268"/>
    <mergeCell ref="F268:I268"/>
    <mergeCell ref="B269:E269"/>
    <mergeCell ref="F269:I269"/>
    <mergeCell ref="B270:E270"/>
    <mergeCell ref="F270:I270"/>
    <mergeCell ref="B271:C271"/>
    <mergeCell ref="D271:E271"/>
    <mergeCell ref="H271:I271"/>
    <mergeCell ref="B272:C272"/>
    <mergeCell ref="D272:E272"/>
    <mergeCell ref="H272:I272"/>
    <mergeCell ref="B273:C273"/>
    <mergeCell ref="D273:E273"/>
    <mergeCell ref="H273:I273"/>
    <mergeCell ref="B274:I274"/>
    <mergeCell ref="B276:C276"/>
    <mergeCell ref="D276:E276"/>
    <mergeCell ref="F276:G276"/>
    <mergeCell ref="H276:I276"/>
    <mergeCell ref="B277:C277"/>
    <mergeCell ref="D277:E277"/>
    <mergeCell ref="F277:G277"/>
    <mergeCell ref="H277:I277"/>
    <mergeCell ref="B278:C278"/>
    <mergeCell ref="D278:E278"/>
    <mergeCell ref="F278:G278"/>
    <mergeCell ref="H278:I278"/>
    <mergeCell ref="B279:C279"/>
    <mergeCell ref="D279:E279"/>
    <mergeCell ref="F279:G279"/>
    <mergeCell ref="H279:I279"/>
    <mergeCell ref="B280:C280"/>
    <mergeCell ref="D280:E280"/>
    <mergeCell ref="F280:G280"/>
    <mergeCell ref="H280:I280"/>
    <mergeCell ref="B282:E282"/>
    <mergeCell ref="F282:I282"/>
    <mergeCell ref="B283:I283"/>
    <mergeCell ref="D284:E284"/>
    <mergeCell ref="F284:F285"/>
    <mergeCell ref="G284:G285"/>
    <mergeCell ref="H284:I285"/>
    <mergeCell ref="B286:C286"/>
    <mergeCell ref="D286:E286"/>
    <mergeCell ref="F286:G286"/>
    <mergeCell ref="H286:I286"/>
    <mergeCell ref="B287:E287"/>
    <mergeCell ref="B288:C288"/>
    <mergeCell ref="D288:E288"/>
    <mergeCell ref="H288:I288"/>
    <mergeCell ref="B289:C289"/>
    <mergeCell ref="D289:E289"/>
    <mergeCell ref="H289:I289"/>
    <mergeCell ref="B290:C290"/>
    <mergeCell ref="D290:E290"/>
    <mergeCell ref="H290:I290"/>
    <mergeCell ref="B291:C291"/>
    <mergeCell ref="D291:E291"/>
    <mergeCell ref="H291:I291"/>
    <mergeCell ref="B292:C292"/>
    <mergeCell ref="D292:E292"/>
    <mergeCell ref="H292:I292"/>
    <mergeCell ref="B293:C293"/>
    <mergeCell ref="D293:E293"/>
    <mergeCell ref="H293:I293"/>
    <mergeCell ref="B294:C294"/>
    <mergeCell ref="D294:E294"/>
    <mergeCell ref="H294:I294"/>
    <mergeCell ref="B295:I295"/>
    <mergeCell ref="B296:I296"/>
    <mergeCell ref="D297:E297"/>
    <mergeCell ref="F297:F298"/>
    <mergeCell ref="G297:G298"/>
    <mergeCell ref="H297:I298"/>
    <mergeCell ref="B299:C299"/>
    <mergeCell ref="D299:E299"/>
    <mergeCell ref="F299:G299"/>
    <mergeCell ref="H299:I299"/>
    <mergeCell ref="B300:E300"/>
    <mergeCell ref="B301:C301"/>
    <mergeCell ref="D301:E301"/>
    <mergeCell ref="H301:I301"/>
    <mergeCell ref="B302:C302"/>
    <mergeCell ref="D302:E302"/>
    <mergeCell ref="H302:I302"/>
    <mergeCell ref="B303:C303"/>
    <mergeCell ref="D303:E303"/>
    <mergeCell ref="H303:I303"/>
    <mergeCell ref="B304:C304"/>
    <mergeCell ref="D304:E304"/>
    <mergeCell ref="H304:I304"/>
    <mergeCell ref="B305:C305"/>
    <mergeCell ref="D305:E305"/>
    <mergeCell ref="H305:I305"/>
    <mergeCell ref="B306:C306"/>
    <mergeCell ref="D306:E306"/>
    <mergeCell ref="H306:I306"/>
    <mergeCell ref="B307:C307"/>
    <mergeCell ref="D307:E307"/>
    <mergeCell ref="H307:I307"/>
    <mergeCell ref="B309:C309"/>
    <mergeCell ref="D309:E309"/>
    <mergeCell ref="F309:G309"/>
    <mergeCell ref="H309:I309"/>
    <mergeCell ref="B310:C310"/>
    <mergeCell ref="D310:E310"/>
    <mergeCell ref="F310:G310"/>
    <mergeCell ref="H310:I310"/>
    <mergeCell ref="B311:C311"/>
    <mergeCell ref="D311:E311"/>
    <mergeCell ref="F311:G311"/>
    <mergeCell ref="H311:I311"/>
    <mergeCell ref="B312:C312"/>
    <mergeCell ref="D312:E312"/>
    <mergeCell ref="F312:G312"/>
    <mergeCell ref="H312:I312"/>
    <mergeCell ref="B313:C313"/>
    <mergeCell ref="D313:E313"/>
    <mergeCell ref="F313:G313"/>
    <mergeCell ref="H313:I313"/>
    <mergeCell ref="B315:I315"/>
    <mergeCell ref="B317:I317"/>
    <mergeCell ref="B319:I319"/>
    <mergeCell ref="B321:I321"/>
    <mergeCell ref="B323:I323"/>
    <mergeCell ref="B324:I324"/>
    <mergeCell ref="B325:I325"/>
    <mergeCell ref="B326:I326"/>
    <mergeCell ref="B327:I327"/>
    <mergeCell ref="B329:I329"/>
    <mergeCell ref="B331:I331"/>
    <mergeCell ref="B333:I333"/>
    <mergeCell ref="B334:I334"/>
    <mergeCell ref="B335:C335"/>
    <mergeCell ref="B336:I336"/>
    <mergeCell ref="B338:E338"/>
    <mergeCell ref="F338:G338"/>
    <mergeCell ref="H338:I338"/>
    <mergeCell ref="B339:E339"/>
    <mergeCell ref="F339:G339"/>
    <mergeCell ref="H339:I339"/>
    <mergeCell ref="B340:E340"/>
    <mergeCell ref="F340:G340"/>
    <mergeCell ref="H340:I340"/>
    <mergeCell ref="B341:E341"/>
    <mergeCell ref="B342:E342"/>
    <mergeCell ref="F342:G342"/>
    <mergeCell ref="H342:I342"/>
    <mergeCell ref="B343:E343"/>
    <mergeCell ref="F343:G343"/>
    <mergeCell ref="H343:I343"/>
    <mergeCell ref="B345:E345"/>
    <mergeCell ref="F345:G345"/>
    <mergeCell ref="H345:I345"/>
    <mergeCell ref="B347:E350"/>
    <mergeCell ref="F347:G347"/>
    <mergeCell ref="H347:I347"/>
    <mergeCell ref="F348:G348"/>
    <mergeCell ref="H348:I348"/>
    <mergeCell ref="F349:G349"/>
    <mergeCell ref="H349:I349"/>
    <mergeCell ref="F350:G350"/>
    <mergeCell ref="H350:I350"/>
    <mergeCell ref="F351:G351"/>
    <mergeCell ref="H351:I351"/>
    <mergeCell ref="F352:G352"/>
    <mergeCell ref="H352:I352"/>
    <mergeCell ref="F353:G353"/>
    <mergeCell ref="H353:I353"/>
    <mergeCell ref="B355:E355"/>
    <mergeCell ref="F355:G355"/>
    <mergeCell ref="H355:I355"/>
    <mergeCell ref="B356:E356"/>
    <mergeCell ref="B359:E359"/>
    <mergeCell ref="F359:G359"/>
    <mergeCell ref="H359:I359"/>
    <mergeCell ref="F360:G360"/>
    <mergeCell ref="H360:I360"/>
    <mergeCell ref="B362:E362"/>
    <mergeCell ref="F362:G362"/>
    <mergeCell ref="H362:I362"/>
    <mergeCell ref="B364:E364"/>
    <mergeCell ref="F364:G364"/>
    <mergeCell ref="H364:I364"/>
    <mergeCell ref="B365:E365"/>
    <mergeCell ref="F365:G365"/>
    <mergeCell ref="H365:I365"/>
    <mergeCell ref="B366:E366"/>
    <mergeCell ref="F366:G366"/>
    <mergeCell ref="H366:I366"/>
    <mergeCell ref="B367:E367"/>
    <mergeCell ref="F367:G367"/>
    <mergeCell ref="H367:I367"/>
    <mergeCell ref="B369:E369"/>
    <mergeCell ref="B370:E370"/>
    <mergeCell ref="F370:G370"/>
    <mergeCell ref="H370:I370"/>
    <mergeCell ref="B371:E371"/>
    <mergeCell ref="B372:E372"/>
    <mergeCell ref="B373:E373"/>
    <mergeCell ref="B374:E374"/>
    <mergeCell ref="F374:G374"/>
    <mergeCell ref="H374:I374"/>
    <mergeCell ref="B377:E377"/>
    <mergeCell ref="F377:G377"/>
    <mergeCell ref="H377:I377"/>
    <mergeCell ref="B378:E378"/>
    <mergeCell ref="F378:G378"/>
    <mergeCell ref="H378:I378"/>
    <mergeCell ref="B379:E379"/>
    <mergeCell ref="B380:E380"/>
    <mergeCell ref="F381:G381"/>
    <mergeCell ref="H381:I381"/>
    <mergeCell ref="B382:E382"/>
    <mergeCell ref="F382:G382"/>
    <mergeCell ref="H382:I382"/>
    <mergeCell ref="B383:E383"/>
    <mergeCell ref="F383:G383"/>
    <mergeCell ref="H383:I383"/>
    <mergeCell ref="B385:E385"/>
    <mergeCell ref="F385:G385"/>
    <mergeCell ref="H385:I385"/>
    <mergeCell ref="B387:E387"/>
    <mergeCell ref="F387:G387"/>
    <mergeCell ref="H387:I387"/>
    <mergeCell ref="B389:E392"/>
    <mergeCell ref="F389:G389"/>
    <mergeCell ref="H389:I389"/>
    <mergeCell ref="F390:G390"/>
    <mergeCell ref="H390:I390"/>
    <mergeCell ref="F391:G391"/>
    <mergeCell ref="H391:I391"/>
    <mergeCell ref="F392:G392"/>
    <mergeCell ref="H392:I392"/>
    <mergeCell ref="F393:G393"/>
    <mergeCell ref="H393:I393"/>
    <mergeCell ref="F394:G394"/>
    <mergeCell ref="H394:I394"/>
    <mergeCell ref="F395:G395"/>
    <mergeCell ref="H395:I395"/>
    <mergeCell ref="B397:E397"/>
    <mergeCell ref="F397:G397"/>
    <mergeCell ref="H397:I397"/>
    <mergeCell ref="B398:E398"/>
    <mergeCell ref="B401:E401"/>
    <mergeCell ref="F401:G401"/>
    <mergeCell ref="H401:I401"/>
    <mergeCell ref="F402:G402"/>
    <mergeCell ref="H402:I402"/>
    <mergeCell ref="B404:E404"/>
    <mergeCell ref="F404:G404"/>
    <mergeCell ref="H404:I404"/>
    <mergeCell ref="B406:E406"/>
    <mergeCell ref="F406:G406"/>
    <mergeCell ref="H406:I406"/>
    <mergeCell ref="B407:E407"/>
    <mergeCell ref="F407:G407"/>
    <mergeCell ref="H407:I407"/>
    <mergeCell ref="B408:E408"/>
    <mergeCell ref="F408:G408"/>
    <mergeCell ref="H408:I408"/>
    <mergeCell ref="B409:E409"/>
    <mergeCell ref="F409:G409"/>
    <mergeCell ref="H409:I409"/>
    <mergeCell ref="B411:E411"/>
    <mergeCell ref="B412:E412"/>
    <mergeCell ref="F412:G412"/>
    <mergeCell ref="H412:I412"/>
    <mergeCell ref="B413:E413"/>
    <mergeCell ref="B414:E414"/>
    <mergeCell ref="B415:E415"/>
    <mergeCell ref="B416:E416"/>
    <mergeCell ref="F416:G416"/>
    <mergeCell ref="H416:I416"/>
    <mergeCell ref="B419:E419"/>
    <mergeCell ref="F419:G419"/>
    <mergeCell ref="H419:I419"/>
    <mergeCell ref="B420:E420"/>
    <mergeCell ref="F420:G420"/>
    <mergeCell ref="H420:I420"/>
    <mergeCell ref="B421:E421"/>
    <mergeCell ref="B422:E422"/>
    <mergeCell ref="F423:G423"/>
    <mergeCell ref="H423:I423"/>
    <mergeCell ref="B424:E424"/>
    <mergeCell ref="F424:G424"/>
    <mergeCell ref="H424:I424"/>
    <mergeCell ref="B425:E425"/>
    <mergeCell ref="F425:G425"/>
    <mergeCell ref="H425:I425"/>
    <mergeCell ref="B437:E437"/>
    <mergeCell ref="F437:G437"/>
    <mergeCell ref="H437:I437"/>
    <mergeCell ref="B438:E438"/>
    <mergeCell ref="F438:G438"/>
    <mergeCell ref="H438:I438"/>
    <mergeCell ref="B440:E440"/>
    <mergeCell ref="F440:I440"/>
    <mergeCell ref="B441:I441"/>
    <mergeCell ref="B442:I442"/>
    <mergeCell ref="B443:G443"/>
    <mergeCell ref="C444:I444"/>
    <mergeCell ref="C445:I445"/>
    <mergeCell ref="C446:I446"/>
    <mergeCell ref="C447:I447"/>
    <mergeCell ref="C448:I448"/>
    <mergeCell ref="C449:I449"/>
    <mergeCell ref="C450:I450"/>
    <mergeCell ref="C451:I451"/>
    <mergeCell ref="C452:I452"/>
    <mergeCell ref="C453:I453"/>
    <mergeCell ref="B455:G455"/>
    <mergeCell ref="C456:I456"/>
    <mergeCell ref="C457:I457"/>
    <mergeCell ref="C458:I458"/>
    <mergeCell ref="C459:I459"/>
    <mergeCell ref="C460:I460"/>
    <mergeCell ref="C461:I461"/>
    <mergeCell ref="C462:I462"/>
    <mergeCell ref="C463:I463"/>
    <mergeCell ref="C464:I464"/>
    <mergeCell ref="C465:I465"/>
    <mergeCell ref="B467:G467"/>
    <mergeCell ref="C468:I468"/>
    <mergeCell ref="C469:I469"/>
    <mergeCell ref="C470:I470"/>
    <mergeCell ref="B489:C489"/>
    <mergeCell ref="D489:E489"/>
    <mergeCell ref="F489:G489"/>
    <mergeCell ref="H489:I489"/>
    <mergeCell ref="C477:I477"/>
    <mergeCell ref="B479:I479"/>
    <mergeCell ref="B480:I480"/>
    <mergeCell ref="C481:I481"/>
    <mergeCell ref="C483:I483"/>
    <mergeCell ref="B493:C493"/>
    <mergeCell ref="D493:E493"/>
    <mergeCell ref="B491:C491"/>
    <mergeCell ref="D491:E491"/>
    <mergeCell ref="D488:E488"/>
    <mergeCell ref="F488:G488"/>
    <mergeCell ref="F128:G128"/>
    <mergeCell ref="F129:G129"/>
    <mergeCell ref="B494:C494"/>
    <mergeCell ref="D494:E494"/>
    <mergeCell ref="B490:C490"/>
    <mergeCell ref="D490:E490"/>
    <mergeCell ref="B487:I487"/>
    <mergeCell ref="B488:C488"/>
    <mergeCell ref="B492:C492"/>
    <mergeCell ref="D492:E492"/>
    <mergeCell ref="B485:I485"/>
    <mergeCell ref="C471:I471"/>
    <mergeCell ref="C472:I472"/>
    <mergeCell ref="C473:I473"/>
    <mergeCell ref="C474:I474"/>
    <mergeCell ref="C475:I475"/>
    <mergeCell ref="C476:I476"/>
    <mergeCell ref="H488:I488"/>
  </mergeCells>
  <conditionalFormatting sqref="D488:E488 F314:I314 F244:G246 F219:G219 D217:F217 F221:G227 F281:I281 A26:I26 B84:I84 A34:I35 D231:F231 F237:I241 D218 D232 F234:G236">
    <cfRule type="expression" dxfId="41" priority="2" stopIfTrue="1">
      <formula>$N$17="Sole Bidder"</formula>
    </cfRule>
  </conditionalFormatting>
  <conditionalFormatting sqref="A479 A466:I466 A478:I478 A442:I442 A315:I334">
    <cfRule type="expression" dxfId="40" priority="3" stopIfTrue="1">
      <formula>$N$17="Sole Bidder"</formula>
    </cfRule>
  </conditionalFormatting>
  <conditionalFormatting sqref="A221:G221">
    <cfRule type="expression" dxfId="39" priority="4" stopIfTrue="1">
      <formula>#REF!="No"</formula>
    </cfRule>
  </conditionalFormatting>
  <conditionalFormatting sqref="H44:I47">
    <cfRule type="expression" dxfId="38" priority="13" stopIfTrue="1">
      <formula>AND($N$19=3,$N$20="2 or more")</formula>
    </cfRule>
  </conditionalFormatting>
  <conditionalFormatting sqref="H48:I56">
    <cfRule type="expression" dxfId="37" priority="15" stopIfTrue="1">
      <formula>AND($N$19=3,$N$20="2 or more")</formula>
    </cfRule>
  </conditionalFormatting>
  <conditionalFormatting sqref="A18">
    <cfRule type="expression" dxfId="36" priority="5" stopIfTrue="1">
      <formula>$N$17="Sole Bidder"</formula>
    </cfRule>
    <cfRule type="expression" dxfId="35" priority="6" stopIfTrue="1">
      <formula>$N$17=1</formula>
    </cfRule>
  </conditionalFormatting>
  <conditionalFormatting sqref="B18:I18">
    <cfRule type="expression" dxfId="34" priority="7" stopIfTrue="1">
      <formula>$N$19&lt;3</formula>
    </cfRule>
  </conditionalFormatting>
  <conditionalFormatting sqref="A21:I21">
    <cfRule type="expression" dxfId="33" priority="8" stopIfTrue="1">
      <formula>AND($N$19=3,$N$20="2 or more")</formula>
    </cfRule>
  </conditionalFormatting>
  <conditionalFormatting sqref="A19:I20">
    <cfRule type="expression" dxfId="32" priority="9" stopIfTrue="1">
      <formula>$N$19=3</formula>
    </cfRule>
  </conditionalFormatting>
  <conditionalFormatting sqref="B17:G17">
    <cfRule type="expression" dxfId="31" priority="10" stopIfTrue="1">
      <formula>$N$19=3</formula>
    </cfRule>
  </conditionalFormatting>
  <conditionalFormatting sqref="A36:I36">
    <cfRule type="expression" dxfId="30" priority="11" stopIfTrue="1">
      <formula>$N$19&lt;3</formula>
    </cfRule>
  </conditionalFormatting>
  <conditionalFormatting sqref="C275:I280 A248:B280 D248:D273 C248:C270 F248:H273 E248:E270 I248:I270">
    <cfRule type="expression" dxfId="29" priority="16" stopIfTrue="1">
      <formula>$N$213&lt;3</formula>
    </cfRule>
  </conditionalFormatting>
  <conditionalFormatting sqref="A282:I313">
    <cfRule type="expression" dxfId="28" priority="17" stopIfTrue="1">
      <formula>$N$213&lt;3</formula>
    </cfRule>
    <cfRule type="expression" dxfId="27" priority="18" stopIfTrue="1">
      <formula>$N$214=1</formula>
    </cfRule>
  </conditionalFormatting>
  <conditionalFormatting sqref="F488:G494 A455:C465 D455:I457 D459:I465 F490:I494">
    <cfRule type="expression" dxfId="26" priority="19" stopIfTrue="1">
      <formula>$N$213&lt;3</formula>
    </cfRule>
  </conditionalFormatting>
  <conditionalFormatting sqref="A467:I477 H488:I494">
    <cfRule type="expression" dxfId="25" priority="20" stopIfTrue="1">
      <formula>$N$213&lt;3</formula>
    </cfRule>
    <cfRule type="expression" dxfId="24" priority="21" stopIfTrue="1">
      <formula>$N$214=1</formula>
    </cfRule>
  </conditionalFormatting>
  <conditionalFormatting sqref="A234:G234">
    <cfRule type="expression" dxfId="23" priority="1" stopIfTrue="1">
      <formula>#REF!="No"</formula>
    </cfRule>
  </conditionalFormatting>
  <dataValidations count="3">
    <dataValidation type="list" allowBlank="1" showInputMessage="1" showErrorMessage="1" sqref="H142:I142 H338:I338">
      <formula1>$N$91:$N$96</formula1>
    </dataValidation>
    <dataValidation type="list" allowBlank="1" showInputMessage="1" showErrorMessage="1" sqref="F142:G142 F144:I145 F340:I341 F338:G338 H91">
      <formula1>$N$91:$N$93</formula1>
    </dataValidation>
    <dataValidation type="list" allowBlank="1" showInputMessage="1" showErrorMessage="1" sqref="H490:H494 D490:D494 F490:F494 F266 F300 F253 F287">
      <formula1>"Yes,No"</formula1>
    </dataValidation>
  </dataValidations>
  <pageMargins left="0.7" right="0.7" top="0.75" bottom="0.75"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85029" r:id="rId10" name="Check Box 37">
              <controlPr defaultSize="0" autoFill="0" autoLine="0" autoPict="0">
                <anchor moveWithCells="1" sizeWithCells="1">
                  <from>
                    <xdr:col>6</xdr:col>
                    <xdr:colOff>0</xdr:colOff>
                    <xdr:row>247</xdr:row>
                    <xdr:rowOff>0</xdr:rowOff>
                  </from>
                  <to>
                    <xdr:col>6</xdr:col>
                    <xdr:colOff>923925</xdr:colOff>
                    <xdr:row>247</xdr:row>
                    <xdr:rowOff>0</xdr:rowOff>
                  </to>
                </anchor>
              </controlPr>
            </control>
          </mc:Choice>
        </mc:AlternateContent>
        <mc:AlternateContent xmlns:mc="http://schemas.openxmlformats.org/markup-compatibility/2006">
          <mc:Choice Requires="x14">
            <control shapeId="85030" r:id="rId11" name="Check Box 38">
              <controlPr defaultSize="0" autoFill="0" autoLine="0" autoPict="0">
                <anchor moveWithCells="1" sizeWithCells="1">
                  <from>
                    <xdr:col>7</xdr:col>
                    <xdr:colOff>85725</xdr:colOff>
                    <xdr:row>247</xdr:row>
                    <xdr:rowOff>0</xdr:rowOff>
                  </from>
                  <to>
                    <xdr:col>8</xdr:col>
                    <xdr:colOff>1019175</xdr:colOff>
                    <xdr:row>247</xdr:row>
                    <xdr:rowOff>0</xdr:rowOff>
                  </to>
                </anchor>
              </controlPr>
            </control>
          </mc:Choice>
        </mc:AlternateContent>
        <mc:AlternateContent xmlns:mc="http://schemas.openxmlformats.org/markup-compatibility/2006">
          <mc:Choice Requires="x14">
            <control shapeId="84993" r:id="rId12" name="Check Box 1">
              <controlPr defaultSize="0" autoFill="0" autoLine="0" autoPict="0">
                <anchor moveWithCells="1" sizeWithCells="1">
                  <from>
                    <xdr:col>6</xdr:col>
                    <xdr:colOff>9525</xdr:colOff>
                    <xdr:row>129</xdr:row>
                    <xdr:rowOff>447675</xdr:rowOff>
                  </from>
                  <to>
                    <xdr:col>6</xdr:col>
                    <xdr:colOff>1228725</xdr:colOff>
                    <xdr:row>131</xdr:row>
                    <xdr:rowOff>28575</xdr:rowOff>
                  </to>
                </anchor>
              </controlPr>
            </control>
          </mc:Choice>
        </mc:AlternateContent>
        <mc:AlternateContent xmlns:mc="http://schemas.openxmlformats.org/markup-compatibility/2006">
          <mc:Choice Requires="x14">
            <control shapeId="84994" r:id="rId13" name="Check Box 2">
              <controlPr defaultSize="0" autoFill="0" autoLine="0" autoPict="0">
                <anchor moveWithCells="1" sizeWithCells="1">
                  <from>
                    <xdr:col>6</xdr:col>
                    <xdr:colOff>19050</xdr:colOff>
                    <xdr:row>131</xdr:row>
                    <xdr:rowOff>28575</xdr:rowOff>
                  </from>
                  <to>
                    <xdr:col>6</xdr:col>
                    <xdr:colOff>1257300</xdr:colOff>
                    <xdr:row>131</xdr:row>
                    <xdr:rowOff>342900</xdr:rowOff>
                  </to>
                </anchor>
              </controlPr>
            </control>
          </mc:Choice>
        </mc:AlternateContent>
        <mc:AlternateContent xmlns:mc="http://schemas.openxmlformats.org/markup-compatibility/2006">
          <mc:Choice Requires="x14">
            <control shapeId="85005" r:id="rId14" name="Check Box 13">
              <controlPr defaultSize="0" autoFill="0" autoLine="0" autoPict="0">
                <anchor moveWithCells="1" sizeWithCells="1">
                  <from>
                    <xdr:col>6</xdr:col>
                    <xdr:colOff>0</xdr:colOff>
                    <xdr:row>477</xdr:row>
                    <xdr:rowOff>0</xdr:rowOff>
                  </from>
                  <to>
                    <xdr:col>6</xdr:col>
                    <xdr:colOff>2133600</xdr:colOff>
                    <xdr:row>477</xdr:row>
                    <xdr:rowOff>0</xdr:rowOff>
                  </to>
                </anchor>
              </controlPr>
            </control>
          </mc:Choice>
        </mc:AlternateContent>
        <mc:AlternateContent xmlns:mc="http://schemas.openxmlformats.org/markup-compatibility/2006">
          <mc:Choice Requires="x14">
            <control shapeId="85006" r:id="rId15" name="Check Box 14">
              <controlPr defaultSize="0" autoFill="0" autoLine="0" autoPict="0">
                <anchor moveWithCells="1" sizeWithCells="1">
                  <from>
                    <xdr:col>6</xdr:col>
                    <xdr:colOff>9525</xdr:colOff>
                    <xdr:row>478</xdr:row>
                    <xdr:rowOff>0</xdr:rowOff>
                  </from>
                  <to>
                    <xdr:col>6</xdr:col>
                    <xdr:colOff>2190750</xdr:colOff>
                    <xdr:row>478</xdr:row>
                    <xdr:rowOff>209550</xdr:rowOff>
                  </to>
                </anchor>
              </controlPr>
            </control>
          </mc:Choice>
        </mc:AlternateContent>
        <mc:AlternateContent xmlns:mc="http://schemas.openxmlformats.org/markup-compatibility/2006">
          <mc:Choice Requires="x14">
            <control shapeId="85007" r:id="rId16" name="Check Box 15">
              <controlPr defaultSize="0" autoFill="0" autoLine="0" autoPict="0">
                <anchor moveWithCells="1" sizeWithCells="1">
                  <from>
                    <xdr:col>6</xdr:col>
                    <xdr:colOff>9525</xdr:colOff>
                    <xdr:row>478</xdr:row>
                    <xdr:rowOff>209550</xdr:rowOff>
                  </from>
                  <to>
                    <xdr:col>7</xdr:col>
                    <xdr:colOff>0</xdr:colOff>
                    <xdr:row>479</xdr:row>
                    <xdr:rowOff>219075</xdr:rowOff>
                  </to>
                </anchor>
              </controlPr>
            </control>
          </mc:Choice>
        </mc:AlternateContent>
        <mc:AlternateContent xmlns:mc="http://schemas.openxmlformats.org/markup-compatibility/2006">
          <mc:Choice Requires="x14">
            <control shapeId="85008" r:id="rId17" name="Check Box 16">
              <controlPr defaultSize="0" autoFill="0" autoLine="0" autoPict="0">
                <anchor moveWithCells="1" sizeWithCells="1">
                  <from>
                    <xdr:col>7</xdr:col>
                    <xdr:colOff>104775</xdr:colOff>
                    <xdr:row>477</xdr:row>
                    <xdr:rowOff>0</xdr:rowOff>
                  </from>
                  <to>
                    <xdr:col>8</xdr:col>
                    <xdr:colOff>990600</xdr:colOff>
                    <xdr:row>477</xdr:row>
                    <xdr:rowOff>0</xdr:rowOff>
                  </to>
                </anchor>
              </controlPr>
            </control>
          </mc:Choice>
        </mc:AlternateContent>
        <mc:AlternateContent xmlns:mc="http://schemas.openxmlformats.org/markup-compatibility/2006">
          <mc:Choice Requires="x14">
            <control shapeId="85009" r:id="rId18" name="Check Box 17">
              <controlPr defaultSize="0" autoFill="0" autoLine="0" autoPict="0">
                <anchor moveWithCells="1" sizeWithCells="1">
                  <from>
                    <xdr:col>7</xdr:col>
                    <xdr:colOff>114300</xdr:colOff>
                    <xdr:row>478</xdr:row>
                    <xdr:rowOff>0</xdr:rowOff>
                  </from>
                  <to>
                    <xdr:col>8</xdr:col>
                    <xdr:colOff>1038225</xdr:colOff>
                    <xdr:row>478</xdr:row>
                    <xdr:rowOff>209550</xdr:rowOff>
                  </to>
                </anchor>
              </controlPr>
            </control>
          </mc:Choice>
        </mc:AlternateContent>
        <mc:AlternateContent xmlns:mc="http://schemas.openxmlformats.org/markup-compatibility/2006">
          <mc:Choice Requires="x14">
            <control shapeId="85010" r:id="rId19" name="Check Box 18">
              <controlPr defaultSize="0" autoFill="0" autoLine="0" autoPict="0">
                <anchor moveWithCells="1" sizeWithCells="1">
                  <from>
                    <xdr:col>7</xdr:col>
                    <xdr:colOff>114300</xdr:colOff>
                    <xdr:row>478</xdr:row>
                    <xdr:rowOff>209550</xdr:rowOff>
                  </from>
                  <to>
                    <xdr:col>9</xdr:col>
                    <xdr:colOff>0</xdr:colOff>
                    <xdr:row>479</xdr:row>
                    <xdr:rowOff>219075</xdr:rowOff>
                  </to>
                </anchor>
              </controlPr>
            </control>
          </mc:Choice>
        </mc:AlternateContent>
        <mc:AlternateContent xmlns:mc="http://schemas.openxmlformats.org/markup-compatibility/2006">
          <mc:Choice Requires="x14">
            <control shapeId="85013" r:id="rId20" name="Check Box 21">
              <controlPr defaultSize="0" autoFill="0" autoLine="0" autoPict="0">
                <anchor moveWithCells="1" sizeWithCells="1">
                  <from>
                    <xdr:col>6</xdr:col>
                    <xdr:colOff>9525</xdr:colOff>
                    <xdr:row>477</xdr:row>
                    <xdr:rowOff>0</xdr:rowOff>
                  </from>
                  <to>
                    <xdr:col>6</xdr:col>
                    <xdr:colOff>2133600</xdr:colOff>
                    <xdr:row>477</xdr:row>
                    <xdr:rowOff>0</xdr:rowOff>
                  </to>
                </anchor>
              </controlPr>
            </control>
          </mc:Choice>
        </mc:AlternateContent>
        <mc:AlternateContent xmlns:mc="http://schemas.openxmlformats.org/markup-compatibility/2006">
          <mc:Choice Requires="x14">
            <control shapeId="85014" r:id="rId21" name="Check Box 22">
              <controlPr defaultSize="0" autoFill="0" autoLine="0" autoPict="0">
                <anchor moveWithCells="1" sizeWithCells="1">
                  <from>
                    <xdr:col>6</xdr:col>
                    <xdr:colOff>0</xdr:colOff>
                    <xdr:row>478</xdr:row>
                    <xdr:rowOff>57150</xdr:rowOff>
                  </from>
                  <to>
                    <xdr:col>7</xdr:col>
                    <xdr:colOff>0</xdr:colOff>
                    <xdr:row>479</xdr:row>
                    <xdr:rowOff>38100</xdr:rowOff>
                  </to>
                </anchor>
              </controlPr>
            </control>
          </mc:Choice>
        </mc:AlternateContent>
        <mc:AlternateContent xmlns:mc="http://schemas.openxmlformats.org/markup-compatibility/2006">
          <mc:Choice Requires="x14">
            <control shapeId="85015" r:id="rId22" name="Check Box 23">
              <controlPr defaultSize="0" autoFill="0" autoLine="0" autoPict="0">
                <anchor moveWithCells="1" sizeWithCells="1">
                  <from>
                    <xdr:col>7</xdr:col>
                    <xdr:colOff>114300</xdr:colOff>
                    <xdr:row>477</xdr:row>
                    <xdr:rowOff>0</xdr:rowOff>
                  </from>
                  <to>
                    <xdr:col>8</xdr:col>
                    <xdr:colOff>990600</xdr:colOff>
                    <xdr:row>477</xdr:row>
                    <xdr:rowOff>0</xdr:rowOff>
                  </to>
                </anchor>
              </controlPr>
            </control>
          </mc:Choice>
        </mc:AlternateContent>
        <mc:AlternateContent xmlns:mc="http://schemas.openxmlformats.org/markup-compatibility/2006">
          <mc:Choice Requires="x14">
            <control shapeId="85016" r:id="rId23" name="Check Box 24">
              <controlPr defaultSize="0" autoFill="0" autoLine="0" autoPict="0">
                <anchor moveWithCells="1" sizeWithCells="1">
                  <from>
                    <xdr:col>7</xdr:col>
                    <xdr:colOff>104775</xdr:colOff>
                    <xdr:row>478</xdr:row>
                    <xdr:rowOff>57150</xdr:rowOff>
                  </from>
                  <to>
                    <xdr:col>9</xdr:col>
                    <xdr:colOff>0</xdr:colOff>
                    <xdr:row>479</xdr:row>
                    <xdr:rowOff>38100</xdr:rowOff>
                  </to>
                </anchor>
              </controlPr>
            </control>
          </mc:Choice>
        </mc:AlternateContent>
        <mc:AlternateContent xmlns:mc="http://schemas.openxmlformats.org/markup-compatibility/2006">
          <mc:Choice Requires="x14">
            <control shapeId="85017" r:id="rId24" name="Check Box 25">
              <controlPr defaultSize="0" autoFill="0" autoLine="0" autoPict="0">
                <anchor moveWithCells="1" sizeWithCells="1">
                  <from>
                    <xdr:col>6</xdr:col>
                    <xdr:colOff>9525</xdr:colOff>
                    <xdr:row>477</xdr:row>
                    <xdr:rowOff>0</xdr:rowOff>
                  </from>
                  <to>
                    <xdr:col>6</xdr:col>
                    <xdr:colOff>2133600</xdr:colOff>
                    <xdr:row>477</xdr:row>
                    <xdr:rowOff>0</xdr:rowOff>
                  </to>
                </anchor>
              </controlPr>
            </control>
          </mc:Choice>
        </mc:AlternateContent>
        <mc:AlternateContent xmlns:mc="http://schemas.openxmlformats.org/markup-compatibility/2006">
          <mc:Choice Requires="x14">
            <control shapeId="85018" r:id="rId25" name="Check Box 26">
              <controlPr defaultSize="0" autoFill="0" autoLine="0" autoPict="0">
                <anchor moveWithCells="1" sizeWithCells="1">
                  <from>
                    <xdr:col>6</xdr:col>
                    <xdr:colOff>0</xdr:colOff>
                    <xdr:row>478</xdr:row>
                    <xdr:rowOff>57150</xdr:rowOff>
                  </from>
                  <to>
                    <xdr:col>7</xdr:col>
                    <xdr:colOff>0</xdr:colOff>
                    <xdr:row>479</xdr:row>
                    <xdr:rowOff>38100</xdr:rowOff>
                  </to>
                </anchor>
              </controlPr>
            </control>
          </mc:Choice>
        </mc:AlternateContent>
        <mc:AlternateContent xmlns:mc="http://schemas.openxmlformats.org/markup-compatibility/2006">
          <mc:Choice Requires="x14">
            <control shapeId="85019" r:id="rId26" name="Check Box 27">
              <controlPr defaultSize="0" autoFill="0" autoLine="0" autoPict="0">
                <anchor moveWithCells="1" sizeWithCells="1">
                  <from>
                    <xdr:col>7</xdr:col>
                    <xdr:colOff>114300</xdr:colOff>
                    <xdr:row>477</xdr:row>
                    <xdr:rowOff>0</xdr:rowOff>
                  </from>
                  <to>
                    <xdr:col>8</xdr:col>
                    <xdr:colOff>990600</xdr:colOff>
                    <xdr:row>477</xdr:row>
                    <xdr:rowOff>0</xdr:rowOff>
                  </to>
                </anchor>
              </controlPr>
            </control>
          </mc:Choice>
        </mc:AlternateContent>
        <mc:AlternateContent xmlns:mc="http://schemas.openxmlformats.org/markup-compatibility/2006">
          <mc:Choice Requires="x14">
            <control shapeId="85020" r:id="rId27" name="Check Box 28">
              <controlPr defaultSize="0" autoFill="0" autoLine="0" autoPict="0">
                <anchor moveWithCells="1" sizeWithCells="1">
                  <from>
                    <xdr:col>7</xdr:col>
                    <xdr:colOff>104775</xdr:colOff>
                    <xdr:row>478</xdr:row>
                    <xdr:rowOff>57150</xdr:rowOff>
                  </from>
                  <to>
                    <xdr:col>9</xdr:col>
                    <xdr:colOff>0</xdr:colOff>
                    <xdr:row>479</xdr:row>
                    <xdr:rowOff>38100</xdr:rowOff>
                  </to>
                </anchor>
              </controlPr>
            </control>
          </mc:Choice>
        </mc:AlternateContent>
        <mc:AlternateContent xmlns:mc="http://schemas.openxmlformats.org/markup-compatibility/2006">
          <mc:Choice Requires="x14">
            <control shapeId="85023" r:id="rId28" name="Check Box 31">
              <controlPr defaultSize="0" autoFill="0" autoLine="0" autoPict="0">
                <anchor moveWithCells="1" sizeWithCells="1">
                  <from>
                    <xdr:col>6</xdr:col>
                    <xdr:colOff>0</xdr:colOff>
                    <xdr:row>477</xdr:row>
                    <xdr:rowOff>0</xdr:rowOff>
                  </from>
                  <to>
                    <xdr:col>6</xdr:col>
                    <xdr:colOff>2133600</xdr:colOff>
                    <xdr:row>477</xdr:row>
                    <xdr:rowOff>0</xdr:rowOff>
                  </to>
                </anchor>
              </controlPr>
            </control>
          </mc:Choice>
        </mc:AlternateContent>
        <mc:AlternateContent xmlns:mc="http://schemas.openxmlformats.org/markup-compatibility/2006">
          <mc:Choice Requires="x14">
            <control shapeId="85024" r:id="rId29" name="Check Box 32">
              <controlPr defaultSize="0" autoFill="0" autoLine="0" autoPict="0">
                <anchor moveWithCells="1" sizeWithCells="1">
                  <from>
                    <xdr:col>6</xdr:col>
                    <xdr:colOff>9525</xdr:colOff>
                    <xdr:row>478</xdr:row>
                    <xdr:rowOff>0</xdr:rowOff>
                  </from>
                  <to>
                    <xdr:col>6</xdr:col>
                    <xdr:colOff>2190750</xdr:colOff>
                    <xdr:row>478</xdr:row>
                    <xdr:rowOff>209550</xdr:rowOff>
                  </to>
                </anchor>
              </controlPr>
            </control>
          </mc:Choice>
        </mc:AlternateContent>
        <mc:AlternateContent xmlns:mc="http://schemas.openxmlformats.org/markup-compatibility/2006">
          <mc:Choice Requires="x14">
            <control shapeId="85025" r:id="rId30" name="Check Box 33">
              <controlPr defaultSize="0" autoFill="0" autoLine="0" autoPict="0">
                <anchor moveWithCells="1" sizeWithCells="1">
                  <from>
                    <xdr:col>6</xdr:col>
                    <xdr:colOff>9525</xdr:colOff>
                    <xdr:row>478</xdr:row>
                    <xdr:rowOff>209550</xdr:rowOff>
                  </from>
                  <to>
                    <xdr:col>7</xdr:col>
                    <xdr:colOff>0</xdr:colOff>
                    <xdr:row>479</xdr:row>
                    <xdr:rowOff>219075</xdr:rowOff>
                  </to>
                </anchor>
              </controlPr>
            </control>
          </mc:Choice>
        </mc:AlternateContent>
        <mc:AlternateContent xmlns:mc="http://schemas.openxmlformats.org/markup-compatibility/2006">
          <mc:Choice Requires="x14">
            <control shapeId="85026" r:id="rId31" name="Check Box 34">
              <controlPr defaultSize="0" autoFill="0" autoLine="0" autoPict="0">
                <anchor moveWithCells="1" sizeWithCells="1">
                  <from>
                    <xdr:col>7</xdr:col>
                    <xdr:colOff>104775</xdr:colOff>
                    <xdr:row>477</xdr:row>
                    <xdr:rowOff>0</xdr:rowOff>
                  </from>
                  <to>
                    <xdr:col>8</xdr:col>
                    <xdr:colOff>990600</xdr:colOff>
                    <xdr:row>477</xdr:row>
                    <xdr:rowOff>0</xdr:rowOff>
                  </to>
                </anchor>
              </controlPr>
            </control>
          </mc:Choice>
        </mc:AlternateContent>
        <mc:AlternateContent xmlns:mc="http://schemas.openxmlformats.org/markup-compatibility/2006">
          <mc:Choice Requires="x14">
            <control shapeId="85027" r:id="rId32" name="Check Box 35">
              <controlPr defaultSize="0" autoFill="0" autoLine="0" autoPict="0">
                <anchor moveWithCells="1" sizeWithCells="1">
                  <from>
                    <xdr:col>7</xdr:col>
                    <xdr:colOff>114300</xdr:colOff>
                    <xdr:row>478</xdr:row>
                    <xdr:rowOff>0</xdr:rowOff>
                  </from>
                  <to>
                    <xdr:col>8</xdr:col>
                    <xdr:colOff>1038225</xdr:colOff>
                    <xdr:row>478</xdr:row>
                    <xdr:rowOff>209550</xdr:rowOff>
                  </to>
                </anchor>
              </controlPr>
            </control>
          </mc:Choice>
        </mc:AlternateContent>
        <mc:AlternateContent xmlns:mc="http://schemas.openxmlformats.org/markup-compatibility/2006">
          <mc:Choice Requires="x14">
            <control shapeId="85028" r:id="rId33" name="Check Box 36">
              <controlPr defaultSize="0" autoFill="0" autoLine="0" autoPict="0">
                <anchor moveWithCells="1" sizeWithCells="1">
                  <from>
                    <xdr:col>7</xdr:col>
                    <xdr:colOff>114300</xdr:colOff>
                    <xdr:row>478</xdr:row>
                    <xdr:rowOff>209550</xdr:rowOff>
                  </from>
                  <to>
                    <xdr:col>9</xdr:col>
                    <xdr:colOff>0</xdr:colOff>
                    <xdr:row>479</xdr:row>
                    <xdr:rowOff>219075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I42"/>
  <sheetViews>
    <sheetView showGridLines="0" showZeros="0" topLeftCell="A4" zoomScaleNormal="100" zoomScaleSheetLayoutView="100" workbookViewId="0">
      <selection activeCell="E8" sqref="E8"/>
    </sheetView>
  </sheetViews>
  <sheetFormatPr defaultRowHeight="16.5"/>
  <cols>
    <col min="1" max="1" width="12.140625" style="34" customWidth="1"/>
    <col min="2" max="2" width="20.5703125" style="34" customWidth="1"/>
    <col min="3" max="3" width="11.42578125" style="34" customWidth="1"/>
    <col min="4" max="4" width="26.85546875" style="34" customWidth="1"/>
    <col min="5" max="5" width="46" style="34" customWidth="1"/>
    <col min="6" max="7" width="24.28515625" style="202" customWidth="1"/>
    <col min="8" max="9" width="9.140625" style="196"/>
    <col min="10" max="16384" width="9.140625" style="30"/>
  </cols>
  <sheetData>
    <row r="1" spans="1:8">
      <c r="A1" s="26" t="str">
        <f>'Attach 3(JV)'!A1</f>
        <v>Specification No. :SRTCC/ Tele-contracts /836-20/AFSS</v>
      </c>
      <c r="B1" s="27"/>
      <c r="C1" s="27"/>
      <c r="D1" s="27"/>
      <c r="E1" s="28" t="str">
        <f>"Attachment-4 "</f>
        <v xml:space="preserve">Attachment-4 </v>
      </c>
    </row>
    <row r="3" spans="1:8" ht="48" customHeight="1">
      <c r="A3" s="762" t="str">
        <f>'Attach 3(JV)'!A3</f>
        <v xml:space="preserve">Supply, installation &amp; commissioning of AFSS (Automatic Fire Suppression System) at 6 nos. Telecom locations under SRTCC.
</v>
      </c>
      <c r="B3" s="762"/>
      <c r="C3" s="762"/>
      <c r="D3" s="762"/>
      <c r="E3" s="762"/>
      <c r="F3" s="203"/>
      <c r="G3" s="203"/>
    </row>
    <row r="4" spans="1:8" ht="20.100000000000001" customHeight="1">
      <c r="A4" s="33"/>
      <c r="H4" s="207"/>
    </row>
    <row r="5" spans="1:8" ht="20.100000000000001" customHeight="1">
      <c r="A5" s="763" t="s">
        <v>421</v>
      </c>
      <c r="B5" s="763"/>
      <c r="C5" s="763"/>
      <c r="D5" s="763"/>
      <c r="E5" s="763"/>
      <c r="F5" s="204"/>
      <c r="G5" s="204"/>
      <c r="H5" s="208"/>
    </row>
    <row r="6" spans="1:8" ht="20.100000000000001" customHeight="1">
      <c r="A6" s="37"/>
      <c r="H6" s="208"/>
    </row>
    <row r="7" spans="1:8" ht="20.100000000000001" customHeight="1">
      <c r="A7" s="38" t="str">
        <f>'Attach 3(JV)'!A7</f>
        <v>Bidder’s Name and Address (Sole Bidder ) :</v>
      </c>
      <c r="E7" s="17" t="str">
        <f>'Attach 3(JV)'!E7</f>
        <v>To:</v>
      </c>
      <c r="H7" s="208"/>
    </row>
    <row r="8" spans="1:8" ht="36" customHeight="1">
      <c r="A8" s="761" t="str">
        <f>'Attach 3(JV)'!A8</f>
        <v/>
      </c>
      <c r="B8" s="761"/>
      <c r="C8" s="761"/>
      <c r="D8" s="761"/>
      <c r="E8" s="13" t="s">
        <v>953</v>
      </c>
      <c r="F8" s="429"/>
      <c r="H8" s="208"/>
    </row>
    <row r="9" spans="1:8">
      <c r="A9" s="15" t="s">
        <v>415</v>
      </c>
      <c r="B9" s="998">
        <f>'Attach 3(JV)'!B9</f>
        <v>111</v>
      </c>
      <c r="C9" s="998"/>
      <c r="D9" s="998"/>
      <c r="E9" s="13" t="s">
        <v>418</v>
      </c>
      <c r="F9" s="429"/>
      <c r="H9" s="208"/>
    </row>
    <row r="10" spans="1:8">
      <c r="A10" s="15" t="s">
        <v>417</v>
      </c>
      <c r="B10" s="998" t="str">
        <f>'Attach 3(JV)'!B10</f>
        <v/>
      </c>
      <c r="C10" s="998"/>
      <c r="D10" s="998"/>
      <c r="E10" s="13" t="s">
        <v>745</v>
      </c>
      <c r="F10" s="429"/>
      <c r="H10" s="208"/>
    </row>
    <row r="11" spans="1:8">
      <c r="B11" s="998" t="str">
        <f>'Attach 3(JV)'!B11</f>
        <v/>
      </c>
      <c r="C11" s="998"/>
      <c r="D11" s="998"/>
      <c r="E11" s="13" t="s">
        <v>744</v>
      </c>
      <c r="F11" s="429"/>
    </row>
    <row r="12" spans="1:8">
      <c r="A12" s="37"/>
      <c r="B12" s="998" t="str">
        <f>'Attach 3(JV)'!B12</f>
        <v/>
      </c>
      <c r="C12" s="998"/>
      <c r="D12" s="998"/>
      <c r="E12" s="13" t="s">
        <v>743</v>
      </c>
      <c r="F12" s="405"/>
    </row>
    <row r="13" spans="1:8" ht="20.100000000000001" customHeight="1">
      <c r="A13" s="37"/>
      <c r="B13" s="172"/>
      <c r="C13" s="172"/>
      <c r="D13" s="172"/>
      <c r="E13" s="13" t="s">
        <v>742</v>
      </c>
      <c r="F13" s="405"/>
      <c r="G13" s="205"/>
    </row>
    <row r="14" spans="1:8" ht="20.100000000000001" customHeight="1">
      <c r="A14" s="37"/>
      <c r="B14" s="172"/>
      <c r="C14" s="172"/>
      <c r="D14" s="172"/>
      <c r="E14" s="627" t="s">
        <v>741</v>
      </c>
      <c r="F14" s="405"/>
    </row>
    <row r="15" spans="1:8" ht="20.100000000000001" customHeight="1">
      <c r="A15" s="34" t="s">
        <v>409</v>
      </c>
    </row>
    <row r="16" spans="1:8" ht="20.100000000000001" customHeight="1">
      <c r="A16" s="37"/>
    </row>
    <row r="17" spans="1:9" ht="50.1" customHeight="1">
      <c r="A17" s="1029"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1029"/>
      <c r="C17" s="1029"/>
      <c r="D17" s="1029"/>
      <c r="E17" s="1029"/>
      <c r="F17" s="206" t="s">
        <v>218</v>
      </c>
      <c r="G17" s="206" t="s">
        <v>219</v>
      </c>
    </row>
    <row r="18" spans="1:9" ht="45" customHeight="1">
      <c r="A18" s="1028"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1028"/>
      <c r="C18" s="1028"/>
      <c r="D18" s="1028"/>
      <c r="E18" s="1028"/>
      <c r="F18" s="215"/>
      <c r="G18" s="215"/>
      <c r="H18" s="192" t="str">
        <f t="shared" ref="H18:I25" si="0">IF(F18 = "", "", F18&amp; ", ")</f>
        <v/>
      </c>
      <c r="I18" s="192" t="str">
        <f t="shared" si="0"/>
        <v/>
      </c>
    </row>
    <row r="19" spans="1:9" ht="33" customHeight="1">
      <c r="A19" s="210"/>
      <c r="B19" s="210"/>
      <c r="C19" s="210"/>
      <c r="D19" s="210"/>
      <c r="E19" s="210"/>
      <c r="F19" s="215"/>
      <c r="G19" s="215"/>
      <c r="H19" s="192" t="str">
        <f t="shared" si="0"/>
        <v/>
      </c>
      <c r="I19" s="192" t="str">
        <f t="shared" si="0"/>
        <v/>
      </c>
    </row>
    <row r="20" spans="1:9" ht="33" customHeight="1">
      <c r="A20" s="210"/>
      <c r="B20" s="210"/>
      <c r="C20" s="210"/>
      <c r="D20" s="42"/>
      <c r="E20" s="210"/>
      <c r="F20" s="215"/>
      <c r="G20" s="215"/>
      <c r="H20" s="192" t="str">
        <f t="shared" si="0"/>
        <v/>
      </c>
      <c r="I20" s="192" t="str">
        <f t="shared" si="0"/>
        <v/>
      </c>
    </row>
    <row r="21" spans="1:9" ht="33" customHeight="1">
      <c r="A21" s="41" t="s">
        <v>57</v>
      </c>
      <c r="B21" s="76" t="str">
        <f>'Attach 3(JV)'!B24</f>
        <v/>
      </c>
      <c r="D21" s="42" t="s">
        <v>55</v>
      </c>
      <c r="E21" s="44" t="str">
        <f>'Attach 3(JV)'!E24</f>
        <v/>
      </c>
      <c r="F21" s="215"/>
      <c r="G21" s="215"/>
      <c r="H21" s="192" t="str">
        <f t="shared" si="0"/>
        <v/>
      </c>
      <c r="I21" s="192" t="str">
        <f t="shared" si="0"/>
        <v/>
      </c>
    </row>
    <row r="22" spans="1:9" ht="33" customHeight="1">
      <c r="A22" s="41" t="s">
        <v>58</v>
      </c>
      <c r="B22" s="44" t="str">
        <f>'Attach 3(JV)'!B25</f>
        <v/>
      </c>
      <c r="D22" s="42" t="s">
        <v>56</v>
      </c>
      <c r="E22" s="44" t="str">
        <f>'Attach 3(JV)'!E25</f>
        <v/>
      </c>
      <c r="F22" s="215"/>
      <c r="G22" s="215"/>
      <c r="H22" s="192" t="str">
        <f t="shared" si="0"/>
        <v/>
      </c>
      <c r="I22" s="192" t="str">
        <f t="shared" si="0"/>
        <v/>
      </c>
    </row>
    <row r="23" spans="1:9" ht="33" customHeight="1">
      <c r="D23" s="42"/>
      <c r="F23" s="215"/>
      <c r="G23" s="215"/>
      <c r="H23" s="192" t="str">
        <f t="shared" si="0"/>
        <v/>
      </c>
      <c r="I23" s="192" t="str">
        <f t="shared" si="0"/>
        <v/>
      </c>
    </row>
    <row r="24" spans="1:9" ht="33" customHeight="1">
      <c r="D24" s="42"/>
      <c r="F24" s="215"/>
      <c r="G24" s="215"/>
      <c r="H24" s="192" t="str">
        <f t="shared" si="0"/>
        <v/>
      </c>
      <c r="I24" s="192" t="str">
        <f t="shared" si="0"/>
        <v/>
      </c>
    </row>
    <row r="25" spans="1:9" ht="33" customHeight="1">
      <c r="A25" s="30"/>
      <c r="B25" s="30"/>
      <c r="C25" s="30"/>
      <c r="D25" s="30"/>
      <c r="E25" s="30"/>
      <c r="F25" s="215"/>
      <c r="G25" s="215"/>
      <c r="H25" s="192" t="str">
        <f t="shared" si="0"/>
        <v/>
      </c>
      <c r="I25" s="192" t="str">
        <f t="shared" si="0"/>
        <v/>
      </c>
    </row>
    <row r="26" spans="1:9" ht="33" customHeight="1">
      <c r="A26" s="30"/>
      <c r="B26" s="30"/>
      <c r="C26" s="30"/>
      <c r="D26" s="30"/>
      <c r="E26" s="30"/>
      <c r="F26" s="209" t="str">
        <f>IF((8-COUNTBLANK(F18:F25)) &lt;2, "country.", "countries.")</f>
        <v>country.</v>
      </c>
      <c r="G26" s="209" t="str">
        <f>IF((8-COUNTBLANK(G18:G25)) &lt;2, "country.", "countries.")</f>
        <v>country.</v>
      </c>
      <c r="H26" s="192" t="str">
        <f>IF(COUNTBLANK(F18:F25) =8, "[Enter the name of country where from equipments &amp; material shall be supplied]",CONCATENATE(H18,H19,H20,H21,H22,H23,H24,H25))</f>
        <v>[Enter the name of country where from equipments &amp; material shall be supplied]</v>
      </c>
      <c r="I26" s="192" t="str">
        <f>IF(COUNTBLANK(G18:G25) =8, "[Enter the name of country where from equipments &amp; material shall be supplied]",CONCATENATE(I18,I19,I20,I21,I22,I23,I24,I25))</f>
        <v>[Enter the name of country where from equipments &amp; material shall be supplied]</v>
      </c>
    </row>
    <row r="27" spans="1:9" ht="33" customHeight="1">
      <c r="A27" s="30"/>
      <c r="B27" s="30"/>
      <c r="C27" s="30"/>
      <c r="D27" s="30"/>
      <c r="E27" s="30"/>
    </row>
    <row r="28" spans="1:9" ht="33" customHeight="1">
      <c r="A28" s="30"/>
      <c r="B28" s="30"/>
      <c r="C28" s="30"/>
      <c r="D28" s="30"/>
      <c r="E28" s="30"/>
    </row>
    <row r="29" spans="1:9" ht="33" customHeight="1">
      <c r="A29" s="30"/>
      <c r="B29" s="30"/>
      <c r="C29" s="30"/>
      <c r="D29" s="30"/>
      <c r="E29" s="30"/>
    </row>
    <row r="30" spans="1:9" ht="20.100000000000001" customHeight="1"/>
    <row r="31" spans="1:9" ht="20.100000000000001" customHeight="1">
      <c r="A31" s="43"/>
    </row>
    <row r="32" spans="1:9" ht="20.100000000000001" customHeight="1"/>
    <row r="33" spans="1:1" ht="20.100000000000001" customHeight="1"/>
    <row r="34" spans="1:1" ht="20.100000000000001" customHeight="1">
      <c r="A34" s="43"/>
    </row>
    <row r="35" spans="1:1" ht="20.100000000000001" customHeight="1"/>
    <row r="36" spans="1:1" ht="20.100000000000001" customHeight="1">
      <c r="A36" s="43"/>
    </row>
    <row r="37" spans="1:1" ht="20.100000000000001" customHeight="1"/>
    <row r="38" spans="1:1" ht="20.100000000000001" customHeight="1">
      <c r="A38" s="43"/>
    </row>
    <row r="39" spans="1:1" ht="20.100000000000001" customHeight="1"/>
    <row r="40" spans="1:1" ht="20.100000000000001" customHeight="1"/>
    <row r="41" spans="1:1" ht="20.100000000000001" customHeight="1"/>
    <row r="42" spans="1:1" ht="20.100000000000001" customHeight="1"/>
  </sheetData>
  <sheetProtection formatColumns="0" formatRows="0" selectLockedCells="1"/>
  <customSheetViews>
    <customSheetView guid="{B25B678B-BC05-466F-8B72-B9A2B78D775E}" showGridLines="0" zeroValues="0" topLeftCell="A4">
      <selection activeCell="F18" sqref="F18"/>
      <pageMargins left="0.75" right="0.63" top="0.57999999999999996" bottom="0.6" header="0.34" footer="0.35"/>
      <pageSetup scale="80" orientation="portrait" r:id="rId1"/>
      <headerFooter alignWithMargins="0">
        <oddFooter>&amp;R&amp;"Book Antiqua,Bold"&amp;8 Page &amp;P of &amp;N</oddFooter>
      </headerFooter>
    </customSheetView>
    <customSheetView guid="{57F6F03E-328F-41C2-A59F-EF89E62201CD}" showPageBreaks="1" showGridLines="0" zeroValues="0" printArea="1" topLeftCell="A4">
      <selection activeCell="F18" sqref="F18"/>
      <pageMargins left="0.75" right="0.63" top="0.57999999999999996" bottom="0.6" header="0.34" footer="0.35"/>
      <pageSetup scale="80" orientation="portrait" r:id="rId2"/>
      <headerFooter alignWithMargins="0">
        <oddFooter>&amp;R&amp;"Book Antiqua,Bold"&amp;8 Page &amp;P of &amp;N</oddFooter>
      </headerFooter>
    </customSheetView>
    <customSheetView guid="{79608B77-B487-4385-B348-43478B82E768}" showGridLines="0" zeroValues="0">
      <selection activeCell="E9" sqref="E9"/>
      <pageMargins left="0.75" right="0.63" top="0.57999999999999996" bottom="0.6" header="0.34" footer="0.35"/>
      <pageSetup scale="80" orientation="portrait" r:id="rId3"/>
      <headerFooter alignWithMargins="0">
        <oddFooter>&amp;R&amp;"Book Antiqua,Bold"&amp;8 Page &amp;P of &amp;N</oddFooter>
      </headerFooter>
    </customSheetView>
    <customSheetView guid="{827228A5-964E-465A-A946-EF2238A19E11}" showGridLines="0" zeroValues="0" showRuler="0" topLeftCell="A10">
      <selection activeCell="G21" sqref="G21"/>
      <pageMargins left="0.75" right="0.63" top="0.57999999999999996" bottom="0.6" header="0.34" footer="0.35"/>
      <pageSetup scale="80" orientation="portrait" r:id="rId4"/>
      <headerFooter alignWithMargins="0">
        <oddFooter>&amp;R&amp;"Book Antiqua,Bold"&amp;8 Page &amp;P of &amp;N</oddFooter>
      </headerFooter>
    </customSheetView>
    <customSheetView guid="{C75B92C6-DDA6-4B48-9868-112DE431C284}" showPageBreaks="1" showGridLines="0" zeroValues="0" printArea="1" topLeftCell="A13">
      <selection activeCell="G20" sqref="G20"/>
      <pageMargins left="0.75" right="0.63" top="0.57999999999999996" bottom="0.6" header="0.34" footer="0.35"/>
      <pageSetup scale="80" orientation="portrait" r:id="rId5"/>
      <headerFooter alignWithMargins="0">
        <oddFooter>&amp;R&amp;"Book Antiqua,Bold"&amp;8 Page &amp;P of &amp;N</oddFooter>
      </headerFooter>
    </customSheetView>
    <customSheetView guid="{6A6F11F6-4979-4331-B451-38654332CB39}" showGridLines="0" zeroValues="0" topLeftCell="A10">
      <selection activeCell="G20" sqref="G20"/>
      <pageMargins left="0.75" right="0.63" top="0.57999999999999996" bottom="0.6" header="0.34" footer="0.35"/>
      <pageSetup scale="80" orientation="portrait" r:id="rId6"/>
      <headerFooter alignWithMargins="0">
        <oddFooter>&amp;R&amp;"Book Antiqua,Bold"&amp;8 Page &amp;P of &amp;N</oddFooter>
      </headerFooter>
    </customSheetView>
    <customSheetView guid="{237D8718-39ED-4FFE-B3B2-D1192F8D2E87}" showGridLines="0" zeroValues="0">
      <selection activeCell="F20" sqref="F20"/>
      <pageMargins left="0.75" right="0.63" top="0.57999999999999996" bottom="0.6" header="0.34" footer="0.35"/>
      <pageSetup scale="80" orientation="portrait" r:id="rId7"/>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0"/>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zeroValues="0">
      <selection activeCell="F20" sqref="F20"/>
      <pageMargins left="0.75" right="0.63" top="0.57999999999999996" bottom="0.6" header="0.34" footer="0.35"/>
      <pageSetup scale="80" orientation="portrait" r:id="rId12"/>
      <headerFooter alignWithMargins="0">
        <oddFooter>&amp;R&amp;"Book Antiqua,Bold"&amp;8 Page &amp;P of &amp;N</oddFooter>
      </headerFooter>
    </customSheetView>
    <customSheetView guid="{F68380CD-DF58-4BFA-A4C7-4B5C98AD7B16}" showGridLines="0" zeroValues="0">
      <selection activeCell="F20" sqref="F20"/>
      <pageMargins left="0.75" right="0.63" top="0.57999999999999996" bottom="0.6" header="0.34" footer="0.35"/>
      <pageSetup scale="80" orientation="portrait" r:id="rId13"/>
      <headerFooter alignWithMargins="0">
        <oddFooter>&amp;R&amp;"Book Antiqua,Bold"&amp;8 Page &amp;P of &amp;N</oddFooter>
      </headerFooter>
    </customSheetView>
    <customSheetView guid="{4D13F2D0-9E40-44C6-9D3A-A33B263F802B}" showGridLines="0" zeroValues="0" topLeftCell="B11">
      <selection activeCell="F22" sqref="F22"/>
      <pageMargins left="0.75" right="0.63" top="0.57999999999999996" bottom="0.6" header="0.34" footer="0.35"/>
      <pageSetup scale="80" orientation="portrait" r:id="rId14"/>
      <headerFooter alignWithMargins="0">
        <oddFooter>&amp;R&amp;"Book Antiqua,Bold"&amp;8 Page &amp;P of &amp;N</oddFooter>
      </headerFooter>
    </customSheetView>
    <customSheetView guid="{A8479356-B4AD-4F5B-8D54-8D0AD34911D9}" showGridLines="0" zeroValues="0">
      <selection activeCell="F18" sqref="F18"/>
      <pageMargins left="0.75" right="0.63" top="0.57999999999999996" bottom="0.6" header="0.34" footer="0.35"/>
      <pageSetup scale="80" orientation="portrait" r:id="rId15"/>
      <headerFooter alignWithMargins="0">
        <oddFooter>&amp;R&amp;"Book Antiqua,Bold"&amp;8 Page &amp;P of &amp;N</oddFooter>
      </headerFooter>
    </customSheetView>
    <customSheetView guid="{D1959BE0-8812-45F3-9DE2-A86473ADD9EF}" showGridLines="0" zeroValues="0" topLeftCell="A4">
      <selection activeCell="F18" sqref="F18"/>
      <pageMargins left="0.75" right="0.63" top="0.57999999999999996" bottom="0.6" header="0.34" footer="0.35"/>
      <pageSetup scale="80" orientation="portrait" r:id="rId16"/>
      <headerFooter alignWithMargins="0">
        <oddFooter>&amp;R&amp;"Book Antiqua,Bold"&amp;8 Page &amp;P of &amp;N</oddFooter>
      </headerFooter>
    </customSheetView>
  </customSheetViews>
  <mergeCells count="9">
    <mergeCell ref="A8:D8"/>
    <mergeCell ref="A18:E18"/>
    <mergeCell ref="B9:D9"/>
    <mergeCell ref="A3:E3"/>
    <mergeCell ref="A5:E5"/>
    <mergeCell ref="A17:E17"/>
    <mergeCell ref="B10:D10"/>
    <mergeCell ref="B11:D11"/>
    <mergeCell ref="B12:D12"/>
  </mergeCells>
  <phoneticPr fontId="6" type="noConversion"/>
  <pageMargins left="0.75" right="0.63" top="0.57999999999999996" bottom="0.6" header="0.34" footer="0.35"/>
  <pageSetup scale="80" orientation="portrait" r:id="rId17"/>
  <headerFooter alignWithMargins="0">
    <oddFooter>&amp;R&amp;"Book Antiqua,Bold"&amp;8 Page &amp;P of &amp;N</oddFooter>
  </headerFooter>
  <drawing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0"/>
  </sheetPr>
  <dimension ref="A1:I44"/>
  <sheetViews>
    <sheetView showGridLines="0" showZeros="0" zoomScaleNormal="100" zoomScaleSheetLayoutView="100" workbookViewId="0">
      <selection activeCell="D8" sqref="D8"/>
    </sheetView>
  </sheetViews>
  <sheetFormatPr defaultRowHeight="16.5"/>
  <cols>
    <col min="1" max="1" width="12.140625" style="34" customWidth="1"/>
    <col min="2" max="2" width="23.7109375" style="34" customWidth="1"/>
    <col min="3" max="3" width="33" style="34" customWidth="1"/>
    <col min="4" max="4" width="12.28515625" style="34" customWidth="1"/>
    <col min="5" max="5" width="26.7109375" style="34" customWidth="1"/>
    <col min="6" max="8" width="9.140625" style="29"/>
    <col min="9" max="16384" width="9.140625" style="30"/>
  </cols>
  <sheetData>
    <row r="1" spans="1:9">
      <c r="A1" s="26" t="str">
        <f>'Attach 3(JV)'!A1</f>
        <v>Specification No. :SRTCC/ Tele-contracts /836-20/AFSS</v>
      </c>
      <c r="B1" s="27"/>
      <c r="C1" s="27"/>
      <c r="D1" s="27"/>
      <c r="E1" s="46" t="str">
        <f>"Attachment-4(A) "</f>
        <v xml:space="preserve">Attachment-4(A) </v>
      </c>
    </row>
    <row r="2" spans="1:9" ht="11.1" customHeight="1"/>
    <row r="3" spans="1:9"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9" ht="11.1" customHeight="1">
      <c r="A4" s="33"/>
      <c r="H4" s="35"/>
      <c r="I4" s="12"/>
    </row>
    <row r="5" spans="1:9" ht="20.100000000000001" customHeight="1">
      <c r="A5" s="763" t="s">
        <v>422</v>
      </c>
      <c r="B5" s="763"/>
      <c r="C5" s="763"/>
      <c r="D5" s="763"/>
      <c r="E5" s="763"/>
      <c r="F5" s="36"/>
      <c r="H5" s="35"/>
      <c r="I5" s="14"/>
    </row>
    <row r="6" spans="1:9" ht="11.1" customHeight="1">
      <c r="A6" s="37"/>
      <c r="H6" s="35"/>
      <c r="I6" s="14"/>
    </row>
    <row r="7" spans="1:9" ht="20.100000000000001" customHeight="1">
      <c r="A7" s="38" t="str">
        <f>'Attach 3(JV)'!A7</f>
        <v>Bidder’s Name and Address (Sole Bidder ) :</v>
      </c>
      <c r="D7" s="17" t="str">
        <f>'Attach 3(JV)'!E7</f>
        <v>To:</v>
      </c>
      <c r="H7" s="35"/>
      <c r="I7" s="14"/>
    </row>
    <row r="8" spans="1:9" s="214" customFormat="1" ht="36" customHeight="1">
      <c r="A8" s="761" t="str">
        <f>'Attach 3(JV)'!A8</f>
        <v/>
      </c>
      <c r="B8" s="761"/>
      <c r="C8" s="761"/>
      <c r="D8" s="43" t="s">
        <v>954</v>
      </c>
      <c r="E8" s="67"/>
      <c r="F8" s="67"/>
      <c r="G8" s="212"/>
      <c r="H8" s="213"/>
      <c r="I8" s="211"/>
    </row>
    <row r="9" spans="1:9" ht="20.100000000000001" customHeight="1">
      <c r="A9" s="15" t="s">
        <v>415</v>
      </c>
      <c r="B9" s="1032">
        <f>'Attach 3(JV)'!B9</f>
        <v>111</v>
      </c>
      <c r="C9" s="1032"/>
      <c r="D9" s="43" t="s">
        <v>418</v>
      </c>
      <c r="E9" s="67"/>
      <c r="F9" s="67"/>
      <c r="H9" s="35"/>
      <c r="I9" s="14"/>
    </row>
    <row r="10" spans="1:9" ht="20.100000000000001" customHeight="1">
      <c r="A10" s="15" t="s">
        <v>417</v>
      </c>
      <c r="B10" s="1032" t="str">
        <f>'Attach 3(JV)'!B10</f>
        <v/>
      </c>
      <c r="C10" s="1032"/>
      <c r="D10" s="43" t="s">
        <v>745</v>
      </c>
      <c r="E10" s="67"/>
      <c r="F10" s="67"/>
      <c r="H10" s="35"/>
      <c r="I10" s="14"/>
    </row>
    <row r="11" spans="1:9" ht="23.25" customHeight="1">
      <c r="B11" s="1032" t="str">
        <f>'Attach 3(JV)'!B11</f>
        <v/>
      </c>
      <c r="C11" s="1032"/>
      <c r="D11" s="43" t="s">
        <v>746</v>
      </c>
      <c r="E11" s="67"/>
      <c r="F11" s="67"/>
    </row>
    <row r="12" spans="1:9" ht="15" customHeight="1">
      <c r="A12" s="37"/>
      <c r="B12" s="1032" t="str">
        <f>'Attach 3(JV)'!B12</f>
        <v/>
      </c>
      <c r="C12" s="1032"/>
      <c r="D12" s="43" t="s">
        <v>747</v>
      </c>
      <c r="E12" s="67"/>
      <c r="F12" s="67"/>
    </row>
    <row r="13" spans="1:9" ht="20.100000000000001" customHeight="1">
      <c r="A13" s="34" t="s">
        <v>409</v>
      </c>
      <c r="D13" s="47"/>
    </row>
    <row r="14" spans="1:9" ht="72" customHeight="1">
      <c r="A14" s="1030" t="s">
        <v>423</v>
      </c>
      <c r="B14" s="1030"/>
      <c r="C14" s="1030"/>
      <c r="D14" s="1030"/>
      <c r="E14" s="1030"/>
    </row>
    <row r="15" spans="1:9" ht="20.100000000000001" customHeight="1">
      <c r="A15" s="187" t="s">
        <v>425</v>
      </c>
      <c r="B15" s="108"/>
      <c r="C15" s="108"/>
      <c r="D15" s="108"/>
      <c r="E15" s="188"/>
    </row>
    <row r="16" spans="1:9" ht="20.100000000000001" customHeight="1">
      <c r="A16" s="187" t="s">
        <v>426</v>
      </c>
      <c r="B16" s="108"/>
      <c r="C16" s="108"/>
      <c r="D16" s="108"/>
      <c r="E16" s="188"/>
    </row>
    <row r="17" spans="1:9" ht="20.100000000000001" customHeight="1">
      <c r="A17" s="187" t="s">
        <v>427</v>
      </c>
      <c r="B17" s="109"/>
      <c r="C17" s="109"/>
      <c r="D17" s="109"/>
      <c r="E17" s="189"/>
    </row>
    <row r="18" spans="1:9" ht="20.100000000000001" customHeight="1">
      <c r="A18" s="187" t="s">
        <v>428</v>
      </c>
      <c r="B18" s="110"/>
      <c r="C18" s="110"/>
      <c r="D18" s="110"/>
      <c r="E18" s="190"/>
    </row>
    <row r="19" spans="1:9" ht="19.5" customHeight="1">
      <c r="A19" s="187" t="s">
        <v>121</v>
      </c>
      <c r="B19" s="110"/>
      <c r="C19" s="110"/>
      <c r="D19" s="110"/>
      <c r="E19" s="190"/>
    </row>
    <row r="20" spans="1:9" ht="62.25" customHeight="1">
      <c r="A20" s="1031" t="s">
        <v>424</v>
      </c>
      <c r="B20" s="1031"/>
      <c r="C20" s="1031"/>
      <c r="D20" s="1031"/>
      <c r="E20" s="1031"/>
    </row>
    <row r="21" spans="1:9" s="29" customFormat="1" ht="20.100000000000001" customHeight="1">
      <c r="A21" s="183" t="s">
        <v>429</v>
      </c>
      <c r="B21" s="183" t="s">
        <v>430</v>
      </c>
      <c r="C21" s="183" t="s">
        <v>431</v>
      </c>
      <c r="D21" s="183" t="s">
        <v>411</v>
      </c>
      <c r="E21" s="183" t="s">
        <v>412</v>
      </c>
      <c r="I21" s="30"/>
    </row>
    <row r="22" spans="1:9" ht="20.100000000000001" customHeight="1">
      <c r="A22" s="184">
        <v>1</v>
      </c>
      <c r="B22" s="111"/>
      <c r="C22" s="111"/>
      <c r="D22" s="111"/>
      <c r="E22" s="111"/>
    </row>
    <row r="23" spans="1:9" ht="20.100000000000001" customHeight="1">
      <c r="A23" s="185">
        <v>2</v>
      </c>
      <c r="B23" s="112"/>
      <c r="C23" s="112"/>
      <c r="D23" s="112"/>
      <c r="E23" s="112"/>
    </row>
    <row r="24" spans="1:9" ht="20.100000000000001" customHeight="1">
      <c r="A24" s="185">
        <v>3</v>
      </c>
      <c r="B24" s="112"/>
      <c r="C24" s="112"/>
      <c r="D24" s="112"/>
      <c r="E24" s="112"/>
    </row>
    <row r="25" spans="1:9" ht="20.100000000000001" customHeight="1">
      <c r="A25" s="185">
        <v>4</v>
      </c>
      <c r="B25" s="113"/>
      <c r="C25" s="113"/>
      <c r="D25" s="112"/>
      <c r="E25" s="113"/>
    </row>
    <row r="26" spans="1:9" ht="20.100000000000001" customHeight="1">
      <c r="A26" s="186">
        <v>5</v>
      </c>
      <c r="B26" s="114"/>
      <c r="C26" s="114"/>
      <c r="D26" s="114"/>
      <c r="E26" s="114"/>
    </row>
    <row r="27" spans="1:9" ht="15.95" customHeight="1"/>
    <row r="28" spans="1:9" ht="23.1" customHeight="1">
      <c r="C28" s="42"/>
    </row>
    <row r="29" spans="1:9" ht="23.1" customHeight="1">
      <c r="A29" s="41" t="s">
        <v>57</v>
      </c>
      <c r="B29" s="76" t="str">
        <f>'Attach 3(JV)'!B24</f>
        <v/>
      </c>
      <c r="C29" s="42" t="s">
        <v>55</v>
      </c>
      <c r="D29" s="44" t="str">
        <f>'Attach 3(JV)'!E24</f>
        <v/>
      </c>
    </row>
    <row r="30" spans="1:9" ht="23.1" customHeight="1">
      <c r="A30" s="41" t="s">
        <v>58</v>
      </c>
      <c r="B30" s="44" t="str">
        <f>'Attach 3(JV)'!B25</f>
        <v/>
      </c>
      <c r="C30" s="42" t="s">
        <v>56</v>
      </c>
      <c r="D30" s="44" t="str">
        <f>'Attach 3(JV)'!E25</f>
        <v/>
      </c>
    </row>
    <row r="31" spans="1:9" ht="23.1" customHeight="1">
      <c r="C31" s="42"/>
      <c r="D31" s="42"/>
    </row>
    <row r="32" spans="1:9" ht="20.100000000000001" customHeight="1"/>
    <row r="33" spans="1:1" ht="20.100000000000001" customHeight="1">
      <c r="A33" s="43"/>
    </row>
    <row r="34" spans="1:1" ht="20.100000000000001" customHeight="1"/>
    <row r="35" spans="1:1" ht="20.100000000000001" customHeight="1"/>
    <row r="36" spans="1:1" ht="20.100000000000001" customHeight="1">
      <c r="A36" s="43"/>
    </row>
    <row r="37" spans="1:1" ht="20.100000000000001" customHeight="1"/>
    <row r="38" spans="1:1" ht="20.100000000000001" customHeight="1">
      <c r="A38" s="43"/>
    </row>
    <row r="39" spans="1:1" ht="20.100000000000001" customHeight="1"/>
    <row r="40" spans="1:1" ht="20.100000000000001" customHeight="1">
      <c r="A40" s="43"/>
    </row>
    <row r="41" spans="1:1" ht="20.100000000000001" customHeight="1"/>
    <row r="42" spans="1:1" ht="20.100000000000001" customHeight="1"/>
    <row r="43" spans="1:1" ht="20.100000000000001" customHeight="1"/>
    <row r="44" spans="1:1" ht="20.100000000000001" customHeight="1"/>
  </sheetData>
  <sheetProtection selectLockedCells="1"/>
  <customSheetViews>
    <customSheetView guid="{B25B678B-BC05-466F-8B72-B9A2B78D775E}" showGridLines="0" zeroValues="0">
      <selection activeCell="B15" sqref="B15"/>
      <pageMargins left="0.74803149606299213" right="0.62992125984251968" top="0.59055118110236227" bottom="0.39370078740157483" header="0.35433070866141736" footer="0.19685039370078741"/>
      <pageSetup scale="90" orientation="portrait" r:id="rId1"/>
      <headerFooter alignWithMargins="0">
        <oddFooter>&amp;R&amp;"Book Antiqua,Bold"&amp;8 Page &amp;P of &amp;N</oddFooter>
      </headerFooter>
    </customSheetView>
    <customSheetView guid="{57F6F03E-328F-41C2-A59F-EF89E62201CD}" showPageBreaks="1" showGridLines="0" zeroValues="0" printArea="1">
      <selection activeCell="B15" sqref="B15"/>
      <pageMargins left="0.74803149606299213" right="0.62992125984251968" top="0.59055118110236227" bottom="0.39370078740157483" header="0.35433070866141736" footer="0.19685039370078741"/>
      <pageSetup scale="90" orientation="portrait" r:id="rId2"/>
      <headerFooter alignWithMargins="0">
        <oddFooter>&amp;R&amp;"Book Antiqua,Bold"&amp;8 Page &amp;P of &amp;N</oddFooter>
      </headerFooter>
    </customSheetView>
    <customSheetView guid="{79608B77-B487-4385-B348-43478B82E768}" showGridLines="0" zeroValues="0">
      <selection activeCell="D8" sqref="D8"/>
      <pageMargins left="0.74803149606299213" right="0.62992125984251968" top="0.59055118110236227" bottom="0.39370078740157483" header="0.35433070866141736" footer="0.19685039370078741"/>
      <pageSetup scale="90" orientation="portrait" r:id="rId3"/>
      <headerFooter alignWithMargins="0">
        <oddFooter>&amp;R&amp;"Book Antiqua,Bold"&amp;8 Page &amp;P of &amp;N</oddFooter>
      </headerFooter>
    </customSheetView>
    <customSheetView guid="{827228A5-964E-465A-A946-EF2238A19E11}" showGridLines="0" zeroValues="0" state="hidden" showRuler="0">
      <selection activeCell="B15" sqref="B15"/>
      <pageMargins left="0.75" right="0.63" top="0.57999999999999996" bottom="0.4" header="0.34" footer="0.2"/>
      <pageSetup orientation="portrait" r:id="rId4"/>
      <headerFooter alignWithMargins="0">
        <oddFooter>&amp;R&amp;"Book Antiqua,Bold"&amp;8 Page &amp;P of &amp;N</oddFooter>
      </headerFooter>
    </customSheetView>
    <customSheetView guid="{C75B92C6-DDA6-4B48-9868-112DE431C284}" showPageBreaks="1" showGridLines="0" zeroValues="0" printArea="1" state="hidden">
      <selection activeCell="B15" sqref="B15"/>
      <pageMargins left="0.75" right="0.63" top="0.57999999999999996" bottom="0.4" header="0.34" footer="0.2"/>
      <pageSetup orientation="portrait" r:id="rId5"/>
      <headerFooter alignWithMargins="0">
        <oddFooter>&amp;R&amp;"Book Antiqua,Bold"&amp;8 Page &amp;P of &amp;N</oddFooter>
      </headerFooter>
    </customSheetView>
    <customSheetView guid="{6A6F11F6-4979-4331-B451-38654332CB39}" showGridLines="0" zeroValues="0" state="hidden">
      <selection activeCell="B15" sqref="B15"/>
      <pageMargins left="0.75" right="0.63" top="0.57999999999999996" bottom="0.4" header="0.34" footer="0.2"/>
      <pageSetup orientation="portrait" r:id="rId6"/>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7"/>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8"/>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0"/>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zeroValues="0" state="hidden">
      <selection activeCell="B15" sqref="B15"/>
      <pageMargins left="0.75" right="0.63" top="0.57999999999999996" bottom="0.4" header="0.34" footer="0.2"/>
      <pageSetup orientation="portrait" r:id="rId12"/>
      <headerFooter alignWithMargins="0">
        <oddFooter>&amp;R&amp;"Book Antiqua,Bold"&amp;8 Page &amp;P of &amp;N</oddFooter>
      </headerFooter>
    </customSheetView>
    <customSheetView guid="{F68380CD-DF58-4BFA-A4C7-4B5C98AD7B16}" showGridLines="0" zeroValues="0" state="hidden">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4D13F2D0-9E40-44C6-9D3A-A33B263F802B}" showGridLines="0" zeroValues="0" topLeftCell="A15">
      <selection activeCell="B15" sqref="B15"/>
      <pageMargins left="0.74803149606299213" right="0.62992125984251968" top="0.59055118110236227" bottom="0.39370078740157483" header="0.35433070866141736" footer="0.19685039370078741"/>
      <pageSetup scale="90" orientation="portrait" r:id="rId14"/>
      <headerFooter alignWithMargins="0">
        <oddFooter>&amp;R&amp;"Book Antiqua,Bold"&amp;8 Page &amp;P of &amp;N</oddFooter>
      </headerFooter>
    </customSheetView>
    <customSheetView guid="{A8479356-B4AD-4F5B-8D54-8D0AD34911D9}" showGridLines="0" zeroValues="0">
      <selection activeCell="B15" sqref="B15"/>
      <pageMargins left="0.74803149606299213" right="0.62992125984251968" top="0.59055118110236227" bottom="0.39370078740157483" header="0.35433070866141736" footer="0.19685039370078741"/>
      <pageSetup scale="90" orientation="portrait" r:id="rId15"/>
      <headerFooter alignWithMargins="0">
        <oddFooter>&amp;R&amp;"Book Antiqua,Bold"&amp;8 Page &amp;P of &amp;N</oddFooter>
      </headerFooter>
    </customSheetView>
    <customSheetView guid="{D1959BE0-8812-45F3-9DE2-A86473ADD9EF}" showGridLines="0" zeroValues="0">
      <selection activeCell="B15" sqref="B15"/>
      <pageMargins left="0.74803149606299213" right="0.62992125984251968" top="0.59055118110236227" bottom="0.39370078740157483" header="0.35433070866141736" footer="0.19685039370078741"/>
      <pageSetup scale="90" orientation="portrait" r:id="rId16"/>
      <headerFooter alignWithMargins="0">
        <oddFooter>&amp;R&amp;"Book Antiqua,Bold"&amp;8 Page &amp;P of &amp;N</oddFooter>
      </headerFooter>
    </customSheetView>
  </customSheetViews>
  <mergeCells count="9">
    <mergeCell ref="A3:E3"/>
    <mergeCell ref="A5:E5"/>
    <mergeCell ref="A14:E14"/>
    <mergeCell ref="A20:E20"/>
    <mergeCell ref="B9:C9"/>
    <mergeCell ref="B10:C10"/>
    <mergeCell ref="B11:C11"/>
    <mergeCell ref="B12:C12"/>
    <mergeCell ref="A8:C8"/>
  </mergeCells>
  <phoneticPr fontId="6" type="noConversion"/>
  <pageMargins left="0.74803149606299213" right="0.62992125984251968" top="0.59055118110236227" bottom="0.39370078740157483" header="0.35433070866141736" footer="0.19685039370078741"/>
  <pageSetup scale="90" orientation="portrait" r:id="rId17"/>
  <headerFooter alignWithMargins="0">
    <oddFooter>&amp;R&amp;"Book Antiqua,Bold"&amp;8 Page &amp;P of &amp;N</oddFooter>
  </headerFooter>
  <drawing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5"/>
  </sheetPr>
  <dimension ref="A1:I35"/>
  <sheetViews>
    <sheetView showGridLines="0" topLeftCell="A13" workbookViewId="0">
      <selection activeCell="B10" sqref="B10:D10"/>
    </sheetView>
  </sheetViews>
  <sheetFormatPr defaultRowHeight="16.5"/>
  <cols>
    <col min="1" max="1" width="12.140625" style="34" customWidth="1"/>
    <col min="2" max="2" width="20.5703125" style="34" customWidth="1"/>
    <col min="3" max="3" width="11.42578125" style="34" customWidth="1"/>
    <col min="4" max="4" width="22.7109375" style="34" customWidth="1"/>
    <col min="5" max="5" width="39.28515625" style="34" customWidth="1"/>
    <col min="6" max="8" width="9.140625" style="29"/>
    <col min="9" max="16384" width="9.140625" style="30"/>
  </cols>
  <sheetData>
    <row r="1" spans="1:9">
      <c r="A1" s="26" t="str">
        <f>'Attach 3(JV)'!A1</f>
        <v>Specification No. :SRTCC/ Tele-contracts /836-20/AFSS</v>
      </c>
      <c r="B1" s="27"/>
      <c r="C1" s="27"/>
      <c r="D1" s="27"/>
      <c r="E1" s="28" t="str">
        <f>"Attachment-4(B) "&amp; 'Attach 3(JV)'!AT1</f>
        <v>Attachment-4(B) AFSS SRTCC</v>
      </c>
    </row>
    <row r="3" spans="1:9" ht="48" customHeight="1">
      <c r="A3" s="762" t="str">
        <f>'Attach 3(JV)'!A3</f>
        <v xml:space="preserve">Supply, installation &amp; commissioning of AFSS (Automatic Fire Suppression System) at 6 nos. Telecom locations under SRTCC.
</v>
      </c>
      <c r="B3" s="762"/>
      <c r="C3" s="762"/>
      <c r="D3" s="762"/>
      <c r="E3" s="762"/>
      <c r="F3" s="31"/>
      <c r="G3" s="32"/>
      <c r="H3" s="31"/>
    </row>
    <row r="4" spans="1:9" ht="20.100000000000001" customHeight="1">
      <c r="A4" s="33"/>
      <c r="H4" s="35"/>
      <c r="I4" s="12"/>
    </row>
    <row r="5" spans="1:9" ht="20.100000000000001" customHeight="1">
      <c r="A5" s="763" t="s">
        <v>422</v>
      </c>
      <c r="B5" s="763"/>
      <c r="C5" s="763"/>
      <c r="D5" s="763"/>
      <c r="E5" s="763"/>
      <c r="F5" s="36"/>
      <c r="H5" s="35"/>
      <c r="I5" s="14"/>
    </row>
    <row r="6" spans="1:9" ht="20.100000000000001" customHeight="1">
      <c r="A6" s="37"/>
      <c r="H6" s="35"/>
      <c r="I6" s="14"/>
    </row>
    <row r="7" spans="1:9" ht="20.100000000000001" customHeight="1">
      <c r="A7" s="38" t="str">
        <f>'Attach 3(JV)'!A7</f>
        <v>Bidder’s Name and Address (Sole Bidder ) :</v>
      </c>
      <c r="E7" s="17" t="str">
        <f>'Attach 3(JV)'!E7</f>
        <v>To:</v>
      </c>
      <c r="H7" s="35"/>
      <c r="I7" s="14"/>
    </row>
    <row r="8" spans="1:9" ht="36" customHeight="1">
      <c r="A8" s="761" t="str">
        <f>'Attach 3(JV)'!A8</f>
        <v/>
      </c>
      <c r="B8" s="761"/>
      <c r="C8" s="761"/>
      <c r="D8" s="761"/>
      <c r="E8" s="13" t="str">
        <f>'Attach 3(JV)'!E8</f>
        <v>Contract Services</v>
      </c>
      <c r="H8" s="35"/>
      <c r="I8" s="14"/>
    </row>
    <row r="9" spans="1:9" ht="20.100000000000001" customHeight="1">
      <c r="A9" s="15" t="s">
        <v>415</v>
      </c>
      <c r="B9" s="1032">
        <f>'Attach 3(JV)'!B9</f>
        <v>111</v>
      </c>
      <c r="C9" s="1032"/>
      <c r="D9" s="1032"/>
      <c r="E9" s="13" t="str">
        <f>'Attach 3(JV)'!E9</f>
        <v>Power Grid Corporation of India Ltd.,</v>
      </c>
      <c r="H9" s="35"/>
      <c r="I9" s="14"/>
    </row>
    <row r="10" spans="1:9" ht="20.100000000000001" customHeight="1">
      <c r="A10" s="15" t="s">
        <v>417</v>
      </c>
      <c r="B10" s="1032" t="str">
        <f>'Attach 3(JV)'!B10</f>
        <v/>
      </c>
      <c r="C10" s="1032"/>
      <c r="D10" s="1032"/>
      <c r="E10" s="13" t="str">
        <f>'Attach 3(JV)'!E10</f>
        <v>"Saudamini", Plot No. 2, Sector 29</v>
      </c>
      <c r="H10" s="35"/>
      <c r="I10" s="14"/>
    </row>
    <row r="11" spans="1:9" ht="20.100000000000001" customHeight="1">
      <c r="B11" s="1032" t="str">
        <f>'Attach 3(JV)'!B11</f>
        <v/>
      </c>
      <c r="C11" s="1032"/>
      <c r="D11" s="1032"/>
      <c r="E11" s="13" t="str">
        <f>'Attach 3(JV)'!E11</f>
        <v>Gurgaon (Haryana) - 122001</v>
      </c>
    </row>
    <row r="12" spans="1:9" ht="20.100000000000001" customHeight="1">
      <c r="A12" s="37"/>
      <c r="B12" s="1032" t="str">
        <f>'Attach 3(JV)'!B12</f>
        <v/>
      </c>
      <c r="C12" s="1032"/>
      <c r="D12" s="1032"/>
      <c r="E12" s="13"/>
    </row>
    <row r="13" spans="1:9" ht="20.100000000000001" customHeight="1">
      <c r="A13" s="34" t="s">
        <v>409</v>
      </c>
    </row>
    <row r="14" spans="1:9" ht="20.100000000000001" customHeight="1">
      <c r="A14" s="37"/>
    </row>
    <row r="15" spans="1:9" ht="87.75" customHeight="1">
      <c r="A15" s="1031" t="s">
        <v>432</v>
      </c>
      <c r="B15" s="1031"/>
      <c r="C15" s="1031"/>
      <c r="D15" s="1031"/>
      <c r="E15" s="1031"/>
    </row>
    <row r="16" spans="1:9" ht="30" customHeight="1">
      <c r="A16" s="107" t="s">
        <v>425</v>
      </c>
      <c r="B16" s="108"/>
      <c r="C16" s="108"/>
      <c r="D16" s="108"/>
      <c r="E16" s="108"/>
    </row>
    <row r="17" spans="1:5" ht="30" customHeight="1">
      <c r="A17" s="107" t="s">
        <v>426</v>
      </c>
      <c r="B17" s="108"/>
      <c r="C17" s="108"/>
      <c r="D17" s="108"/>
      <c r="E17" s="108"/>
    </row>
    <row r="18" spans="1:5" ht="30" customHeight="1">
      <c r="A18" s="107" t="s">
        <v>427</v>
      </c>
      <c r="B18" s="109"/>
      <c r="C18" s="109"/>
      <c r="D18" s="109"/>
      <c r="E18" s="109"/>
    </row>
    <row r="19" spans="1:5" ht="30" customHeight="1">
      <c r="A19" s="48" t="s">
        <v>428</v>
      </c>
      <c r="B19" s="109"/>
      <c r="C19" s="109"/>
      <c r="D19" s="109"/>
      <c r="E19" s="109"/>
    </row>
    <row r="20" spans="1:5" ht="30" customHeight="1">
      <c r="A20" s="48" t="s">
        <v>121</v>
      </c>
      <c r="B20" s="109"/>
      <c r="C20" s="109"/>
      <c r="D20" s="109"/>
      <c r="E20" s="109"/>
    </row>
    <row r="21" spans="1:5" ht="30" customHeight="1">
      <c r="A21" s="48" t="s">
        <v>124</v>
      </c>
      <c r="B21" s="110"/>
      <c r="C21" s="110"/>
      <c r="D21" s="110"/>
      <c r="E21" s="110"/>
    </row>
    <row r="22" spans="1:5" ht="16.5" customHeight="1">
      <c r="A22" s="173"/>
      <c r="B22" s="174"/>
      <c r="C22" s="174"/>
      <c r="D22" s="174"/>
      <c r="E22" s="174"/>
    </row>
    <row r="23" spans="1:5" ht="27.95" customHeight="1">
      <c r="D23" s="42" t="s">
        <v>63</v>
      </c>
    </row>
    <row r="24" spans="1:5" ht="27.95" customHeight="1">
      <c r="A24" s="41" t="s">
        <v>57</v>
      </c>
      <c r="B24" s="76" t="str">
        <f>'Attach 3(JV)'!B24</f>
        <v/>
      </c>
      <c r="D24" s="42" t="s">
        <v>55</v>
      </c>
      <c r="E24" s="44" t="str">
        <f>'Attach 3(JV)'!E24</f>
        <v/>
      </c>
    </row>
    <row r="25" spans="1:5" ht="27.95" customHeight="1">
      <c r="A25" s="41" t="s">
        <v>58</v>
      </c>
      <c r="B25" s="44" t="str">
        <f>'Attach 3(JV)'!B25</f>
        <v/>
      </c>
      <c r="D25" s="42" t="s">
        <v>56</v>
      </c>
      <c r="E25" s="44" t="str">
        <f>'Attach 3(JV)'!E25</f>
        <v/>
      </c>
    </row>
    <row r="26" spans="1:5" ht="27.95" customHeight="1">
      <c r="D26" s="42" t="s">
        <v>64</v>
      </c>
    </row>
    <row r="27" spans="1:5" ht="33" customHeight="1"/>
    <row r="28" spans="1:5" ht="33" customHeight="1">
      <c r="A28" s="43"/>
    </row>
    <row r="29" spans="1:5" ht="20.100000000000001" customHeight="1"/>
    <row r="30" spans="1:5" ht="20.100000000000001" customHeight="1"/>
    <row r="31" spans="1:5" ht="20.100000000000001" customHeight="1">
      <c r="A31" s="43"/>
    </row>
    <row r="32" spans="1:5" ht="20.100000000000001" customHeight="1"/>
    <row r="33" spans="1:1" ht="20.100000000000001" customHeight="1">
      <c r="A33" s="43"/>
    </row>
    <row r="34" spans="1:1" ht="20.100000000000001" customHeight="1"/>
    <row r="35" spans="1:1">
      <c r="A35" s="43"/>
    </row>
  </sheetData>
  <sheetProtection selectLockedCells="1"/>
  <customSheetViews>
    <customSheetView guid="{B25B678B-BC05-466F-8B72-B9A2B78D775E}" showGridLines="0" state="hidden" topLeftCell="A13">
      <selection activeCell="B10" sqref="B10:D10"/>
      <pageMargins left="0.75" right="0.63" top="0.57999999999999996" bottom="0.6" header="0.34" footer="0.35"/>
      <pageSetup orientation="portrait" r:id="rId1"/>
      <headerFooter alignWithMargins="0">
        <oddFooter>&amp;R&amp;"Book Antiqua,Bold"&amp;8 Page &amp;P of &amp;N</oddFooter>
      </headerFooter>
    </customSheetView>
    <customSheetView guid="{57F6F03E-328F-41C2-A59F-EF89E62201CD}" showPageBreaks="1" showGridLines="0" printArea="1" state="hidden" topLeftCell="A13">
      <selection activeCell="B10" sqref="B10:D10"/>
      <pageMargins left="0.75" right="0.63" top="0.57999999999999996" bottom="0.6" header="0.34" footer="0.35"/>
      <pageSetup orientation="portrait" r:id="rId2"/>
      <headerFooter alignWithMargins="0">
        <oddFooter>&amp;R&amp;"Book Antiqua,Bold"&amp;8 Page &amp;P of &amp;N</oddFooter>
      </headerFooter>
    </customSheetView>
    <customSheetView guid="{79608B77-B487-4385-B348-43478B82E768}" showGridLines="0" state="hidden" topLeftCell="A13">
      <selection activeCell="B10" sqref="B10:D10"/>
      <pageMargins left="0.75" right="0.63" top="0.57999999999999996" bottom="0.6" header="0.34" footer="0.35"/>
      <pageSetup orientation="portrait" r:id="rId3"/>
      <headerFooter alignWithMargins="0">
        <oddFooter>&amp;R&amp;"Book Antiqua,Bold"&amp;8 Page &amp;P of &amp;N</oddFooter>
      </headerFooter>
    </customSheetView>
    <customSheetView guid="{827228A5-964E-465A-A946-EF2238A19E11}" showGridLines="0" state="hidden" showRuler="0">
      <selection activeCell="A15" sqref="A15:E15"/>
      <pageMargins left="0.75" right="0.63" top="0.57999999999999996" bottom="0.6" header="0.34" footer="0.35"/>
      <pageSetup orientation="portrait" r:id="rId4"/>
      <headerFooter alignWithMargins="0">
        <oddFooter>&amp;R&amp;"Book Antiqua,Bold"&amp;8 Page &amp;P of &amp;N</oddFooter>
      </headerFooter>
    </customSheetView>
    <customSheetView guid="{C75B92C6-DDA6-4B48-9868-112DE431C284}" showPageBreaks="1" showGridLines="0" printArea="1" state="hidden">
      <selection activeCell="A15" sqref="A15:E15"/>
      <pageMargins left="0.75" right="0.63" top="0.57999999999999996" bottom="0.6" header="0.34" footer="0.35"/>
      <pageSetup orientation="portrait" r:id="rId5"/>
      <headerFooter alignWithMargins="0">
        <oddFooter>&amp;R&amp;"Book Antiqua,Bold"&amp;8 Page &amp;P of &amp;N</oddFooter>
      </headerFooter>
    </customSheetView>
    <customSheetView guid="{6A6F11F6-4979-4331-B451-38654332CB39}" showGridLines="0" state="hidden">
      <selection activeCell="A15" sqref="A15:E15"/>
      <pageMargins left="0.75" right="0.63" top="0.57999999999999996" bottom="0.6" header="0.34" footer="0.35"/>
      <pageSetup orientation="portrait" r:id="rId6"/>
      <headerFooter alignWithMargins="0">
        <oddFooter>&amp;R&amp;"Book Antiqua,Bold"&amp;8 Page &amp;P of &amp;N</oddFooter>
      </headerFooter>
    </customSheetView>
    <customSheetView guid="{237D8718-39ED-4FFE-B3B2-D1192F8D2E87}" showGridLines="0" state="hidden">
      <selection activeCell="A15" sqref="A15:E15"/>
      <pageMargins left="0.75" right="0.63" top="0.57999999999999996" bottom="0.6" header="0.34" footer="0.35"/>
      <pageSetup orientation="portrait" r:id="rId7"/>
      <headerFooter alignWithMargins="0">
        <oddFooter>&amp;R&amp;"Book Antiqua,Bold"&amp;8 Page &amp;P of &amp;N</oddFooter>
      </headerFooter>
    </customSheetView>
    <customSheetView guid="{CD4CA1A8-824A-452F-BDBA-32A47C1B3013}" showGridLines="0" state="hidden">
      <selection activeCell="A15" sqref="A15:E15"/>
      <pageMargins left="0.75" right="0.63" top="0.57999999999999996" bottom="0.6" header="0.34" footer="0.35"/>
      <pageSetup orientation="portrait" r:id="rId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0"/>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1"/>
      <headerFooter alignWithMargins="0">
        <oddFooter>&amp;L&amp;8Tower Package-TW05, TL associated with Phase-I Generation Project in Orissa (Part-C)&amp;R&amp;"Book Antiqua,Bold"&amp;8 Page &amp;P of &amp;N</oddFooter>
      </headerFooter>
    </customSheetView>
    <customSheetView guid="{2FDEDC7A-220A-4BDB-8FCD-0C556B60E1DF}" showGridLines="0" state="hidden">
      <selection activeCell="A15" sqref="A15:E15"/>
      <pageMargins left="0.75" right="0.63" top="0.57999999999999996" bottom="0.6" header="0.34" footer="0.35"/>
      <pageSetup orientation="portrait" r:id="rId12"/>
      <headerFooter alignWithMargins="0">
        <oddFooter>&amp;R&amp;"Book Antiqua,Bold"&amp;8 Page &amp;P of &amp;N</oddFooter>
      </headerFooter>
    </customSheetView>
    <customSheetView guid="{F68380CD-DF58-4BFA-A4C7-4B5C98AD7B16}" showGridLines="0" state="hidden">
      <selection activeCell="A15" sqref="A15:E15"/>
      <pageMargins left="0.75" right="0.63" top="0.57999999999999996" bottom="0.6" header="0.34" footer="0.35"/>
      <pageSetup orientation="portrait" r:id="rId13"/>
      <headerFooter alignWithMargins="0">
        <oddFooter>&amp;R&amp;"Book Antiqua,Bold"&amp;8 Page &amp;P of &amp;N</oddFooter>
      </headerFooter>
    </customSheetView>
    <customSheetView guid="{4D13F2D0-9E40-44C6-9D3A-A33B263F802B}" showGridLines="0" state="hidden" topLeftCell="A13">
      <selection activeCell="B10" sqref="B10:D10"/>
      <pageMargins left="0.75" right="0.63" top="0.57999999999999996" bottom="0.6" header="0.34" footer="0.35"/>
      <pageSetup orientation="portrait" r:id="rId14"/>
      <headerFooter alignWithMargins="0">
        <oddFooter>&amp;R&amp;"Book Antiqua,Bold"&amp;8 Page &amp;P of &amp;N</oddFooter>
      </headerFooter>
    </customSheetView>
    <customSheetView guid="{A8479356-B4AD-4F5B-8D54-8D0AD34911D9}" showGridLines="0" state="hidden" topLeftCell="A13">
      <selection activeCell="B10" sqref="B10:D10"/>
      <pageMargins left="0.75" right="0.63" top="0.57999999999999996" bottom="0.6" header="0.34" footer="0.35"/>
      <pageSetup orientation="portrait" r:id="rId15"/>
      <headerFooter alignWithMargins="0">
        <oddFooter>&amp;R&amp;"Book Antiqua,Bold"&amp;8 Page &amp;P of &amp;N</oddFooter>
      </headerFooter>
    </customSheetView>
    <customSheetView guid="{D1959BE0-8812-45F3-9DE2-A86473ADD9EF}" showGridLines="0" state="hidden" topLeftCell="A13">
      <selection activeCell="B10" sqref="B10:D10"/>
      <pageMargins left="0.75" right="0.63" top="0.57999999999999996" bottom="0.6" header="0.34" footer="0.35"/>
      <pageSetup orientation="portrait" r:id="rId16"/>
      <headerFooter alignWithMargins="0">
        <oddFooter>&amp;R&amp;"Book Antiqua,Bold"&amp;8 Page &amp;P of &amp;N</oddFooter>
      </headerFooter>
    </customSheetView>
  </customSheetViews>
  <mergeCells count="8">
    <mergeCell ref="A15:E15"/>
    <mergeCell ref="B9:D9"/>
    <mergeCell ref="A3:E3"/>
    <mergeCell ref="A5:E5"/>
    <mergeCell ref="B10:D10"/>
    <mergeCell ref="B11:D11"/>
    <mergeCell ref="B12:D12"/>
    <mergeCell ref="A8:D8"/>
  </mergeCells>
  <phoneticPr fontId="6" type="noConversion"/>
  <pageMargins left="0.75" right="0.63" top="0.57999999999999996" bottom="0.6" header="0.34" footer="0.35"/>
  <pageSetup orientation="portrait" r:id="rId17"/>
  <headerFooter alignWithMargins="0">
    <oddFooter>&amp;R&amp;"Book Antiqua,Bold"&amp;8 Page &amp;P of &amp;N</oddFooter>
  </headerFooter>
  <drawing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26</vt:i4>
      </vt:variant>
    </vt:vector>
  </HeadingPairs>
  <TitlesOfParts>
    <vt:vector size="60" baseType="lpstr">
      <vt:lpstr>Basic</vt:lpstr>
      <vt:lpstr>Cover</vt:lpstr>
      <vt:lpstr>Names of Bidder</vt:lpstr>
      <vt:lpstr>Attach 3(JV)</vt:lpstr>
      <vt:lpstr>Attach-3QR</vt:lpstr>
      <vt:lpstr>Attach 3(QR details)</vt:lpstr>
      <vt:lpstr>Attach 4</vt:lpstr>
      <vt:lpstr>Attach 4 (A)</vt:lpstr>
      <vt:lpstr>Attach 4 (B)</vt:lpstr>
      <vt:lpstr>Attach 5</vt:lpstr>
      <vt:lpstr>Attach 5 (A)</vt:lpstr>
      <vt:lpstr>Attach 6 (C)</vt:lpstr>
      <vt:lpstr>Attach 6 (T)</vt:lpstr>
      <vt:lpstr>Attach 7</vt:lpstr>
      <vt:lpstr>Attach 8</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19</vt:lpstr>
      <vt:lpstr>Attach 20</vt:lpstr>
      <vt:lpstr>Attach 21</vt:lpstr>
      <vt:lpstr>Attach 22</vt:lpstr>
      <vt:lpstr>Bid Form 1st Envelope</vt:lpstr>
      <vt:lpstr>e-Form</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3(JV)'!Print_Area</vt:lpstr>
      <vt:lpstr>'Attach 4'!Print_Area</vt:lpstr>
      <vt:lpstr>'Attach 4 (A)'!Print_Area</vt:lpstr>
      <vt:lpstr>'Attach 4 (B)'!Print_Area</vt:lpstr>
      <vt:lpstr>'Attach 5'!Print_Area</vt:lpstr>
      <vt:lpstr>'Attach 5 (A)'!Print_Area</vt:lpstr>
      <vt:lpstr>'Attach 6 (C)'!Print_Area</vt:lpstr>
      <vt:lpstr>'Attach 6 (T)'!Print_Area</vt:lpstr>
      <vt:lpstr>'Attach 7'!Print_Area</vt:lpstr>
      <vt:lpstr>'Attach 8'!Print_Area</vt:lpstr>
      <vt:lpstr>'Attach 9'!Print_Area</vt:lpstr>
      <vt:lpstr>'Attach-3QR'!Print_Area</vt:lpstr>
      <vt:lpstr>'e-Form'!Print_Area</vt:lpstr>
      <vt:lpstr>'Names of Bidder'!Print_Area</vt:lpstr>
      <vt:lpstr>'Attach 12'!Print_Titles</vt:lpstr>
      <vt:lpstr>'Attach 9'!Print_Titles</vt:lpstr>
    </vt:vector>
  </TitlesOfParts>
  <Company>pgcil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Sammeta Sandhya Devi {Sammeta Sandhya Devi}</cp:lastModifiedBy>
  <cp:lastPrinted>2016-07-26T10:17:57Z</cp:lastPrinted>
  <dcterms:created xsi:type="dcterms:W3CDTF">2010-09-27T08:09:01Z</dcterms:created>
  <dcterms:modified xsi:type="dcterms:W3CDTF">2020-08-14T04:48:42Z</dcterms:modified>
</cp:coreProperties>
</file>