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9.xml" ContentType="application/vnd.ms-excel.controlproperties+xml"/>
  <Override PartName="/xl/drawings/drawing11.xml" ContentType="application/vnd.openxmlformats-officedocument.drawing+xml"/>
  <Override PartName="/xl/ctrlProps/ctrlProp140.xml" ContentType="application/vnd.ms-excel.controlproperties+xml"/>
  <Override PartName="/xl/drawings/drawing12.xml" ContentType="application/vnd.openxmlformats-officedocument.drawing+xml"/>
  <Override PartName="/xl/ctrlProps/ctrlProp14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42.xml" ContentType="application/vnd.ms-excel.controlproperties+xml"/>
  <Override PartName="/xl/ctrlProps/ctrlProp143.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updateLinks="never" codeName="ThisWorkbook" defaultThemeVersion="124226"/>
  <mc:AlternateContent xmlns:mc="http://schemas.openxmlformats.org/markup-compatibility/2006">
    <mc:Choice Requires="x15">
      <x15ac:absPath xmlns:x15ac="http://schemas.microsoft.com/office/spreadsheetml/2010/11/ac" url="U:\01-Pankaj-Ankit-Aakash\RT-19 Gujarat\Bidding Documents\Uploaded\"/>
    </mc:Choice>
  </mc:AlternateContent>
  <xr:revisionPtr revIDLastSave="0" documentId="13_ncr:81_{BCE1A1E4-3DD2-4195-8DF9-88510CC1FB56}" xr6:coauthVersionLast="36" xr6:coauthVersionMax="36" xr10:uidLastSave="{00000000-0000-0000-0000-000000000000}"/>
  <workbookProtection workbookAlgorithmName="SHA-512" workbookHashValue="rm3Bkqi07oBArlHcbgKcI/3ht6qDhsBhiz1YbunhnGU4v/GvuS8FUKbBWzDa1taZaTPceXYLGRjKd3YNv13ROQ==" workbookSaltValue="hwOVQt8dizkbBb0U/QKcTA==" workbookSpinCount="100000" revisionsAlgorithmName="SHA-512" revisionsHashValue="6tMeySSb/5LZN1U2mcwgvoZjrruPmmwsT+K1+aJCY96C/vNUStMFtBKlCT2TKjv0dzD1e3kVnWFMPXUkUFb4Pg==" revisionsSaltValue="5wObiI0pc2NgLGOFvgCKvA==" revisionsSpinCount="100000" lockStructure="1" lockRevision="1"/>
  <bookViews>
    <workbookView xWindow="-105" yWindow="-105" windowWidth="15465" windowHeight="7635" tabRatio="942"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11'!$A$1:$E$29</definedName>
    <definedName name="_xlnm.Print_Area" localSheetId="17">'Attach 12'!$A$1:$G$55</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15'!$A$1:$E$91</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(QR)'!$A$1:$I$378</definedName>
    <definedName name="_xlnm.Print_Area" localSheetId="4">'Attach-3 (QR)_old'!$A$1:$J$407</definedName>
    <definedName name="_xlnm.Print_Area" localSheetId="27">'Bid Form 1st Envelope '!$A$1:$J$116</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12'!$G:$I</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12'!$A$1:$F$55</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15'!$A$1:$E$91</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12'!$G:$I</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12'!$A$1:$F$55</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15'!$A$1:$E$91</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5" hidden="1">'Attach 10'!$A$1:$F$18</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15'!$A$1:$E$91</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C70608C_646A_4043_A222_6253B5006A93_.wvu.Cols" localSheetId="17" hidden="1">'Attach 12'!$H:$I</definedName>
    <definedName name="Z_1C70608C_646A_4043_A222_6253B5006A93_.wvu.Cols" localSheetId="11" hidden="1">'Attach 5A'!$H:$H</definedName>
    <definedName name="Z_1C70608C_646A_4043_A222_6253B5006A93_.wvu.PrintArea" localSheetId="17" hidden="1">'Attach 12'!$A$1:$F$55</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12'!$H:$I</definedName>
    <definedName name="Z_237D8718_39ED_4FFE_B3B2_D1192F8D2E87_.wvu.Cols" localSheetId="11" hidden="1">'Attach 5A'!$H:$H</definedName>
    <definedName name="Z_237D8718_39ED_4FFE_B3B2_D1192F8D2E87_.wvu.PrintArea" localSheetId="17" hidden="1">'Attach 12'!$A$1:$F$55</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15'!$A$1:$E$91</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12'!$G:$G</definedName>
    <definedName name="Z_24FB9AF1_17BD_4082_A3EA_FA7FEE02F32F_.wvu.PrintArea" localSheetId="17" hidden="1">'Attach 12'!$A$1:$F$55</definedName>
    <definedName name="Z_24FB9AF1_17BD_4082_A3EA_FA7FEE02F32F_.wvu.Rows" localSheetId="17" hidden="1">'Attach 12'!#REF!</definedName>
    <definedName name="Z_25421BE0_1124_425D_B86C_8E4240949C04_.wvu.PrintArea" localSheetId="15" hidden="1">'Attach 10'!$A$1:$F$18</definedName>
    <definedName name="Z_2648A02A_7B8C_446F_A14E_7410EA5360FE_.wvu.Cols" localSheetId="17" hidden="1">'Attach 12'!$G:$G</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12'!$A$1:$F$55</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12'!$G:$I</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6" hidden="1">'Attach 11'!$A$1:$E$86</definedName>
    <definedName name="Z_273BBCBD_8F12_4445_A7CA_FDA7C67AE3D5_.wvu.PrintArea" localSheetId="17" hidden="1">'Attach 12'!$A$1:$G$55</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15'!$A$1:$E$91</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12'!$G:$I</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6" hidden="1">'Attach 11'!$A$1:$E$86</definedName>
    <definedName name="Z_27CB7082_4FAB_46F1_8968_11E3E4A629B2_.wvu.PrintArea" localSheetId="17" hidden="1">'Attach 12'!$A$1:$G$55</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15'!$A$1:$E$91</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12'!$G:$I</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12'!$A$1:$F$55</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15'!$A$1:$E$91</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15'!$A$1:$E$91</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12'!$G:$I</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12'!$A$1:$F$55</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15'!$A$1:$E$91</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15'!$A$1:$E$91</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15'!$A$1:$E$92</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15'!$A$1:$E$91</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15'!$A$1:$E$91</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12'!$G:$I</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6" hidden="1">'Attach 11'!$A$1:$E$86</definedName>
    <definedName name="Z_4B898AE2_7356_489E_882D_EC3B09CB95AA_.wvu.PrintArea" localSheetId="17" hidden="1">'Attach 12'!$A$1:$G$55</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15'!$A$1:$E$91</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9'!$A$1:$F$51</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27" hidden="1">'Bid Form 1st Envelope '!$A$1:$J$117</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1" hidden="1">'Attach 15'!$16:$16</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'!$22:$23,'Bid Form 1st Envelope '!$30:$31,'Bid Form 1st Envelope '!$101:$101,'Bid Form 1st Envelope '!$104:$105</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12'!$G:$I</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10'!$A$1:$F$23</definedName>
    <definedName name="Z_5476C51C_4037_4B28_A818_10D7CDF0C66A_.wvu.PrintArea" localSheetId="16" hidden="1">'Attach 11'!$A$1:$E$86</definedName>
    <definedName name="Z_5476C51C_4037_4B28_A818_10D7CDF0C66A_.wvu.PrintArea" localSheetId="17" hidden="1">'Attach 12'!$A$1:$G$55</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15'!$A$1:$E$91</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12'!$G:$G</definedName>
    <definedName name="Z_5B8D5D4A_E3F3_4270_9E8A_31566626E806_.wvu.Cols" localSheetId="2" hidden="1">'Names of Bidder'!$L:$L</definedName>
    <definedName name="Z_5B8D5D4A_E3F3_4270_9E8A_31566626E806_.wvu.PrintArea" localSheetId="17" hidden="1">'Attach 12'!$A$1:$F$55</definedName>
    <definedName name="Z_5B8D5D4A_E3F3_4270_9E8A_31566626E806_.wvu.PrintArea" localSheetId="2" hidden="1">'Names of Bidder'!$B$1:$G$38</definedName>
    <definedName name="Z_5D67CA2D_8BB3_4F00_894F_4872C1BBE88F_.wvu.Cols" localSheetId="17" hidden="1">'Attach 12'!$G:$I</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6" hidden="1">'Attach 11'!$A$1:$E$86</definedName>
    <definedName name="Z_5D67CA2D_8BB3_4F00_894F_4872C1BBE88F_.wvu.PrintArea" localSheetId="17" hidden="1">'Attach 12'!$A$1:$G$55</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15'!$A$1:$E$91</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12'!$G:$G</definedName>
    <definedName name="Z_5FD74E67_DB24_44D3_983B_19D633AA18A1_.wvu.Cols" localSheetId="2" hidden="1">'Names of Bidder'!$L:$L</definedName>
    <definedName name="Z_5FD74E67_DB24_44D3_983B_19D633AA18A1_.wvu.PrintArea" localSheetId="17" hidden="1">'Attach 12'!$A$1:$F$55</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12'!$G:$I</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6" hidden="1">'Attach 11'!$A$1:$E$86</definedName>
    <definedName name="Z_696D4A13_5E44_4B16_B107_EB70ABB06CBE_.wvu.PrintArea" localSheetId="17" hidden="1">'Attach 12'!$A$1:$G$55</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15'!$A$1:$E$91</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12'!$G:$G</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12'!$A$1:$F$55</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C47A7D6_4963_4999_9645_C02AA0A4D7C6_.wvu.PrintArea" localSheetId="15" hidden="1">'Attach 10'!$A$1:$F$18</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12'!$G:$G</definedName>
    <definedName name="Z_71CED947_16BC_4420_B977_41F665B59AFF_.wvu.Cols" localSheetId="2" hidden="1">'Names of Bidder'!$L:$L</definedName>
    <definedName name="Z_71CED947_16BC_4420_B977_41F665B59AFF_.wvu.PrintArea" localSheetId="17" hidden="1">'Attach 12'!$A$1:$F$55</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12'!$G:$I</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6" hidden="1">'Attach 11'!$A$1:$E$86</definedName>
    <definedName name="Z_757C3C2F_C668_4CD7_806B_CA71CC57DCC1_.wvu.PrintArea" localSheetId="17" hidden="1">'Attach 12'!$A$1:$G$55</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15'!$A$1:$E$91</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27" hidden="1">'Bid Form 1st Envelope '!$A$1:$J$117</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'!$101:$101,'Bid Form 1st Envelope '!$104:$105</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15'!$A$1:$E$91</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15'!$A$1:$E$91</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12'!$G:$G</definedName>
    <definedName name="Z_83E639F0_925C_438D_A777_FD99BFFD55B2_.wvu.Cols" localSheetId="2" hidden="1">'Names of Bidder'!$L:$L</definedName>
    <definedName name="Z_83E639F0_925C_438D_A777_FD99BFFD55B2_.wvu.PrintArea" localSheetId="17" hidden="1">'Attach 12'!$A$1:$F$55</definedName>
    <definedName name="Z_83E639F0_925C_438D_A777_FD99BFFD55B2_.wvu.PrintArea" localSheetId="2" hidden="1">'Names of Bidder'!$B$1:$G$38</definedName>
    <definedName name="Z_869B0F9C_77A4_468D_A350_EA35CAE357D9_.wvu.Cols" localSheetId="17" hidden="1">'Attach 12'!$G:$I</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6" hidden="1">'Attach 11'!$A$1:$E$86</definedName>
    <definedName name="Z_869B0F9C_77A4_468D_A350_EA35CAE357D9_.wvu.PrintArea" localSheetId="17" hidden="1">'Attach 12'!$A$1:$G$55</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15'!$A$1:$E$91</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15'!$A$1:$E$91</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12'!$A$1:$F$55</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15'!$A$1:$E$92</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15'!$A$1:$E$91</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12'!$G:$I</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6" hidden="1">'Attach 11'!$A$1:$E$86</definedName>
    <definedName name="Z_9CD72AD0_8BDA_437F_A784_A667464C809C_.wvu.PrintArea" localSheetId="17" hidden="1">'Attach 12'!$A$1:$G$55</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15'!$A$1:$E$91</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27" hidden="1">'Bid Form 1st Envelope '!$A$1:$J$117</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'!$101:$101,'Bid Form 1st Envelope '!$104:$105</definedName>
    <definedName name="Z_9CD72AD0_8BDA_437F_A784_A667464C809C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12'!$A$1:$F$55</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15'!$A$1:$E$93</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12'!$G:$I</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12'!$A$1:$F$55</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15'!$A$1:$E$91</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12'!$G:$G</definedName>
    <definedName name="Z_B7A16C2F_5026_4C0C_BBB1_23B0149C8FB9_.wvu.Cols" localSheetId="2" hidden="1">'Names of Bidder'!$L:$L</definedName>
    <definedName name="Z_B7A16C2F_5026_4C0C_BBB1_23B0149C8FB9_.wvu.PrintArea" localSheetId="17" hidden="1">'Attach 12'!$A$1:$F$55</definedName>
    <definedName name="Z_B7A16C2F_5026_4C0C_BBB1_23B0149C8FB9_.wvu.PrintArea" localSheetId="2" hidden="1">'Names of Bidder'!$B$1:$G$38</definedName>
    <definedName name="Z_B805D886_3091_4997_9C19_07E2C1978FA4_.wvu.PrintArea" localSheetId="15" hidden="1">'Attach 10'!$A$1:$F$18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12'!$G:$I</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6" hidden="1">'Attach 11'!$A$1:$E$86</definedName>
    <definedName name="Z_B9DDBA10_9BB0_4D91_9619_C113F75B2489_.wvu.PrintArea" localSheetId="17" hidden="1">'Attach 12'!$A$1:$G$55</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15'!$A$1:$E$91</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12'!$A$1:$F$55</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15'!$A$1:$E$91</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15'!$A$1:$E$91</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12'!$H:$I</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12'!$A$1:$F$55</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15'!$A$1:$E$92</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12'!$G:$I</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12'!$A$1:$G$55</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15'!$A$1:$E$91</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12'!$A$1:$F$55</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12'!$G:$I</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11'!$A$1:$E$29</definedName>
    <definedName name="Z_DBB6855E_D634_47BF_8EAD_2479D63E426E_.wvu.PrintArea" localSheetId="17" hidden="1">'Attach 12'!$A$1:$G$55</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15'!$A$1:$E$91</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9'!$A$1:$F$51</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27" hidden="1">'Bid Form 1st Envelope '!$A$1:$J$116</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'!$101:$101,'Bid Form 1st Envelope '!$104:$105</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15'!$A$1:$E$91</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DC2D183E_5CF8_4DFF_8D58_203195191851_.wvu.PrintArea" localSheetId="15" hidden="1">'Attach 10'!$A$1:$F$18</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15'!$A$1:$E$91</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12'!$A$1:$F$55</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15'!$A$1:$E$92</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12'!$G:$I</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12'!$A$1:$G$55</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15'!$A$1:$E$91</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7" hidden="1">'Attach 12'!$G:$I</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12'!$A$1:$F$55</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15'!$A$1:$E$91</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15'!$A$1:$E$91</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15'!$A$1:$E$91</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Ankit Vaishnav {Ankit Vaishnav} - Personal View" guid="{DBB6855E-D634-47BF-8EAD-2479D63E426E}" mergeInterval="0" personalView="1" maximized="1" xWindow="-8" yWindow="-8" windowWidth="1456" windowHeight="876" tabRatio="942" activeSheetId="2"/>
    <customWorkbookView name="Adil Iqbal Khan {Adil Iqbal Khan} - Personal View" guid="{4B898AE2-7356-489E-882D-EC3B09CB95AA}" mergeInterval="0" personalView="1" maximized="1" xWindow="-9" yWindow="-9" windowWidth="1938" windowHeight="1048" tabRatio="942" activeSheetId="7"/>
    <customWorkbookView name="Atul Kumar Singh {अतुल कुमार सिंह} - Personal View" guid="{F0C5A243-1ADF-42BF-85A0-B6506A13618B}" mergeInterval="0" personalView="1" maximized="1" xWindow="-8" yWindow="-8" windowWidth="1936" windowHeight="1056" tabRatio="942" activeSheetId="3"/>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8"/>
    <customWorkbookView name="Atul Singh - Personal View" guid="{9CD72AD0-8BDA-437F-A784-A667464C809C}" mergeInterval="0" personalView="1" maximized="1" windowWidth="1362" windowHeight="542" tabRatio="961" activeSheetId="28"/>
  </customWorkbookViews>
</workbook>
</file>

<file path=xl/calcChain.xml><?xml version="1.0" encoding="utf-8"?>
<calcChain xmlns="http://schemas.openxmlformats.org/spreadsheetml/2006/main">
  <c r="A26" i="18" l="1"/>
  <c r="F17" i="16"/>
  <c r="F16" i="16"/>
  <c r="B17" i="16"/>
  <c r="B16" i="16"/>
  <c r="B12" i="16"/>
  <c r="B11" i="16"/>
  <c r="B10" i="16"/>
  <c r="B9" i="16"/>
  <c r="A3" i="16"/>
  <c r="E11" i="16"/>
  <c r="E10" i="16"/>
  <c r="E9" i="16"/>
  <c r="E8" i="16"/>
  <c r="A8" i="16"/>
  <c r="E7" i="16"/>
  <c r="A7" i="16"/>
  <c r="F1" i="16"/>
  <c r="F1" i="2" l="1"/>
  <c r="A45" i="15" l="1"/>
  <c r="N78" i="7" l="1"/>
  <c r="N77" i="7"/>
  <c r="F1" i="15" l="1"/>
  <c r="A36" i="18" l="1"/>
  <c r="A48" i="26" l="1"/>
  <c r="A43" i="26" l="1"/>
  <c r="A42" i="26"/>
  <c r="A40" i="26"/>
  <c r="A39" i="26"/>
  <c r="B89" i="28" l="1"/>
  <c r="B56" i="28" l="1"/>
  <c r="B55" i="28" l="1"/>
  <c r="B54" i="28" l="1"/>
  <c r="B53" i="28"/>
  <c r="B52" i="28"/>
  <c r="B51" i="28"/>
  <c r="E197" i="7" l="1"/>
  <c r="D43" i="7"/>
  <c r="A50" i="21" l="1"/>
  <c r="A7" i="4" l="1"/>
  <c r="A7" i="7" s="1"/>
  <c r="B20" i="23" l="1"/>
  <c r="G11" i="23"/>
  <c r="G10" i="23"/>
  <c r="G9" i="23"/>
  <c r="G8" i="23"/>
  <c r="A8" i="23"/>
  <c r="G7" i="23"/>
  <c r="Z2" i="23"/>
  <c r="E266" i="7" l="1"/>
  <c r="E230" i="7"/>
  <c r="B22" i="7"/>
  <c r="M21" i="7"/>
  <c r="M196" i="7" s="1"/>
  <c r="B21" i="7"/>
  <c r="M20" i="7"/>
  <c r="M194" i="7" s="1"/>
  <c r="B20" i="7"/>
  <c r="H11" i="7"/>
  <c r="H10" i="7"/>
  <c r="H9" i="7"/>
  <c r="H8" i="7"/>
  <c r="A8" i="7"/>
  <c r="H7" i="7"/>
  <c r="I1" i="7"/>
  <c r="B266" i="7" l="1"/>
  <c r="B346" i="7" s="1"/>
  <c r="B197" i="7"/>
  <c r="B322" i="7" s="1"/>
  <c r="B230" i="7"/>
  <c r="B334" i="7" s="1"/>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8"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9" i="22"/>
  <c r="E75" i="22"/>
  <c r="A39" i="21"/>
  <c r="A40" i="21"/>
  <c r="A41" i="21"/>
  <c r="A45" i="21"/>
  <c r="E1" i="20"/>
  <c r="E7" i="20"/>
  <c r="E8" i="20"/>
  <c r="E9" i="20"/>
  <c r="E10" i="20"/>
  <c r="E11" i="20"/>
  <c r="E1" i="19"/>
  <c r="E7" i="19"/>
  <c r="E8" i="19"/>
  <c r="E9" i="19"/>
  <c r="E10" i="19"/>
  <c r="E11" i="19"/>
  <c r="A7" i="18"/>
  <c r="E7" i="18"/>
  <c r="E8" i="18"/>
  <c r="E9" i="18"/>
  <c r="E10" i="18"/>
  <c r="E11" i="18"/>
  <c r="E12"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77" i="7" s="1"/>
  <c r="E25" i="4"/>
  <c r="AA25" i="4"/>
  <c r="B1" i="3"/>
  <c r="B2" i="3"/>
  <c r="I6" i="3"/>
  <c r="J6" i="3" s="1"/>
  <c r="K88" i="28" s="1"/>
  <c r="AA6" i="3"/>
  <c r="B7" i="3"/>
  <c r="I15" i="3"/>
  <c r="J15" i="3" s="1"/>
  <c r="L15" i="3"/>
  <c r="J21" i="3"/>
  <c r="B23" i="3"/>
  <c r="B24" i="3"/>
  <c r="H36" i="3"/>
  <c r="B3" i="2"/>
  <c r="A1" i="7" l="1"/>
  <c r="A1" i="16" s="1"/>
  <c r="A1" i="15"/>
  <c r="A1" i="28"/>
  <c r="G377" i="7"/>
  <c r="F48" i="15"/>
  <c r="G376" i="7"/>
  <c r="F47" i="15"/>
  <c r="A3" i="7"/>
  <c r="A3" i="15"/>
  <c r="C376" i="7"/>
  <c r="B6" i="28"/>
  <c r="AI6" i="28" s="1"/>
  <c r="A1" i="25"/>
  <c r="B31" i="27"/>
  <c r="D67" i="24"/>
  <c r="D64" i="17"/>
  <c r="D38" i="17"/>
  <c r="D42" i="24"/>
  <c r="A104" i="28"/>
  <c r="A3" i="27"/>
  <c r="A16" i="15"/>
  <c r="D30" i="24"/>
  <c r="D58" i="24" s="1"/>
  <c r="D86" i="24" s="1"/>
  <c r="D68" i="17"/>
  <c r="F97" i="28"/>
  <c r="I26" i="8"/>
  <c r="A18" i="8" s="1"/>
  <c r="H26" i="8"/>
  <c r="A17" i="8" s="1"/>
  <c r="D67" i="17"/>
  <c r="D68" i="24"/>
  <c r="D66" i="24"/>
  <c r="A105" i="28"/>
  <c r="D65" i="17"/>
  <c r="A11" i="29"/>
  <c r="B11" i="29" s="1"/>
  <c r="D11" i="29" s="1"/>
  <c r="E17" i="4"/>
  <c r="B66" i="17" s="1"/>
  <c r="D69" i="24"/>
  <c r="A7" i="29"/>
  <c r="B7" i="29" s="1"/>
  <c r="D7" i="29" s="1"/>
  <c r="B260" i="5"/>
  <c r="B364" i="5" s="1"/>
  <c r="E20" i="4"/>
  <c r="B69" i="17" s="1"/>
  <c r="E18" i="4"/>
  <c r="B67" i="17" s="1"/>
  <c r="E16" i="4"/>
  <c r="A65" i="17" s="1"/>
  <c r="B16" i="4"/>
  <c r="A37" i="17" s="1"/>
  <c r="K89"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F53" i="18"/>
  <c r="B25" i="19"/>
  <c r="B25" i="20"/>
  <c r="B91" i="22"/>
  <c r="B96" i="23" s="1"/>
  <c r="B30" i="24"/>
  <c r="B58" i="24" s="1"/>
  <c r="B86" i="24" s="1"/>
  <c r="B19" i="25"/>
  <c r="E30" i="27"/>
  <c r="B11" i="27"/>
  <c r="B9" i="27"/>
  <c r="C97" i="28"/>
  <c r="A9" i="29"/>
  <c r="B9" i="29" s="1"/>
  <c r="D9" i="29" s="1"/>
  <c r="A6" i="29"/>
  <c r="B6" i="29" s="1"/>
  <c r="A4" i="29" s="1"/>
  <c r="D21" i="28"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C53" i="18"/>
  <c r="C11" i="18"/>
  <c r="C9" i="18"/>
  <c r="E24" i="19"/>
  <c r="B11" i="19"/>
  <c r="B9" i="19"/>
  <c r="E24" i="20"/>
  <c r="B11" i="20"/>
  <c r="B9" i="20"/>
  <c r="E90" i="22"/>
  <c r="H95" i="23" s="1"/>
  <c r="B12" i="22"/>
  <c r="B11" i="23" s="1"/>
  <c r="B10" i="22"/>
  <c r="D29" i="24"/>
  <c r="D57" i="24" s="1"/>
  <c r="D85" i="24" s="1"/>
  <c r="B11" i="24"/>
  <c r="B9" i="24"/>
  <c r="E20" i="25"/>
  <c r="B12" i="25"/>
  <c r="B10" i="25"/>
  <c r="A8" i="25"/>
  <c r="B30" i="27"/>
  <c r="F98" i="28"/>
  <c r="F95"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F54" i="18"/>
  <c r="A1" i="18"/>
  <c r="B24" i="19"/>
  <c r="B24" i="20"/>
  <c r="A3" i="20"/>
  <c r="B90" i="22"/>
  <c r="B95" i="23" s="1"/>
  <c r="A9" i="22"/>
  <c r="B29" i="24"/>
  <c r="B57" i="24" s="1"/>
  <c r="B85" i="24" s="1"/>
  <c r="A3" i="24"/>
  <c r="A34" i="24" s="1"/>
  <c r="A62" i="24" s="1"/>
  <c r="B20" i="25"/>
  <c r="E31" i="27"/>
  <c r="B12" i="27"/>
  <c r="B10" i="27"/>
  <c r="A8" i="27"/>
  <c r="C98"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C54" i="18"/>
  <c r="C12" i="18"/>
  <c r="C10" i="18"/>
  <c r="A8" i="18"/>
  <c r="E25" i="19"/>
  <c r="B12" i="19"/>
  <c r="B10" i="19"/>
  <c r="A8" i="19"/>
  <c r="E25" i="20"/>
  <c r="B12" i="20"/>
  <c r="B10" i="20"/>
  <c r="A8" i="20"/>
  <c r="E91" i="22"/>
  <c r="H96" i="23" s="1"/>
  <c r="B13" i="22"/>
  <c r="B12" i="23" s="1"/>
  <c r="B11" i="22"/>
  <c r="B10" i="23" s="1"/>
  <c r="E19" i="25"/>
  <c r="A1" i="20"/>
  <c r="A1" i="22"/>
  <c r="A1" i="23" s="1"/>
  <c r="A1" i="27"/>
  <c r="A1" i="11"/>
  <c r="A1" i="19"/>
  <c r="A1" i="24"/>
  <c r="A32" i="24" s="1"/>
  <c r="A60" i="24" s="1"/>
  <c r="A1" i="8"/>
  <c r="A3" i="9"/>
  <c r="A3" i="11"/>
  <c r="A3" i="12"/>
  <c r="A3" i="13"/>
  <c r="A3" i="25"/>
  <c r="A3" i="6"/>
  <c r="A3" i="17" s="1"/>
  <c r="A32" i="17" s="1"/>
  <c r="A60" i="17" s="1"/>
  <c r="A3" i="8"/>
  <c r="A3" i="10"/>
  <c r="A3" i="14"/>
  <c r="A3" i="18"/>
  <c r="A3" i="19"/>
  <c r="E26" i="22" l="1"/>
  <c r="B9" i="23"/>
  <c r="H20" i="23" s="1"/>
  <c r="AI9" i="28"/>
  <c r="AI7" i="28"/>
  <c r="AI8" i="28" s="1"/>
  <c r="A73" i="11"/>
  <c r="A36" i="11"/>
  <c r="B91" i="28" l="1"/>
</calcChain>
</file>

<file path=xl/sharedStrings.xml><?xml version="1.0" encoding="utf-8"?>
<sst xmlns="http://schemas.openxmlformats.org/spreadsheetml/2006/main" count="2116" uniqueCount="1051">
  <si>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</si>
  <si>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</si>
  <si>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</si>
  <si>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</si>
  <si>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</si>
  <si>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</si>
  <si>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</si>
  <si>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</si>
  <si>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</si>
  <si>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</si>
  <si>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</si>
  <si>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</si>
  <si>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</si>
  <si>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</si>
  <si>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</si>
  <si>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</si>
  <si>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</si>
  <si>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</si>
  <si>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</si>
  <si>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</si>
  <si>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</si>
  <si>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</si>
  <si>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</si>
  <si>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</si>
  <si>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</si>
  <si>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</si>
  <si>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</si>
  <si>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</si>
  <si>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</si>
  <si>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</si>
  <si>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</si>
  <si>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</si>
  <si>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</si>
  <si>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</si>
  <si>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</si>
  <si>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</si>
  <si>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</si>
  <si>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</si>
  <si>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</si>
  <si>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</si>
  <si>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</si>
  <si>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</si>
  <si>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</si>
  <si>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</si>
  <si>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</si>
  <si>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</si>
  <si>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</si>
  <si>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</si>
  <si>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</si>
  <si>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</si>
  <si>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</si>
  <si>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</si>
  <si>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</si>
  <si>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</si>
  <si>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</si>
  <si>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</si>
  <si>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</si>
  <si>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</si>
  <si>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</si>
  <si>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</si>
  <si>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</si>
  <si>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</si>
  <si>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</si>
  <si>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</si>
  <si>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</si>
  <si>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</si>
  <si>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</si>
  <si>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</si>
  <si>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</si>
  <si>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</si>
  <si>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</si>
  <si>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</si>
  <si>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</si>
  <si>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</si>
  <si>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</si>
  <si>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</si>
  <si>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</si>
  <si>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</si>
  <si>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</si>
  <si>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</si>
  <si>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</si>
  <si>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</si>
  <si>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</si>
  <si>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</si>
  <si>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</si>
  <si>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</si>
  <si>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</si>
  <si>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</si>
  <si>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</si>
  <si>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</si>
  <si>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</si>
  <si>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</si>
  <si>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</si>
  <si>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</si>
  <si>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</si>
  <si>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</si>
  <si>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</si>
  <si>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</si>
  <si>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</si>
  <si>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</si>
  <si>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</si>
  <si>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</si>
  <si>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</si>
  <si>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</si>
  <si>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</si>
  <si>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</si>
  <si>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</si>
  <si>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</si>
  <si>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</si>
  <si>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</si>
  <si>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</si>
  <si>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</si>
  <si>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</si>
  <si>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</si>
  <si>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</si>
  <si>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</si>
  <si>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</si>
  <si>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</si>
  <si>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</si>
  <si>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</si>
  <si>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</si>
  <si>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</si>
  <si>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</si>
  <si>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</si>
  <si>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</si>
  <si>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</si>
  <si>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</si>
  <si>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</si>
  <si>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</si>
  <si>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</si>
  <si>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</si>
  <si>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</si>
  <si>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</si>
  <si>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</si>
  <si>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</si>
  <si>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</si>
  <si>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</si>
  <si>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</si>
  <si>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</si>
  <si>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</si>
  <si>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</si>
  <si>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</si>
  <si>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</si>
  <si>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</si>
  <si>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</si>
  <si>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</si>
  <si>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</si>
  <si>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</si>
  <si>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</si>
  <si>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</si>
  <si>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</si>
  <si>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</si>
  <si>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</si>
  <si>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</si>
  <si>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</si>
  <si>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</si>
  <si>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</si>
  <si>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</si>
  <si>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</si>
  <si>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</si>
  <si>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</si>
  <si>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</si>
  <si>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</si>
  <si>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</si>
  <si>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</si>
  <si>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</si>
  <si>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</si>
  <si>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</si>
  <si>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</si>
  <si>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</si>
  <si>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</si>
  <si>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</si>
  <si>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</si>
  <si>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</si>
  <si>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</si>
  <si>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</si>
  <si>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</si>
  <si>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</si>
  <si>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</si>
  <si>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</si>
  <si>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</si>
  <si>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</si>
  <si>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</si>
  <si>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</si>
  <si>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</si>
  <si>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</si>
  <si>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</si>
  <si>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</si>
  <si>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</si>
  <si>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</si>
  <si>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</si>
  <si>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</si>
  <si>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</si>
  <si>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</si>
  <si>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</si>
  <si>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</si>
  <si>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</si>
  <si>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</si>
  <si>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</si>
  <si>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</si>
  <si>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</si>
  <si>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</si>
  <si>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</si>
  <si>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</si>
  <si>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</si>
  <si>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</si>
  <si>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</si>
  <si>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</si>
  <si>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</si>
  <si>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</si>
  <si>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</si>
  <si>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</si>
  <si>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</si>
  <si>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</si>
  <si>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</si>
  <si>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</si>
  <si>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</si>
  <si>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</si>
  <si>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</si>
  <si>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</si>
  <si>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</si>
  <si>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</si>
  <si>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</si>
  <si>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</si>
  <si>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</si>
  <si>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</si>
  <si>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</si>
  <si>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</si>
  <si>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</si>
  <si>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</si>
  <si>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</si>
  <si>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</si>
  <si>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</si>
  <si>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</si>
  <si>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</si>
  <si>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</si>
  <si>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</si>
  <si>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</si>
  <si>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</si>
  <si>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</si>
  <si>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</si>
  <si>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</si>
  <si>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</si>
  <si>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</si>
  <si>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</si>
  <si>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</si>
  <si>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</si>
  <si>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</si>
  <si>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</si>
  <si>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</si>
  <si>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</si>
  <si>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</si>
  <si>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</si>
  <si>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</si>
  <si>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</si>
  <si>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</si>
  <si>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</si>
  <si>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</si>
  <si>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</si>
  <si>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</si>
  <si>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</si>
  <si>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</si>
  <si>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</si>
  <si>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</si>
  <si>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</si>
  <si>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</si>
  <si>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</si>
  <si>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</si>
  <si>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</si>
  <si>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</si>
  <si>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</si>
  <si>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</si>
  <si>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</si>
  <si>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</si>
  <si>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</si>
  <si>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</si>
  <si>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</si>
  <si>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</si>
  <si>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</si>
  <si>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</si>
  <si>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</si>
  <si>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</si>
  <si>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</si>
  <si>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</si>
  <si>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</si>
  <si>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</si>
  <si>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</si>
  <si>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</si>
  <si>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</si>
  <si>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</si>
  <si>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</si>
  <si>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</si>
  <si>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</si>
  <si>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</si>
  <si>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</si>
  <si>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</si>
  <si>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</si>
  <si>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</si>
  <si>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</si>
  <si>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</si>
  <si>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</si>
  <si>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</si>
  <si>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</si>
  <si>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</si>
  <si>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</si>
  <si>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</si>
  <si>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</si>
  <si>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</si>
  <si>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</si>
  <si>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</si>
  <si>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</si>
  <si>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</si>
  <si>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</si>
  <si>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</si>
  <si>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</si>
  <si>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</si>
  <si>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</si>
  <si>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</si>
  <si>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</si>
  <si>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</si>
  <si>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</si>
  <si>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</si>
  <si>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</si>
  <si>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</si>
  <si>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</si>
  <si>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</si>
  <si>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</si>
  <si>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</si>
  <si>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</si>
  <si>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</si>
  <si>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</si>
  <si>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</si>
  <si>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</si>
  <si>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</si>
  <si>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</si>
  <si>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</si>
  <si>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</si>
  <si>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</si>
  <si>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</si>
  <si>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</si>
  <si>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</si>
  <si>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</si>
  <si>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</si>
  <si>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</si>
  <si>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</si>
  <si>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</si>
  <si>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</si>
  <si>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</si>
  <si>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</si>
  <si>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</si>
  <si>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</si>
  <si>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</si>
  <si>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</si>
  <si>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</si>
  <si>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</si>
  <si>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</si>
  <si>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</si>
  <si>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</si>
  <si>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</si>
  <si>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</si>
  <si>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</si>
  <si>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</si>
  <si>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</si>
  <si>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</si>
  <si>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</si>
  <si>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</si>
  <si>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</si>
  <si>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</si>
  <si>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</si>
  <si>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</si>
  <si>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</si>
  <si>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</si>
  <si>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</si>
  <si>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</si>
  <si>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</si>
  <si>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</si>
  <si>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</si>
  <si>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</si>
  <si>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</si>
  <si>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</si>
  <si>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</si>
  <si>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</si>
  <si>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</si>
  <si>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</si>
  <si>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</si>
  <si>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</si>
  <si>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</si>
  <si>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</si>
  <si>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</si>
  <si>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</si>
  <si>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</si>
  <si>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</si>
  <si>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</si>
  <si>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</si>
  <si>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</si>
  <si>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</si>
  <si>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</si>
  <si>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</si>
  <si>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</si>
  <si>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</si>
  <si>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</si>
  <si>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</si>
  <si>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</si>
  <si>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</si>
  <si>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</si>
  <si>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</si>
  <si>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</si>
  <si>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</si>
  <si>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</si>
  <si>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</si>
  <si>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</si>
  <si>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</si>
  <si>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</si>
  <si>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</si>
  <si>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</si>
  <si>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</si>
  <si>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</si>
  <si>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</si>
  <si>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</si>
  <si>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</si>
  <si>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</si>
  <si>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</si>
  <si>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</si>
  <si>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</si>
  <si>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</si>
  <si>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</si>
  <si>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</si>
  <si>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</si>
  <si>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</si>
  <si>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</si>
  <si>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</si>
  <si>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</si>
  <si>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</si>
  <si>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</si>
  <si>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</si>
  <si>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</si>
  <si>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</si>
  <si>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</si>
  <si>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</si>
  <si>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</si>
  <si>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</si>
  <si>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</si>
  <si>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</si>
  <si>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</si>
  <si>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</si>
  <si>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</si>
  <si>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</si>
  <si>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</si>
  <si>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</si>
  <si>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</si>
  <si>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</si>
  <si>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</si>
  <si>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</si>
  <si>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</si>
  <si>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</si>
  <si>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</si>
  <si>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</si>
  <si>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</si>
  <si>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</si>
  <si>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</si>
  <si>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</si>
  <si>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</si>
  <si>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</si>
  <si>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</si>
  <si>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</si>
  <si>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</si>
  <si>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</si>
  <si>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</si>
  <si>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</si>
  <si>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</si>
  <si>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</si>
  <si>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</si>
  <si>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</si>
  <si>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</si>
  <si>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</si>
  <si>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</si>
  <si>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</si>
  <si>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</si>
  <si>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</si>
  <si>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</si>
  <si>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</si>
  <si>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</si>
  <si>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</si>
  <si>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</si>
  <si>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</si>
  <si>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</si>
  <si>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</si>
  <si>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</si>
  <si>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</si>
  <si>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</si>
  <si>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</si>
  <si>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</si>
  <si>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</si>
  <si>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</si>
  <si>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</si>
  <si>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</si>
  <si>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</si>
  <si>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</si>
  <si>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</si>
  <si>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</si>
  <si>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</si>
  <si>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</si>
  <si>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</si>
  <si>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</si>
  <si>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</si>
  <si>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</si>
  <si>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</si>
  <si>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</si>
  <si>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</si>
  <si>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</si>
  <si>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</si>
  <si>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</si>
  <si>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</si>
  <si>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</si>
  <si>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</si>
  <si>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</si>
  <si>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</si>
  <si>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</si>
  <si>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</si>
  <si>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</si>
  <si>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</si>
  <si>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</si>
  <si>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</si>
  <si>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</si>
  <si>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</si>
  <si>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</si>
  <si>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</si>
  <si>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</si>
  <si>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</si>
  <si>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</si>
  <si>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</si>
  <si>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</si>
  <si>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</si>
  <si>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</si>
  <si>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</si>
  <si>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</si>
  <si>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</si>
  <si>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</si>
  <si>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</si>
  <si>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</si>
  <si>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</si>
  <si>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</si>
  <si>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</si>
  <si>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</si>
  <si>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</si>
  <si>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</si>
  <si>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</si>
  <si>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</si>
  <si>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</si>
  <si>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</si>
  <si>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</si>
  <si>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</si>
  <si>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</si>
  <si>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</si>
  <si>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</si>
  <si>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</si>
  <si>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</si>
  <si>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</si>
  <si>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</si>
  <si>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</si>
  <si>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</si>
  <si>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</si>
  <si>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</si>
  <si>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</si>
  <si>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</si>
  <si>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</si>
  <si>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</si>
  <si>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</si>
  <si>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</si>
  <si>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</si>
  <si>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</si>
  <si>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</si>
  <si>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</si>
  <si>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</si>
  <si>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</si>
  <si>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</si>
  <si>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</si>
  <si>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</si>
  <si>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</si>
  <si>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</si>
  <si>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</si>
  <si>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</si>
  <si>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</si>
  <si>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</si>
  <si>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</si>
  <si>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</si>
  <si>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</si>
  <si>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</si>
  <si>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</si>
  <si>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</si>
  <si>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</si>
  <si>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</si>
  <si>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</si>
  <si>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</si>
  <si>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</si>
  <si>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</si>
  <si>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</si>
  <si>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</si>
  <si>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</si>
  <si>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</si>
  <si>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</si>
  <si>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</si>
  <si>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</si>
  <si>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</si>
  <si>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</si>
  <si>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</si>
  <si>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</si>
  <si>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</si>
  <si>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</si>
  <si>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</si>
  <si>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</si>
  <si>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</si>
  <si>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</si>
  <si>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</si>
  <si>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</si>
  <si>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</si>
  <si>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</si>
  <si>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</si>
  <si>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</si>
  <si>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</si>
  <si>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</si>
  <si>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</si>
  <si>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</si>
  <si>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</si>
  <si>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</si>
  <si>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</si>
  <si>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</si>
  <si>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</si>
  <si>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</si>
  <si>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</si>
  <si>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</si>
  <si>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</si>
  <si>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</si>
  <si>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</si>
  <si>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</si>
  <si>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</si>
  <si>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</si>
  <si>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</si>
  <si>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</si>
  <si>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</si>
  <si>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</si>
  <si>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</si>
  <si>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</si>
  <si>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</si>
  <si>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</si>
  <si>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</si>
  <si>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</si>
  <si>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</si>
  <si>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</si>
  <si>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</si>
  <si>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</si>
  <si>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</si>
  <si>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</si>
  <si>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</si>
  <si>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</si>
  <si>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</si>
  <si>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</si>
  <si>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</si>
  <si>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</si>
  <si>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</si>
  <si>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</si>
  <si>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</si>
  <si>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</si>
  <si>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</si>
  <si>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</si>
  <si>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</si>
  <si>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</si>
  <si>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</si>
  <si>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</si>
  <si>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</si>
  <si>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</si>
  <si>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</si>
  <si>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</si>
  <si>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</si>
  <si>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</si>
  <si>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</si>
  <si>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</si>
  <si>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</si>
  <si>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</si>
  <si>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</si>
  <si>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</si>
  <si>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</si>
  <si>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</si>
  <si>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</si>
  <si>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</si>
  <si>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</si>
  <si>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</si>
  <si>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</si>
  <si>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</si>
  <si>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</si>
  <si>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</si>
  <si>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</si>
  <si>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</si>
  <si>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</si>
  <si>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</si>
  <si>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</si>
  <si>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</si>
  <si>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</si>
  <si>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</si>
  <si>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</si>
  <si>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</si>
  <si>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</si>
  <si>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</si>
  <si>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</si>
  <si>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</si>
  <si>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</si>
  <si>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</si>
  <si>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</si>
  <si>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</si>
  <si>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</si>
  <si>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</si>
  <si>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</si>
  <si>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</si>
  <si>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</si>
  <si>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</si>
  <si>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</si>
  <si>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</si>
  <si>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</si>
  <si>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</si>
  <si>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</si>
  <si>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</si>
  <si>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</si>
  <si>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</si>
  <si>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</si>
  <si>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</si>
  <si>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</si>
  <si>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</si>
  <si>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</si>
  <si>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</si>
  <si>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</si>
  <si>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</si>
  <si>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</si>
  <si>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</si>
  <si>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</si>
  <si>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</si>
  <si>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</si>
  <si>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</si>
  <si>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</si>
  <si>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</si>
  <si>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</si>
  <si>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</si>
  <si>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</si>
  <si>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</si>
  <si>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</si>
  <si>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</si>
  <si>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</si>
  <si>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</si>
  <si>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</si>
  <si>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</si>
  <si>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</si>
  <si>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</si>
  <si>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</si>
  <si>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</si>
  <si>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</si>
  <si>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</si>
  <si>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</si>
  <si>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</si>
  <si>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</si>
  <si>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</si>
  <si>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</si>
  <si>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</si>
  <si>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</si>
  <si>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</si>
  <si>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</si>
  <si>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</si>
  <si>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</si>
  <si>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</si>
  <si>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</si>
  <si>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</si>
  <si>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</si>
  <si>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</si>
  <si>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</si>
  <si>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</si>
  <si>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</si>
  <si>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</si>
  <si>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</si>
  <si>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</si>
  <si>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</si>
  <si>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</si>
  <si>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</si>
  <si>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</si>
  <si>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</si>
  <si>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</si>
  <si>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</si>
  <si>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</si>
  <si>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</si>
  <si>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</si>
  <si>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</si>
  <si>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</si>
  <si>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</si>
  <si>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</si>
  <si>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</si>
  <si>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</si>
  <si>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</si>
  <si>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</si>
  <si>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</si>
  <si>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</si>
  <si>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</si>
  <si>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</si>
  <si>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</si>
  <si>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</si>
  <si>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</si>
  <si>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</si>
  <si>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</si>
  <si>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</si>
  <si>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</si>
  <si>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</si>
  <si>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</si>
  <si>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</si>
  <si>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</si>
  <si>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</si>
  <si>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</si>
  <si>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</si>
  <si>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</si>
  <si>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</si>
  <si>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</si>
  <si>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</si>
  <si>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</si>
  <si>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</si>
  <si>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</si>
  <si>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</si>
  <si>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</si>
  <si>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</si>
  <si>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</si>
  <si>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</si>
  <si>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</si>
  <si>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</si>
  <si>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</si>
  <si>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</si>
  <si>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</si>
  <si>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</si>
  <si>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</si>
  <si>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</si>
  <si>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</si>
  <si>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</si>
  <si>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</si>
  <si>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</si>
  <si>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</si>
  <si>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</si>
  <si>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</si>
  <si>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</si>
  <si>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</si>
  <si>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</si>
  <si>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</si>
  <si>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</si>
  <si>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</si>
  <si>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</si>
  <si>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</si>
  <si>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</si>
  <si>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</si>
  <si>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</si>
  <si>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</si>
  <si>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</si>
  <si>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</si>
  <si>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</si>
  <si>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</si>
  <si>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</si>
  <si>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</si>
  <si>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</si>
  <si>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</si>
  <si>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</si>
  <si>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</si>
  <si>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</si>
  <si>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</si>
  <si>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</si>
  <si>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</si>
  <si>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</si>
  <si>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</si>
  <si>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</si>
  <si>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</si>
  <si>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</si>
  <si>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</si>
  <si>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</si>
  <si>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</si>
  <si>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</si>
  <si>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</si>
  <si>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</si>
  <si>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</si>
  <si>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</si>
  <si>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</si>
  <si>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</si>
  <si>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</si>
  <si>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</si>
  <si>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</si>
  <si>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</si>
  <si>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</si>
  <si>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</si>
  <si>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</si>
  <si>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</si>
  <si>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</si>
  <si>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</si>
  <si>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</si>
  <si>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</si>
  <si>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</si>
  <si>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</si>
  <si>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</si>
  <si>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</si>
  <si>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</si>
  <si>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</si>
  <si>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</si>
  <si>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</si>
  <si>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</si>
  <si>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</si>
  <si>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</si>
  <si>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</si>
  <si>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</si>
  <si>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</si>
  <si>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</si>
  <si>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</si>
  <si>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</si>
  <si>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</si>
  <si>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</si>
  <si>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</si>
  <si>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</si>
  <si>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</si>
  <si>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</si>
  <si>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</si>
  <si>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</si>
  <si>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</si>
  <si>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</si>
  <si>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</si>
  <si>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</si>
  <si>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</si>
  <si>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</si>
  <si>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</si>
  <si>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</si>
  <si>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</si>
  <si>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</si>
  <si>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</si>
  <si>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</si>
  <si>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</si>
  <si>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</si>
  <si>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</si>
  <si>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</si>
  <si>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</si>
  <si>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</si>
  <si>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</si>
  <si>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</si>
  <si>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</si>
  <si>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</si>
  <si>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</si>
  <si>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</si>
  <si>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</si>
  <si>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</si>
  <si>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</si>
  <si>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</si>
  <si>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</si>
  <si>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</si>
  <si>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</si>
  <si>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</si>
  <si>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</si>
  <si>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</si>
  <si>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</si>
  <si>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</si>
  <si>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</si>
  <si>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</si>
  <si>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</si>
  <si>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</si>
  <si>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</si>
  <si>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</si>
  <si>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</si>
  <si>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</si>
  <si>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</si>
  <si>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</si>
  <si>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Or
Online Payment Acknowledgement towards Bid Security for a sum of ................................................ (name of currency and amount in words and figures)</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</si>
  <si>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</si>
  <si>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Or
documentary evidence in support of exemption of Bid Security, in separate envelope in accordance with clause 13.1 of ITB, Section-II</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</si>
  <si>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</si>
  <si>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</si>
  <si>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</si>
  <si>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</si>
  <si>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</si>
  <si>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</si>
  <si>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</si>
  <si>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</si>
  <si>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</si>
  <si>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</si>
  <si>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</si>
  <si>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</si>
  <si>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</si>
  <si>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</si>
  <si>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</si>
  <si>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</si>
  <si>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</si>
  <si>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</si>
  <si>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</si>
  <si>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</si>
  <si>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</si>
  <si>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</si>
  <si>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</si>
  <si>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</si>
  <si>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</si>
  <si>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</si>
  <si>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</si>
  <si>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</si>
  <si>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</si>
  <si>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</si>
  <si>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</si>
  <si>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t>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t>
  </si>
  <si>
    <t>RT19</t>
  </si>
  <si>
    <r>
      <t xml:space="preserve">a)	 Net Worth for last 3 financial years should be positive
b)	Minimum Average Annual Turnover^ (MAAT) for best three (3) years i.e. 36 months out of last five (5) financial years of the bidder should be </t>
    </r>
    <r>
      <rPr>
        <i/>
        <sz val="12"/>
        <color rgb="FFFF0000"/>
        <rFont val="Book Antiqua"/>
        <family val="1"/>
      </rPr>
      <t>Rs. 1308.17 million</t>
    </r>
    <r>
      <rPr>
        <i/>
        <sz val="12"/>
        <color indexed="8"/>
        <rFont val="Book Antiqua"/>
        <family val="1"/>
      </rPr>
      <t xml:space="preserve">.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i/>
        <sz val="12"/>
        <color rgb="FFFF0000"/>
        <rFont val="Book Antiqua"/>
        <family val="1"/>
      </rPr>
      <t>Rs. 218.03 million</t>
    </r>
    <r>
      <rPr>
        <i/>
        <sz val="12"/>
        <color indexed="8"/>
        <rFont val="Book Antiqua"/>
        <family val="1"/>
      </rPr>
      <t>.</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</si>
  <si>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r>
      <t xml:space="preserve">Financial Position </t>
    </r>
    <r>
      <rPr>
        <b/>
        <i/>
        <sz val="12"/>
        <rFont val="Book Antiqua"/>
        <family val="1"/>
      </rPr>
      <t xml:space="preserve">{Reference para 2.0 of Annexure-A (BDS)}
</t>
    </r>
  </si>
  <si>
    <r>
      <rPr>
        <b/>
        <i/>
        <sz val="12"/>
        <rFont val="Book Antiqua"/>
        <family val="1"/>
      </rPr>
      <t xml:space="preserve">Route-1:
</t>
    </r>
    <r>
      <rPr>
        <i/>
        <sz val="12"/>
        <rFont val="Book Antiqua"/>
        <family val="1"/>
      </rPr>
      <t xml:space="preserve">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date of bid opening as originally scheduled  i.e. as on </t>
    </r>
    <r>
      <rPr>
        <b/>
        <i/>
        <sz val="12"/>
        <color rgb="FFFF0000"/>
        <rFont val="Book Antiqua"/>
        <family val="1"/>
      </rPr>
      <t>28.02.2022</t>
    </r>
    <r>
      <rPr>
        <i/>
        <sz val="12"/>
        <rFont val="Book Antiqua"/>
        <family val="1"/>
      </rPr>
      <t xml:space="preserve">.
</t>
    </r>
    <r>
      <rPr>
        <b/>
        <i/>
        <sz val="12"/>
        <rFont val="Book Antiqua"/>
        <family val="1"/>
      </rPr>
      <t>OR</t>
    </r>
    <r>
      <rPr>
        <i/>
        <sz val="12"/>
        <rFont val="Book Antiqua"/>
        <family val="1"/>
      </rPr>
      <t xml:space="preserve">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date of bid opening as mentioned above.</t>
    </r>
  </si>
  <si>
    <r>
      <rPr>
        <b/>
        <i/>
        <sz val="12"/>
        <rFont val="Book Antiqua"/>
        <family val="1"/>
      </rPr>
      <t xml:space="preserve">Route-2:
</t>
    </r>
    <r>
      <rPr>
        <i/>
        <sz val="12"/>
        <rFont val="Book Antiqua"/>
        <family val="1"/>
      </rPr>
      <t>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3%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</si>
  <si>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3% of the cost of such equipment(s). This performance guarantee shall be in addition to contract performance guarantee to be submitted by the bidder.</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</si>
  <si>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</si>
  <si>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</si>
  <si>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</si>
  <si>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r>
      <rPr>
        <b/>
        <sz val="11"/>
        <rFont val="Book Antiqua"/>
        <family val="1"/>
      </rPr>
      <t>Indicate Number of</t>
    </r>
    <r>
      <rPr>
        <sz val="11"/>
        <rFont val="Book Antiqua"/>
        <family val="1"/>
      </rPr>
      <t xml:space="preserve"> Reactor(s) under the above contract 
(1 phase Transformers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</si>
  <si>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</si>
  <si>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</si>
  <si>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</si>
  <si>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</si>
  <si>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</si>
  <si>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</si>
  <si>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</si>
  <si>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</si>
  <si>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</si>
  <si>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</si>
  <si>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</si>
  <si>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</si>
  <si>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</si>
  <si>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</si>
  <si>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</si>
  <si>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</si>
  <si>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</si>
  <si>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</si>
  <si>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</si>
  <si>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</si>
  <si>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</si>
  <si>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RT19</t>
    </r>
    <r>
      <rPr>
        <sz val="11"/>
        <rFont val="Book Antiqua"/>
        <family val="1"/>
      </rPr>
      <t>. The necessary documentary evidence is enclosed.</t>
    </r>
  </si>
  <si>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</si>
  <si>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</si>
  <si>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</si>
  <si>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</si>
  <si>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</si>
  <si>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</si>
  <si>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t>Surge Arrester</t>
  </si>
  <si>
    <t>Raw Material</t>
  </si>
  <si>
    <t>a=</t>
  </si>
  <si>
    <t>IEEMA</t>
  </si>
  <si>
    <t>b=</t>
  </si>
  <si>
    <t>c=</t>
  </si>
  <si>
    <t>d=</t>
  </si>
  <si>
    <t xml:space="preserve">Labour </t>
  </si>
  <si>
    <t>The sum of the value of coefficients for raw materials: a+b+c+d=0.55 to 0.65 and sum of all the coefficients including labour shall be a+b+c+d+l=0.85.</t>
  </si>
  <si>
    <t>I(e)</t>
  </si>
  <si>
    <t xml:space="preserve">Indian field labour index – namely All India average consumer price index for Industrial Workers (monthly)  (Base: 2016= 100), as published by Labour Bureau, Shimla, Government of India (www.labourbureau.nic.in).
</t>
  </si>
  <si>
    <t xml:space="preserve"> l=</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</si>
  <si>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(a) 110 MVAR, 765kV, 1-Phase Reactors; (b) 80 MVAR, 765kV, 1-Phase Reactor; (c) 125 MVAR, 400kV 3-Phase Reactor; &amp; (d) 63 MVAR, 400kV 3-Phase Reactors </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</si>
  <si>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5002002169/REACTOR/DOM/A02-CC CS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</si>
</sst>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54">
    <xf numFmtId="0" fontId="0" fillId="0" borderId="0" xfId="0"/>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9" fillId="0" borderId="0" xfId="0" applyFont="1" applyAlignment="1" applyProtection="1">
      <alignment horizontal="left" vertical="top" wrapText="1"/>
      <protection hidden="1"/>
    </xf>
    <xf numFmtId="0" fontId="82"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2" fillId="2" borderId="6" xfId="0" applyFont="1" applyFill="1" applyBorder="1" applyAlignment="1" applyProtection="1">
      <alignment horizontal="center" vertical="center" wrapText="1"/>
    </xf>
    <xf numFmtId="0" fontId="9" fillId="0" borderId="26" xfId="0" applyFont="1" applyBorder="1" applyAlignment="1" applyProtection="1">
      <alignment vertical="top"/>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2" fillId="0" borderId="4" xfId="61" applyFont="1" applyBorder="1" applyAlignment="1">
      <alignment vertical="center"/>
    </xf>
    <xf numFmtId="0" fontId="24" fillId="0" borderId="4" xfId="61" applyFont="1" applyBorder="1" applyAlignment="1">
      <alignment horizontal="right" vertical="top" wrapText="1"/>
    </xf>
    <xf numFmtId="0" fontId="2" fillId="0" borderId="0" xfId="61" applyFont="1" applyAlignment="1">
      <alignment vertical="center"/>
    </xf>
    <xf numFmtId="0" fontId="2" fillId="0" borderId="0" xfId="61" applyFont="1"/>
    <xf numFmtId="0" fontId="12" fillId="0" borderId="0" xfId="61" applyFont="1" applyAlignment="1">
      <alignment vertical="center"/>
    </xf>
    <xf numFmtId="0" fontId="3" fillId="0" borderId="0" xfId="61" applyFont="1" applyAlignment="1">
      <alignment vertical="center"/>
    </xf>
    <xf numFmtId="0" fontId="2" fillId="0" borderId="0" xfId="61"/>
    <xf numFmtId="0" fontId="10" fillId="0" borderId="0" xfId="61" applyFont="1" applyAlignment="1">
      <alignment horizontal="center" vertical="center"/>
    </xf>
    <xf numFmtId="0" fontId="9" fillId="0" borderId="0" xfId="61" applyFont="1" applyAlignment="1">
      <alignment vertical="center"/>
    </xf>
    <xf numFmtId="0" fontId="2" fillId="0" borderId="0" xfId="6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2"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10" fillId="10" borderId="6" xfId="39" applyFont="1" applyFill="1" applyBorder="1" applyAlignment="1" applyProtection="1">
      <alignment horizontal="left"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6"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4"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8"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center" wrapText="1"/>
      <protection hidden="1"/>
    </xf>
    <xf numFmtId="0" fontId="10" fillId="0" borderId="3" xfId="35" applyFont="1" applyFill="1" applyBorder="1" applyAlignment="1" applyProtection="1">
      <alignment horizontal="left" vertical="center" wrapText="1"/>
      <protection hidden="1"/>
    </xf>
    <xf numFmtId="0" fontId="10" fillId="0" borderId="11" xfId="35" applyFont="1" applyFill="1" applyBorder="1" applyAlignment="1" applyProtection="1">
      <alignment horizontal="lef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9" fillId="0" borderId="35" xfId="35" applyFont="1" applyBorder="1" applyAlignment="1" applyProtection="1">
      <alignmen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76" fillId="0" borderId="26" xfId="39" applyFont="1" applyBorder="1" applyAlignment="1" applyProtection="1">
      <alignment horizontal="left" vertical="center" wrapText="1"/>
      <protection hidden="1"/>
    </xf>
    <xf numFmtId="0" fontId="76" fillId="0" borderId="3" xfId="39" applyFont="1" applyBorder="1" applyAlignment="1" applyProtection="1">
      <alignment horizontal="left" vertical="center" wrapText="1"/>
      <protection hidden="1"/>
    </xf>
    <xf numFmtId="0" fontId="76" fillId="0" borderId="11" xfId="39" applyFont="1" applyBorder="1" applyAlignment="1" applyProtection="1">
      <alignment horizontal="left"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9" fillId="0" borderId="26" xfId="37" applyFont="1" applyFill="1" applyBorder="1" applyAlignment="1" applyProtection="1">
      <alignment horizontal="center" vertical="center" wrapText="1"/>
      <protection hidden="1"/>
    </xf>
    <xf numFmtId="0" fontId="9" fillId="0" borderId="11" xfId="37"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1" fontId="9" fillId="0"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Border="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H$2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H$21" lockText="1" noThreeD="1"/>
</file>

<file path=xl/ctrlProps/ctrlProp141.xml><?xml version="1.0" encoding="utf-8"?>
<formControlPr xmlns="http://schemas.microsoft.com/office/spreadsheetml/2009/9/main" objectType="CheckBox" fmlaLink="$H$20" lockText="1" noThreeD="1"/>
</file>

<file path=xl/ctrlProps/ctrlProp142.xml><?xml version="1.0" encoding="utf-8"?>
<formControlPr xmlns="http://schemas.microsoft.com/office/spreadsheetml/2009/9/main" objectType="Radio" firstButton="1" fmlaLink="$H$72" lockText="1" noThreeD="1"/>
</file>

<file path=xl/ctrlProps/ctrlProp143.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3925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596800</xdr:rowOff>
    </xdr:from>
    <xdr:to>
      <xdr:col>6</xdr:col>
      <xdr:colOff>771679</xdr:colOff>
      <xdr:row>23</xdr:row>
      <xdr:rowOff>120550</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588517</xdr:rowOff>
    </xdr:from>
    <xdr:to>
      <xdr:col>7</xdr:col>
      <xdr:colOff>473731</xdr:colOff>
      <xdr:row>23</xdr:row>
      <xdr:rowOff>199946</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571373</xdr:rowOff>
    </xdr:from>
    <xdr:to>
      <xdr:col>5</xdr:col>
      <xdr:colOff>1003739</xdr:colOff>
      <xdr:row>23</xdr:row>
      <xdr:rowOff>112409</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563089</xdr:rowOff>
    </xdr:from>
    <xdr:to>
      <xdr:col>6</xdr:col>
      <xdr:colOff>3012</xdr:colOff>
      <xdr:row>23</xdr:row>
      <xdr:rowOff>94532</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2"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1"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7"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5"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1"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7"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2"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66"/>
              <a:ext cx="1619250" cy="701800"/>
              <a:chOff x="5519172" y="35863244"/>
              <a:chExt cx="1619250" cy="69444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5"/>
              <a:ext cx="1464723" cy="715263"/>
              <a:chOff x="7272297" y="35845913"/>
              <a:chExt cx="1523220" cy="70794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3"/>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5"/>
              <a:ext cx="1524002" cy="715263"/>
              <a:chOff x="9197286" y="35837253"/>
              <a:chExt cx="1524002" cy="70794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3"/>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17"/>
              <a:ext cx="1619250" cy="553945"/>
              <a:chOff x="5519172" y="35863476"/>
              <a:chExt cx="1619250" cy="69417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53"/>
              <a:ext cx="1560630" cy="502780"/>
              <a:chOff x="5519172" y="35863556"/>
              <a:chExt cx="1619248" cy="69432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57"/>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56"/>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216"/>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57"/>
              <a:ext cx="1543052" cy="490375"/>
              <a:chOff x="5519173" y="35863171"/>
              <a:chExt cx="1619253" cy="69482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1"/>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25"/>
              <a:ext cx="1619250" cy="634423"/>
              <a:chOff x="5519172" y="35863228"/>
              <a:chExt cx="1619250" cy="69466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9025"/>
              <a:ext cx="1641235" cy="634423"/>
              <a:chOff x="5519171" y="35863228"/>
              <a:chExt cx="1619265" cy="69466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4" y="36219233"/>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25"/>
              <a:ext cx="1428751" cy="634423"/>
              <a:chOff x="5519174" y="35863228"/>
              <a:chExt cx="1619252" cy="69466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28"/>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33"/>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64"/>
              <a:ext cx="1619250" cy="673261"/>
              <a:chOff x="5519172" y="35863576"/>
              <a:chExt cx="1619250" cy="69405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7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64"/>
              <a:ext cx="1619250" cy="673261"/>
              <a:chOff x="5519172" y="35863576"/>
              <a:chExt cx="1619255" cy="69405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8970"/>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64"/>
              <a:ext cx="1428751" cy="673261"/>
              <a:chOff x="5519174" y="35863576"/>
              <a:chExt cx="1619252" cy="69405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76"/>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77"/>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8970"/>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61"/>
              <a:ext cx="1619250" cy="572029"/>
              <a:chOff x="5519172" y="35863286"/>
              <a:chExt cx="1619250" cy="69451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4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894"/>
              <a:ext cx="1560630" cy="572029"/>
              <a:chOff x="5519172" y="35863286"/>
              <a:chExt cx="1619248" cy="69451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143"/>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21"/>
              <a:ext cx="1581163" cy="572029"/>
              <a:chOff x="5519172" y="35863286"/>
              <a:chExt cx="1619271" cy="69451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0" y="36219143"/>
                <a:ext cx="98368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6536" y="200025"/>
          <a:ext cx="0" cy="874939"/>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7696" y="36657643"/>
              <a:ext cx="2247189" cy="36657643"/>
              <a:chOff x="426" y="0"/>
              <a:chExt cx="7766601" cy="36657643"/>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6896" y="36657643"/>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6882" y="36657643"/>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6885" y="36657643"/>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6880" y="36657643"/>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6830" y="36657643"/>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6"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39125" y="36657643"/>
              <a:ext cx="2689520" cy="36657643"/>
              <a:chOff x="434" y="0"/>
              <a:chExt cx="10926175" cy="36657643"/>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6478" y="3665764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6466" y="36657643"/>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6471" y="36657643"/>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6463" y="36657643"/>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6414" y="36657643"/>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4" y="0"/>
                <a:ext cx="1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30683" y="39127989"/>
              <a:ext cx="1344388" cy="486226"/>
              <a:chOff x="5519167" y="35863346"/>
              <a:chExt cx="1619255" cy="694226"/>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5" y="3586334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7" y="36213199"/>
                <a:ext cx="568949"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1" y="36218910"/>
                <a:ext cx="983671"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2832" y="39191270"/>
              <a:ext cx="1744192" cy="936151"/>
              <a:chOff x="7272270" y="35845992"/>
              <a:chExt cx="1523382" cy="707857"/>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9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5" y="36208639"/>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9598" y="51133132"/>
              <a:ext cx="1392010" cy="780047"/>
              <a:chOff x="5846846" y="47389796"/>
              <a:chExt cx="1611175" cy="692453"/>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796"/>
                <a:ext cx="132195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8" y="47684255"/>
                <a:ext cx="664663"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7809" y="51225502"/>
              <a:ext cx="1835707" cy="686625"/>
              <a:chOff x="5846918" y="47389366"/>
              <a:chExt cx="1611170" cy="692749"/>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66"/>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8"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8" y="47684126"/>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9</xdr:col>
          <xdr:colOff>0</xdr:colOff>
          <xdr:row>118</xdr:row>
          <xdr:rowOff>775607</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84177" y="51206405"/>
              <a:ext cx="1442359" cy="623262"/>
              <a:chOff x="5846882" y="47390686"/>
              <a:chExt cx="1611193" cy="691521"/>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0686"/>
                <a:ext cx="1347089"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2" y="47677222"/>
                <a:ext cx="887291"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404" y="47684207"/>
                <a:ext cx="664671"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7411" y="55515776"/>
              <a:ext cx="1434195" cy="918478"/>
              <a:chOff x="5846872" y="47389740"/>
              <a:chExt cx="1611190" cy="692425"/>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740"/>
                <a:ext cx="10067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2"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4" y="47684172"/>
                <a:ext cx="664668"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503229" y="55477662"/>
              <a:ext cx="1148443" cy="654532"/>
              <a:chOff x="5846848" y="47389766"/>
              <a:chExt cx="1611208" cy="692183"/>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66"/>
                <a:ext cx="131530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960"/>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1400175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70068" y="71025249"/>
              <a:ext cx="1400176" cy="603906"/>
              <a:chOff x="5846840" y="47389671"/>
              <a:chExt cx="1611221" cy="692514"/>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671"/>
                <a:ext cx="137217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4" y="47684190"/>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66857" y="70977624"/>
              <a:ext cx="1853293" cy="603906"/>
              <a:chOff x="5846910" y="47389671"/>
              <a:chExt cx="1611180" cy="692514"/>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671"/>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10" y="47677222"/>
                <a:ext cx="887293"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19" y="47684190"/>
                <a:ext cx="664671"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503229" y="71025249"/>
              <a:ext cx="1430655" cy="603906"/>
              <a:chOff x="5846850" y="47389671"/>
              <a:chExt cx="1611212" cy="692514"/>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79" y="47389671"/>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50" y="47677222"/>
                <a:ext cx="887288"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94" y="47684190"/>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6939" y="75021617"/>
              <a:ext cx="1426573" cy="609312"/>
              <a:chOff x="5846872" y="47389506"/>
              <a:chExt cx="1611213" cy="692773"/>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06"/>
                <a:ext cx="88103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2"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5" y="47684290"/>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43057" y="75050192"/>
              <a:ext cx="1853293" cy="609312"/>
              <a:chOff x="5846910" y="47389506"/>
              <a:chExt cx="1611180" cy="692773"/>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06"/>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10"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19" y="47684290"/>
                <a:ext cx="664671"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41326" y="75031142"/>
              <a:ext cx="1385208" cy="609312"/>
              <a:chOff x="5846847" y="47389506"/>
              <a:chExt cx="1611206" cy="692773"/>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06"/>
                <a:ext cx="967226"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7"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3" y="47684290"/>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9542" y="39101958"/>
              <a:ext cx="1722418" cy="936151"/>
              <a:chOff x="7272270" y="35845992"/>
              <a:chExt cx="1523381" cy="707857"/>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9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3" y="36208639"/>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128</xdr:row>
          <xdr:rowOff>114300</xdr:rowOff>
        </xdr:from>
        <xdr:to>
          <xdr:col>6</xdr:col>
          <xdr:colOff>1905</xdr:colOff>
          <xdr:row>129</xdr:row>
          <xdr:rowOff>111341</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5446939" y="55563417"/>
              <a:ext cx="1426573" cy="677353"/>
              <a:chOff x="5846872" y="47389611"/>
              <a:chExt cx="1611213" cy="692623"/>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852579" y="47389611"/>
                <a:ext cx="88103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5846872"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6793415" y="47684244"/>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128</xdr:row>
          <xdr:rowOff>25854</xdr:rowOff>
        </xdr:from>
        <xdr:to>
          <xdr:col>7</xdr:col>
          <xdr:colOff>680357</xdr:colOff>
          <xdr:row>129</xdr:row>
          <xdr:rowOff>263979</xdr:rowOff>
        </xdr:to>
        <xdr:grpSp>
          <xdr:nvGrpSpPr>
            <xdr:cNvPr id="86" name="Group 85">
              <a:extLst>
                <a:ext uri="{FF2B5EF4-FFF2-40B4-BE49-F238E27FC236}">
                  <a16:creationId xmlns:a16="http://schemas.microsoft.com/office/drawing/2014/main" id="{00000000-0008-0000-0600-000056000000}"/>
                </a:ext>
              </a:extLst>
            </xdr:cNvPr>
            <xdr:cNvGrpSpPr/>
          </xdr:nvGrpSpPr>
          <xdr:grpSpPr>
            <a:xfrm>
              <a:off x="7083879" y="55474955"/>
              <a:ext cx="1787984" cy="918478"/>
              <a:chOff x="5846870" y="47389740"/>
              <a:chExt cx="1611194" cy="692425"/>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5852580" y="47389740"/>
                <a:ext cx="10067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5846870"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6793395" y="47684172"/>
                <a:ext cx="66466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128</xdr:row>
          <xdr:rowOff>53071</xdr:rowOff>
        </xdr:from>
        <xdr:to>
          <xdr:col>8</xdr:col>
          <xdr:colOff>1469569</xdr:colOff>
          <xdr:row>129</xdr:row>
          <xdr:rowOff>274842</xdr:rowOff>
        </xdr:to>
        <xdr:grpSp>
          <xdr:nvGrpSpPr>
            <xdr:cNvPr id="94" name="Group 93">
              <a:extLst>
                <a:ext uri="{FF2B5EF4-FFF2-40B4-BE49-F238E27FC236}">
                  <a16:creationId xmlns:a16="http://schemas.microsoft.com/office/drawing/2014/main" id="{00000000-0008-0000-0600-00005E000000}"/>
                </a:ext>
              </a:extLst>
            </xdr:cNvPr>
            <xdr:cNvGrpSpPr/>
          </xdr:nvGrpSpPr>
          <xdr:grpSpPr>
            <a:xfrm>
              <a:off x="9437908" y="55502104"/>
              <a:ext cx="1420586" cy="902089"/>
              <a:chOff x="5846874" y="47389786"/>
              <a:chExt cx="1270455" cy="680047"/>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5852580" y="47389786"/>
                <a:ext cx="10067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846874" y="47677195"/>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623027" y="47653420"/>
                <a:ext cx="49430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BCB/00_new%20projects-2022/Ankit-Pankaj%20Sir/RT01_Khavda%20Phase-II%20Part-A/Bidding%20Document/Subject%20PAckage/Volume-III/01_1st%20Envelope-%20Attachments_RT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73D92F6-8806-40EE-AAB5-AD81FBB69187}" protected="1">
  <header guid="{373D92F6-8806-40EE-AAB5-AD81FBB69187}" dateTime="2022-02-11T17:49:13" maxSheetId="31" userName="Ankit Vaishnav {Ankit Vaishnav}"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drawing" Target="../drawings/drawing9.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29" Type="http://schemas.openxmlformats.org/officeDocument/2006/relationships/printerSettings" Target="../printerSettings/printerSettings330.bin"/><Relationship Id="rId41" Type="http://schemas.openxmlformats.org/officeDocument/2006/relationships/printerSettings" Target="../printerSettings/printerSettings342.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55.bin"/><Relationship Id="rId18" Type="http://schemas.openxmlformats.org/officeDocument/2006/relationships/printerSettings" Target="../printerSettings/printerSettings360.bin"/><Relationship Id="rId26" Type="http://schemas.openxmlformats.org/officeDocument/2006/relationships/printerSettings" Target="../printerSettings/printerSettings368.bin"/><Relationship Id="rId39" Type="http://schemas.openxmlformats.org/officeDocument/2006/relationships/printerSettings" Target="../printerSettings/printerSettings381.bin"/><Relationship Id="rId21" Type="http://schemas.openxmlformats.org/officeDocument/2006/relationships/printerSettings" Target="../printerSettings/printerSettings363.bin"/><Relationship Id="rId34" Type="http://schemas.openxmlformats.org/officeDocument/2006/relationships/printerSettings" Target="../printerSettings/printerSettings376.bin"/><Relationship Id="rId42" Type="http://schemas.openxmlformats.org/officeDocument/2006/relationships/drawing" Target="../drawings/drawing10.xml"/><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6" Type="http://schemas.openxmlformats.org/officeDocument/2006/relationships/printerSettings" Target="../printerSettings/printerSettings358.bin"/><Relationship Id="rId20" Type="http://schemas.openxmlformats.org/officeDocument/2006/relationships/printerSettings" Target="../printerSettings/printerSettings362.bin"/><Relationship Id="rId29" Type="http://schemas.openxmlformats.org/officeDocument/2006/relationships/printerSettings" Target="../printerSettings/printerSettings371.bin"/><Relationship Id="rId41" Type="http://schemas.openxmlformats.org/officeDocument/2006/relationships/printerSettings" Target="../printerSettings/printerSettings383.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printerSettings" Target="../printerSettings/printerSettings353.bin"/><Relationship Id="rId24" Type="http://schemas.openxmlformats.org/officeDocument/2006/relationships/printerSettings" Target="../printerSettings/printerSettings366.bin"/><Relationship Id="rId32" Type="http://schemas.openxmlformats.org/officeDocument/2006/relationships/printerSettings" Target="../printerSettings/printerSettings374.bin"/><Relationship Id="rId37" Type="http://schemas.openxmlformats.org/officeDocument/2006/relationships/printerSettings" Target="../printerSettings/printerSettings379.bin"/><Relationship Id="rId40" Type="http://schemas.openxmlformats.org/officeDocument/2006/relationships/printerSettings" Target="../printerSettings/printerSettings382.bin"/><Relationship Id="rId5" Type="http://schemas.openxmlformats.org/officeDocument/2006/relationships/printerSettings" Target="../printerSettings/printerSettings347.bin"/><Relationship Id="rId15" Type="http://schemas.openxmlformats.org/officeDocument/2006/relationships/printerSettings" Target="../printerSettings/printerSettings357.bin"/><Relationship Id="rId23" Type="http://schemas.openxmlformats.org/officeDocument/2006/relationships/printerSettings" Target="../printerSettings/printerSettings365.bin"/><Relationship Id="rId28" Type="http://schemas.openxmlformats.org/officeDocument/2006/relationships/printerSettings" Target="../printerSettings/printerSettings370.bin"/><Relationship Id="rId36" Type="http://schemas.openxmlformats.org/officeDocument/2006/relationships/printerSettings" Target="../printerSettings/printerSettings378.bin"/><Relationship Id="rId10" Type="http://schemas.openxmlformats.org/officeDocument/2006/relationships/printerSettings" Target="../printerSettings/printerSettings352.bin"/><Relationship Id="rId19" Type="http://schemas.openxmlformats.org/officeDocument/2006/relationships/printerSettings" Target="../printerSettings/printerSettings361.bin"/><Relationship Id="rId31" Type="http://schemas.openxmlformats.org/officeDocument/2006/relationships/printerSettings" Target="../printerSettings/printerSettings373.bin"/><Relationship Id="rId44" Type="http://schemas.openxmlformats.org/officeDocument/2006/relationships/ctrlProp" Target="../ctrlProps/ctrlProp139.xml"/><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 Id="rId14" Type="http://schemas.openxmlformats.org/officeDocument/2006/relationships/printerSettings" Target="../printerSettings/printerSettings356.bin"/><Relationship Id="rId22" Type="http://schemas.openxmlformats.org/officeDocument/2006/relationships/printerSettings" Target="../printerSettings/printerSettings364.bin"/><Relationship Id="rId27" Type="http://schemas.openxmlformats.org/officeDocument/2006/relationships/printerSettings" Target="../printerSettings/printerSettings369.bin"/><Relationship Id="rId30" Type="http://schemas.openxmlformats.org/officeDocument/2006/relationships/printerSettings" Target="../printerSettings/printerSettings372.bin"/><Relationship Id="rId35" Type="http://schemas.openxmlformats.org/officeDocument/2006/relationships/printerSettings" Target="../printerSettings/printerSettings377.bin"/><Relationship Id="rId43" Type="http://schemas.openxmlformats.org/officeDocument/2006/relationships/vmlDrawing" Target="../drawings/vmlDrawing3.vml"/><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12" Type="http://schemas.openxmlformats.org/officeDocument/2006/relationships/printerSettings" Target="../printerSettings/printerSettings354.bin"/><Relationship Id="rId17" Type="http://schemas.openxmlformats.org/officeDocument/2006/relationships/printerSettings" Target="../printerSettings/printerSettings359.bin"/><Relationship Id="rId25" Type="http://schemas.openxmlformats.org/officeDocument/2006/relationships/printerSettings" Target="../printerSettings/printerSettings367.bin"/><Relationship Id="rId33" Type="http://schemas.openxmlformats.org/officeDocument/2006/relationships/printerSettings" Target="../printerSettings/printerSettings375.bin"/><Relationship Id="rId38" Type="http://schemas.openxmlformats.org/officeDocument/2006/relationships/printerSettings" Target="../printerSettings/printerSettings38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18" Type="http://schemas.openxmlformats.org/officeDocument/2006/relationships/printerSettings" Target="../printerSettings/printerSettings401.bin"/><Relationship Id="rId3" Type="http://schemas.openxmlformats.org/officeDocument/2006/relationships/printerSettings" Target="../printerSettings/printerSettings386.bin"/><Relationship Id="rId21" Type="http://schemas.openxmlformats.org/officeDocument/2006/relationships/drawing" Target="../drawings/drawing11.xml"/><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17" Type="http://schemas.openxmlformats.org/officeDocument/2006/relationships/printerSettings" Target="../printerSettings/printerSettings400.bin"/><Relationship Id="rId2" Type="http://schemas.openxmlformats.org/officeDocument/2006/relationships/printerSettings" Target="../printerSettings/printerSettings385.bin"/><Relationship Id="rId16" Type="http://schemas.openxmlformats.org/officeDocument/2006/relationships/printerSettings" Target="../printerSettings/printerSettings399.bin"/><Relationship Id="rId20" Type="http://schemas.openxmlformats.org/officeDocument/2006/relationships/printerSettings" Target="../printerSettings/printerSettings403.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5" Type="http://schemas.openxmlformats.org/officeDocument/2006/relationships/printerSettings" Target="../printerSettings/printerSettings388.bin"/><Relationship Id="rId15" Type="http://schemas.openxmlformats.org/officeDocument/2006/relationships/printerSettings" Target="../printerSettings/printerSettings398.bin"/><Relationship Id="rId23" Type="http://schemas.openxmlformats.org/officeDocument/2006/relationships/ctrlProp" Target="../ctrlProps/ctrlProp140.xml"/><Relationship Id="rId10" Type="http://schemas.openxmlformats.org/officeDocument/2006/relationships/printerSettings" Target="../printerSettings/printerSettings393.bin"/><Relationship Id="rId19" Type="http://schemas.openxmlformats.org/officeDocument/2006/relationships/printerSettings" Target="../printerSettings/printerSettings402.bin"/><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 Id="rId22"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6.bin"/><Relationship Id="rId18" Type="http://schemas.openxmlformats.org/officeDocument/2006/relationships/printerSettings" Target="../printerSettings/printerSettings421.bin"/><Relationship Id="rId26" Type="http://schemas.openxmlformats.org/officeDocument/2006/relationships/printerSettings" Target="../printerSettings/printerSettings429.bin"/><Relationship Id="rId39" Type="http://schemas.openxmlformats.org/officeDocument/2006/relationships/printerSettings" Target="../printerSettings/printerSettings442.bin"/><Relationship Id="rId21" Type="http://schemas.openxmlformats.org/officeDocument/2006/relationships/printerSettings" Target="../printerSettings/printerSettings424.bin"/><Relationship Id="rId34" Type="http://schemas.openxmlformats.org/officeDocument/2006/relationships/printerSettings" Target="../printerSettings/printerSettings437.bin"/><Relationship Id="rId42" Type="http://schemas.openxmlformats.org/officeDocument/2006/relationships/drawing" Target="../drawings/drawing12.xml"/><Relationship Id="rId7" Type="http://schemas.openxmlformats.org/officeDocument/2006/relationships/printerSettings" Target="../printerSettings/printerSettings410.bin"/><Relationship Id="rId2" Type="http://schemas.openxmlformats.org/officeDocument/2006/relationships/printerSettings" Target="../printerSettings/printerSettings405.bin"/><Relationship Id="rId16" Type="http://schemas.openxmlformats.org/officeDocument/2006/relationships/printerSettings" Target="../printerSettings/printerSettings419.bin"/><Relationship Id="rId20" Type="http://schemas.openxmlformats.org/officeDocument/2006/relationships/printerSettings" Target="../printerSettings/printerSettings423.bin"/><Relationship Id="rId29" Type="http://schemas.openxmlformats.org/officeDocument/2006/relationships/printerSettings" Target="../printerSettings/printerSettings432.bin"/><Relationship Id="rId41" Type="http://schemas.openxmlformats.org/officeDocument/2006/relationships/printerSettings" Target="../printerSettings/printerSettings444.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 Id="rId11" Type="http://schemas.openxmlformats.org/officeDocument/2006/relationships/printerSettings" Target="../printerSettings/printerSettings414.bin"/><Relationship Id="rId24" Type="http://schemas.openxmlformats.org/officeDocument/2006/relationships/printerSettings" Target="../printerSettings/printerSettings427.bin"/><Relationship Id="rId32" Type="http://schemas.openxmlformats.org/officeDocument/2006/relationships/printerSettings" Target="../printerSettings/printerSettings435.bin"/><Relationship Id="rId37" Type="http://schemas.openxmlformats.org/officeDocument/2006/relationships/printerSettings" Target="../printerSettings/printerSettings440.bin"/><Relationship Id="rId40" Type="http://schemas.openxmlformats.org/officeDocument/2006/relationships/printerSettings" Target="../printerSettings/printerSettings443.bin"/><Relationship Id="rId5" Type="http://schemas.openxmlformats.org/officeDocument/2006/relationships/printerSettings" Target="../printerSettings/printerSettings408.bin"/><Relationship Id="rId15" Type="http://schemas.openxmlformats.org/officeDocument/2006/relationships/printerSettings" Target="../printerSettings/printerSettings418.bin"/><Relationship Id="rId23" Type="http://schemas.openxmlformats.org/officeDocument/2006/relationships/printerSettings" Target="../printerSettings/printerSettings426.bin"/><Relationship Id="rId28" Type="http://schemas.openxmlformats.org/officeDocument/2006/relationships/printerSettings" Target="../printerSettings/printerSettings431.bin"/><Relationship Id="rId36" Type="http://schemas.openxmlformats.org/officeDocument/2006/relationships/printerSettings" Target="../printerSettings/printerSettings439.bin"/><Relationship Id="rId10" Type="http://schemas.openxmlformats.org/officeDocument/2006/relationships/printerSettings" Target="../printerSettings/printerSettings413.bin"/><Relationship Id="rId19" Type="http://schemas.openxmlformats.org/officeDocument/2006/relationships/printerSettings" Target="../printerSettings/printerSettings422.bin"/><Relationship Id="rId31" Type="http://schemas.openxmlformats.org/officeDocument/2006/relationships/printerSettings" Target="../printerSettings/printerSettings434.bin"/><Relationship Id="rId44" Type="http://schemas.openxmlformats.org/officeDocument/2006/relationships/ctrlProp" Target="../ctrlProps/ctrlProp141.xml"/><Relationship Id="rId4" Type="http://schemas.openxmlformats.org/officeDocument/2006/relationships/printerSettings" Target="../printerSettings/printerSettings407.bin"/><Relationship Id="rId9" Type="http://schemas.openxmlformats.org/officeDocument/2006/relationships/printerSettings" Target="../printerSettings/printerSettings412.bin"/><Relationship Id="rId14" Type="http://schemas.openxmlformats.org/officeDocument/2006/relationships/printerSettings" Target="../printerSettings/printerSettings417.bin"/><Relationship Id="rId22" Type="http://schemas.openxmlformats.org/officeDocument/2006/relationships/printerSettings" Target="../printerSettings/printerSettings425.bin"/><Relationship Id="rId27" Type="http://schemas.openxmlformats.org/officeDocument/2006/relationships/printerSettings" Target="../printerSettings/printerSettings430.bin"/><Relationship Id="rId30" Type="http://schemas.openxmlformats.org/officeDocument/2006/relationships/printerSettings" Target="../printerSettings/printerSettings433.bin"/><Relationship Id="rId35" Type="http://schemas.openxmlformats.org/officeDocument/2006/relationships/printerSettings" Target="../printerSettings/printerSettings438.bin"/><Relationship Id="rId43" Type="http://schemas.openxmlformats.org/officeDocument/2006/relationships/vmlDrawing" Target="../drawings/vmlDrawing5.vml"/><Relationship Id="rId8" Type="http://schemas.openxmlformats.org/officeDocument/2006/relationships/printerSettings" Target="../printerSettings/printerSettings411.bin"/><Relationship Id="rId3" Type="http://schemas.openxmlformats.org/officeDocument/2006/relationships/printerSettings" Target="../printerSettings/printerSettings406.bin"/><Relationship Id="rId12" Type="http://schemas.openxmlformats.org/officeDocument/2006/relationships/printerSettings" Target="../printerSettings/printerSettings415.bin"/><Relationship Id="rId17" Type="http://schemas.openxmlformats.org/officeDocument/2006/relationships/printerSettings" Target="../printerSettings/printerSettings420.bin"/><Relationship Id="rId25" Type="http://schemas.openxmlformats.org/officeDocument/2006/relationships/printerSettings" Target="../printerSettings/printerSettings428.bin"/><Relationship Id="rId33" Type="http://schemas.openxmlformats.org/officeDocument/2006/relationships/printerSettings" Target="../printerSettings/printerSettings436.bin"/><Relationship Id="rId38" Type="http://schemas.openxmlformats.org/officeDocument/2006/relationships/printerSettings" Target="../printerSettings/printerSettings441.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26" Type="http://schemas.openxmlformats.org/officeDocument/2006/relationships/printerSettings" Target="../printerSettings/printerSettings470.bin"/><Relationship Id="rId39" Type="http://schemas.openxmlformats.org/officeDocument/2006/relationships/printerSettings" Target="../printerSettings/printerSettings483.bin"/><Relationship Id="rId21" Type="http://schemas.openxmlformats.org/officeDocument/2006/relationships/printerSettings" Target="../printerSettings/printerSettings465.bin"/><Relationship Id="rId34" Type="http://schemas.openxmlformats.org/officeDocument/2006/relationships/printerSettings" Target="../printerSettings/printerSettings478.bin"/><Relationship Id="rId7" Type="http://schemas.openxmlformats.org/officeDocument/2006/relationships/printerSettings" Target="../printerSettings/printerSettings451.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29" Type="http://schemas.openxmlformats.org/officeDocument/2006/relationships/printerSettings" Target="../printerSettings/printerSettings473.bin"/><Relationship Id="rId41" Type="http://schemas.openxmlformats.org/officeDocument/2006/relationships/drawing" Target="../drawings/drawing13.xml"/><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24" Type="http://schemas.openxmlformats.org/officeDocument/2006/relationships/printerSettings" Target="../printerSettings/printerSettings468.bin"/><Relationship Id="rId32" Type="http://schemas.openxmlformats.org/officeDocument/2006/relationships/printerSettings" Target="../printerSettings/printerSettings476.bin"/><Relationship Id="rId37" Type="http://schemas.openxmlformats.org/officeDocument/2006/relationships/printerSettings" Target="../printerSettings/printerSettings481.bin"/><Relationship Id="rId40" Type="http://schemas.openxmlformats.org/officeDocument/2006/relationships/printerSettings" Target="../printerSettings/printerSettings484.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23" Type="http://schemas.openxmlformats.org/officeDocument/2006/relationships/printerSettings" Target="../printerSettings/printerSettings467.bin"/><Relationship Id="rId28" Type="http://schemas.openxmlformats.org/officeDocument/2006/relationships/printerSettings" Target="../printerSettings/printerSettings472.bin"/><Relationship Id="rId36" Type="http://schemas.openxmlformats.org/officeDocument/2006/relationships/printerSettings" Target="../printerSettings/printerSettings480.bin"/><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31" Type="http://schemas.openxmlformats.org/officeDocument/2006/relationships/printerSettings" Target="../printerSettings/printerSettings475.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printerSettings" Target="../printerSettings/printerSettings466.bin"/><Relationship Id="rId27" Type="http://schemas.openxmlformats.org/officeDocument/2006/relationships/printerSettings" Target="../printerSettings/printerSettings471.bin"/><Relationship Id="rId30" Type="http://schemas.openxmlformats.org/officeDocument/2006/relationships/printerSettings" Target="../printerSettings/printerSettings474.bin"/><Relationship Id="rId35" Type="http://schemas.openxmlformats.org/officeDocument/2006/relationships/printerSettings" Target="../printerSettings/printerSettings479.bin"/><Relationship Id="rId8" Type="http://schemas.openxmlformats.org/officeDocument/2006/relationships/printerSettings" Target="../printerSettings/printerSettings452.bin"/><Relationship Id="rId3" Type="http://schemas.openxmlformats.org/officeDocument/2006/relationships/printerSettings" Target="../printerSettings/printerSettings447.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5" Type="http://schemas.openxmlformats.org/officeDocument/2006/relationships/printerSettings" Target="../printerSettings/printerSettings469.bin"/><Relationship Id="rId33" Type="http://schemas.openxmlformats.org/officeDocument/2006/relationships/printerSettings" Target="../printerSettings/printerSettings477.bin"/><Relationship Id="rId38" Type="http://schemas.openxmlformats.org/officeDocument/2006/relationships/printerSettings" Target="../printerSettings/printerSettings48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9" Type="http://schemas.openxmlformats.org/officeDocument/2006/relationships/printerSettings" Target="../printerSettings/printerSettings523.bin"/><Relationship Id="rId21" Type="http://schemas.openxmlformats.org/officeDocument/2006/relationships/printerSettings" Target="../printerSettings/printerSettings505.bin"/><Relationship Id="rId34" Type="http://schemas.openxmlformats.org/officeDocument/2006/relationships/printerSettings" Target="../printerSettings/printerSettings518.bin"/><Relationship Id="rId7" Type="http://schemas.openxmlformats.org/officeDocument/2006/relationships/printerSettings" Target="../printerSettings/printerSettings49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29" Type="http://schemas.openxmlformats.org/officeDocument/2006/relationships/printerSettings" Target="../printerSettings/printerSettings513.bin"/><Relationship Id="rId41" Type="http://schemas.openxmlformats.org/officeDocument/2006/relationships/printerSettings" Target="../printerSettings/printerSettings525.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32" Type="http://schemas.openxmlformats.org/officeDocument/2006/relationships/printerSettings" Target="../printerSettings/printerSettings516.bin"/><Relationship Id="rId37" Type="http://schemas.openxmlformats.org/officeDocument/2006/relationships/printerSettings" Target="../printerSettings/printerSettings521.bin"/><Relationship Id="rId40" Type="http://schemas.openxmlformats.org/officeDocument/2006/relationships/printerSettings" Target="../printerSettings/printerSettings524.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28" Type="http://schemas.openxmlformats.org/officeDocument/2006/relationships/printerSettings" Target="../printerSettings/printerSettings512.bin"/><Relationship Id="rId36" Type="http://schemas.openxmlformats.org/officeDocument/2006/relationships/printerSettings" Target="../printerSettings/printerSettings520.bin"/><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31" Type="http://schemas.openxmlformats.org/officeDocument/2006/relationships/printerSettings" Target="../printerSettings/printerSettings515.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printerSettings" Target="../printerSettings/printerSettings511.bin"/><Relationship Id="rId30" Type="http://schemas.openxmlformats.org/officeDocument/2006/relationships/printerSettings" Target="../printerSettings/printerSettings514.bin"/><Relationship Id="rId35" Type="http://schemas.openxmlformats.org/officeDocument/2006/relationships/printerSettings" Target="../printerSettings/printerSettings519.bin"/><Relationship Id="rId8" Type="http://schemas.openxmlformats.org/officeDocument/2006/relationships/printerSettings" Target="../printerSettings/printerSettings492.bin"/><Relationship Id="rId3" Type="http://schemas.openxmlformats.org/officeDocument/2006/relationships/printerSettings" Target="../printerSettings/printerSettings487.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33" Type="http://schemas.openxmlformats.org/officeDocument/2006/relationships/printerSettings" Target="../printerSettings/printerSettings517.bin"/><Relationship Id="rId38" Type="http://schemas.openxmlformats.org/officeDocument/2006/relationships/printerSettings" Target="../printerSettings/printerSettings52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527.bin"/><Relationship Id="rId1" Type="http://schemas.openxmlformats.org/officeDocument/2006/relationships/printerSettings" Target="../printerSettings/printerSettings526.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26" Type="http://schemas.openxmlformats.org/officeDocument/2006/relationships/printerSettings" Target="../printerSettings/printerSettings553.bin"/><Relationship Id="rId39" Type="http://schemas.openxmlformats.org/officeDocument/2006/relationships/printerSettings" Target="../printerSettings/printerSettings566.bin"/><Relationship Id="rId21" Type="http://schemas.openxmlformats.org/officeDocument/2006/relationships/printerSettings" Target="../printerSettings/printerSettings548.bin"/><Relationship Id="rId34" Type="http://schemas.openxmlformats.org/officeDocument/2006/relationships/printerSettings" Target="../printerSettings/printerSettings561.bin"/><Relationship Id="rId42" Type="http://schemas.openxmlformats.org/officeDocument/2006/relationships/drawing" Target="../drawings/drawing15.xml"/><Relationship Id="rId7" Type="http://schemas.openxmlformats.org/officeDocument/2006/relationships/printerSettings" Target="../printerSettings/printerSettings53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29" Type="http://schemas.openxmlformats.org/officeDocument/2006/relationships/printerSettings" Target="../printerSettings/printerSettings556.bin"/><Relationship Id="rId41" Type="http://schemas.openxmlformats.org/officeDocument/2006/relationships/printerSettings" Target="../printerSettings/printerSettings568.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24" Type="http://schemas.openxmlformats.org/officeDocument/2006/relationships/printerSettings" Target="../printerSettings/printerSettings551.bin"/><Relationship Id="rId32" Type="http://schemas.openxmlformats.org/officeDocument/2006/relationships/printerSettings" Target="../printerSettings/printerSettings559.bin"/><Relationship Id="rId37" Type="http://schemas.openxmlformats.org/officeDocument/2006/relationships/printerSettings" Target="../printerSettings/printerSettings564.bin"/><Relationship Id="rId40" Type="http://schemas.openxmlformats.org/officeDocument/2006/relationships/printerSettings" Target="../printerSettings/printerSettings567.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printerSettings" Target="../printerSettings/printerSettings550.bin"/><Relationship Id="rId28" Type="http://schemas.openxmlformats.org/officeDocument/2006/relationships/printerSettings" Target="../printerSettings/printerSettings555.bin"/><Relationship Id="rId36" Type="http://schemas.openxmlformats.org/officeDocument/2006/relationships/printerSettings" Target="../printerSettings/printerSettings563.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31" Type="http://schemas.openxmlformats.org/officeDocument/2006/relationships/printerSettings" Target="../printerSettings/printerSettings558.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 Id="rId27" Type="http://schemas.openxmlformats.org/officeDocument/2006/relationships/printerSettings" Target="../printerSettings/printerSettings554.bin"/><Relationship Id="rId30" Type="http://schemas.openxmlformats.org/officeDocument/2006/relationships/printerSettings" Target="../printerSettings/printerSettings557.bin"/><Relationship Id="rId35" Type="http://schemas.openxmlformats.org/officeDocument/2006/relationships/printerSettings" Target="../printerSettings/printerSettings562.bin"/><Relationship Id="rId8" Type="http://schemas.openxmlformats.org/officeDocument/2006/relationships/printerSettings" Target="../printerSettings/printerSettings535.bin"/><Relationship Id="rId3" Type="http://schemas.openxmlformats.org/officeDocument/2006/relationships/printerSettings" Target="../printerSettings/printerSettings530.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5" Type="http://schemas.openxmlformats.org/officeDocument/2006/relationships/printerSettings" Target="../printerSettings/printerSettings552.bin"/><Relationship Id="rId33" Type="http://schemas.openxmlformats.org/officeDocument/2006/relationships/printerSettings" Target="../printerSettings/printerSettings560.bin"/><Relationship Id="rId38" Type="http://schemas.openxmlformats.org/officeDocument/2006/relationships/printerSettings" Target="../printerSettings/printerSettings56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3" Type="http://schemas.openxmlformats.org/officeDocument/2006/relationships/printerSettings" Target="../printerSettings/printerSettings571.bin"/><Relationship Id="rId21" Type="http://schemas.openxmlformats.org/officeDocument/2006/relationships/drawing" Target="../drawings/drawing16.xml"/><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26" Type="http://schemas.openxmlformats.org/officeDocument/2006/relationships/printerSettings" Target="../printerSettings/printerSettings614.bin"/><Relationship Id="rId39" Type="http://schemas.openxmlformats.org/officeDocument/2006/relationships/printerSettings" Target="../printerSettings/printerSettings627.bin"/><Relationship Id="rId21" Type="http://schemas.openxmlformats.org/officeDocument/2006/relationships/printerSettings" Target="../printerSettings/printerSettings609.bin"/><Relationship Id="rId34" Type="http://schemas.openxmlformats.org/officeDocument/2006/relationships/printerSettings" Target="../printerSettings/printerSettings622.bin"/><Relationship Id="rId42" Type="http://schemas.openxmlformats.org/officeDocument/2006/relationships/drawing" Target="../drawings/drawing17.xml"/><Relationship Id="rId7" Type="http://schemas.openxmlformats.org/officeDocument/2006/relationships/printerSettings" Target="../printerSettings/printerSettings595.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29" Type="http://schemas.openxmlformats.org/officeDocument/2006/relationships/printerSettings" Target="../printerSettings/printerSettings617.bin"/><Relationship Id="rId41" Type="http://schemas.openxmlformats.org/officeDocument/2006/relationships/printerSettings" Target="../printerSettings/printerSettings629.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24" Type="http://schemas.openxmlformats.org/officeDocument/2006/relationships/printerSettings" Target="../printerSettings/printerSettings612.bin"/><Relationship Id="rId32" Type="http://schemas.openxmlformats.org/officeDocument/2006/relationships/printerSettings" Target="../printerSettings/printerSettings620.bin"/><Relationship Id="rId37" Type="http://schemas.openxmlformats.org/officeDocument/2006/relationships/printerSettings" Target="../printerSettings/printerSettings625.bin"/><Relationship Id="rId40" Type="http://schemas.openxmlformats.org/officeDocument/2006/relationships/printerSettings" Target="../printerSettings/printerSettings628.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printerSettings" Target="../printerSettings/printerSettings611.bin"/><Relationship Id="rId28" Type="http://schemas.openxmlformats.org/officeDocument/2006/relationships/printerSettings" Target="../printerSettings/printerSettings616.bin"/><Relationship Id="rId36" Type="http://schemas.openxmlformats.org/officeDocument/2006/relationships/printerSettings" Target="../printerSettings/printerSettings624.bin"/><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31" Type="http://schemas.openxmlformats.org/officeDocument/2006/relationships/printerSettings" Target="../printerSettings/printerSettings619.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10.bin"/><Relationship Id="rId27" Type="http://schemas.openxmlformats.org/officeDocument/2006/relationships/printerSettings" Target="../printerSettings/printerSettings615.bin"/><Relationship Id="rId30" Type="http://schemas.openxmlformats.org/officeDocument/2006/relationships/printerSettings" Target="../printerSettings/printerSettings618.bin"/><Relationship Id="rId35" Type="http://schemas.openxmlformats.org/officeDocument/2006/relationships/printerSettings" Target="../printerSettings/printerSettings623.bin"/><Relationship Id="rId8" Type="http://schemas.openxmlformats.org/officeDocument/2006/relationships/printerSettings" Target="../printerSettings/printerSettings596.bin"/><Relationship Id="rId3" Type="http://schemas.openxmlformats.org/officeDocument/2006/relationships/printerSettings" Target="../printerSettings/printerSettings591.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5" Type="http://schemas.openxmlformats.org/officeDocument/2006/relationships/printerSettings" Target="../printerSettings/printerSettings613.bin"/><Relationship Id="rId33" Type="http://schemas.openxmlformats.org/officeDocument/2006/relationships/printerSettings" Target="../printerSettings/printerSettings621.bin"/><Relationship Id="rId38" Type="http://schemas.openxmlformats.org/officeDocument/2006/relationships/printerSettings" Target="../printerSettings/printerSettings62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printerSettings" Target="../printerSettings/printerSettings80.bin"/><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42" Type="http://schemas.openxmlformats.org/officeDocument/2006/relationships/drawing" Target="../drawings/drawing1.xml"/><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41" Type="http://schemas.openxmlformats.org/officeDocument/2006/relationships/printerSettings" Target="../printerSettings/printerSettings82.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printerSettings" Target="../printerSettings/printerSettings78.bin"/><Relationship Id="rId40" Type="http://schemas.openxmlformats.org/officeDocument/2006/relationships/printerSettings" Target="../printerSettings/printerSettings81.bin"/><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printerSettings" Target="../printerSettings/printerSettings77.bin"/><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printerSettings" Target="../printerSettings/printerSettings79.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2.bin"/><Relationship Id="rId18" Type="http://schemas.openxmlformats.org/officeDocument/2006/relationships/printerSettings" Target="../printerSettings/printerSettings647.bin"/><Relationship Id="rId26" Type="http://schemas.openxmlformats.org/officeDocument/2006/relationships/printerSettings" Target="../printerSettings/printerSettings655.bin"/><Relationship Id="rId21" Type="http://schemas.openxmlformats.org/officeDocument/2006/relationships/printerSettings" Target="../printerSettings/printerSettings650.bin"/><Relationship Id="rId34" Type="http://schemas.openxmlformats.org/officeDocument/2006/relationships/printerSettings" Target="../printerSettings/printerSettings663.bin"/><Relationship Id="rId7" Type="http://schemas.openxmlformats.org/officeDocument/2006/relationships/printerSettings" Target="../printerSettings/printerSettings636.bin"/><Relationship Id="rId12" Type="http://schemas.openxmlformats.org/officeDocument/2006/relationships/printerSettings" Target="../printerSettings/printerSettings641.bin"/><Relationship Id="rId17" Type="http://schemas.openxmlformats.org/officeDocument/2006/relationships/printerSettings" Target="../printerSettings/printerSettings646.bin"/><Relationship Id="rId25" Type="http://schemas.openxmlformats.org/officeDocument/2006/relationships/printerSettings" Target="../printerSettings/printerSettings654.bin"/><Relationship Id="rId33" Type="http://schemas.openxmlformats.org/officeDocument/2006/relationships/printerSettings" Target="../printerSettings/printerSettings662.bin"/><Relationship Id="rId2" Type="http://schemas.openxmlformats.org/officeDocument/2006/relationships/printerSettings" Target="../printerSettings/printerSettings631.bin"/><Relationship Id="rId16" Type="http://schemas.openxmlformats.org/officeDocument/2006/relationships/printerSettings" Target="../printerSettings/printerSettings645.bin"/><Relationship Id="rId20" Type="http://schemas.openxmlformats.org/officeDocument/2006/relationships/printerSettings" Target="../printerSettings/printerSettings649.bin"/><Relationship Id="rId29" Type="http://schemas.openxmlformats.org/officeDocument/2006/relationships/printerSettings" Target="../printerSettings/printerSettings658.bin"/><Relationship Id="rId1" Type="http://schemas.openxmlformats.org/officeDocument/2006/relationships/printerSettings" Target="../printerSettings/printerSettings630.bin"/><Relationship Id="rId6" Type="http://schemas.openxmlformats.org/officeDocument/2006/relationships/printerSettings" Target="../printerSettings/printerSettings635.bin"/><Relationship Id="rId11" Type="http://schemas.openxmlformats.org/officeDocument/2006/relationships/printerSettings" Target="../printerSettings/printerSettings640.bin"/><Relationship Id="rId24" Type="http://schemas.openxmlformats.org/officeDocument/2006/relationships/printerSettings" Target="../printerSettings/printerSettings653.bin"/><Relationship Id="rId32" Type="http://schemas.openxmlformats.org/officeDocument/2006/relationships/printerSettings" Target="../printerSettings/printerSettings661.bin"/><Relationship Id="rId37" Type="http://schemas.openxmlformats.org/officeDocument/2006/relationships/drawing" Target="../drawings/drawing18.xml"/><Relationship Id="rId5" Type="http://schemas.openxmlformats.org/officeDocument/2006/relationships/printerSettings" Target="../printerSettings/printerSettings634.bin"/><Relationship Id="rId15" Type="http://schemas.openxmlformats.org/officeDocument/2006/relationships/printerSettings" Target="../printerSettings/printerSettings644.bin"/><Relationship Id="rId23" Type="http://schemas.openxmlformats.org/officeDocument/2006/relationships/printerSettings" Target="../printerSettings/printerSettings652.bin"/><Relationship Id="rId28" Type="http://schemas.openxmlformats.org/officeDocument/2006/relationships/printerSettings" Target="../printerSettings/printerSettings657.bin"/><Relationship Id="rId36" Type="http://schemas.openxmlformats.org/officeDocument/2006/relationships/printerSettings" Target="../printerSettings/printerSettings665.bin"/><Relationship Id="rId10" Type="http://schemas.openxmlformats.org/officeDocument/2006/relationships/printerSettings" Target="../printerSettings/printerSettings639.bin"/><Relationship Id="rId19" Type="http://schemas.openxmlformats.org/officeDocument/2006/relationships/printerSettings" Target="../printerSettings/printerSettings648.bin"/><Relationship Id="rId31" Type="http://schemas.openxmlformats.org/officeDocument/2006/relationships/printerSettings" Target="../printerSettings/printerSettings660.bin"/><Relationship Id="rId4" Type="http://schemas.openxmlformats.org/officeDocument/2006/relationships/printerSettings" Target="../printerSettings/printerSettings633.bin"/><Relationship Id="rId9" Type="http://schemas.openxmlformats.org/officeDocument/2006/relationships/printerSettings" Target="../printerSettings/printerSettings638.bin"/><Relationship Id="rId14" Type="http://schemas.openxmlformats.org/officeDocument/2006/relationships/printerSettings" Target="../printerSettings/printerSettings643.bin"/><Relationship Id="rId22" Type="http://schemas.openxmlformats.org/officeDocument/2006/relationships/printerSettings" Target="../printerSettings/printerSettings651.bin"/><Relationship Id="rId27" Type="http://schemas.openxmlformats.org/officeDocument/2006/relationships/printerSettings" Target="../printerSettings/printerSettings656.bin"/><Relationship Id="rId30" Type="http://schemas.openxmlformats.org/officeDocument/2006/relationships/printerSettings" Target="../printerSettings/printerSettings659.bin"/><Relationship Id="rId35" Type="http://schemas.openxmlformats.org/officeDocument/2006/relationships/printerSettings" Target="../printerSettings/printerSettings664.bin"/><Relationship Id="rId8" Type="http://schemas.openxmlformats.org/officeDocument/2006/relationships/printerSettings" Target="../printerSettings/printerSettings637.bin"/><Relationship Id="rId3" Type="http://schemas.openxmlformats.org/officeDocument/2006/relationships/printerSettings" Target="../printerSettings/printerSettings63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78.bin"/><Relationship Id="rId18" Type="http://schemas.openxmlformats.org/officeDocument/2006/relationships/printerSettings" Target="../printerSettings/printerSettings683.bin"/><Relationship Id="rId26" Type="http://schemas.openxmlformats.org/officeDocument/2006/relationships/printerSettings" Target="../printerSettings/printerSettings691.bin"/><Relationship Id="rId21" Type="http://schemas.openxmlformats.org/officeDocument/2006/relationships/printerSettings" Target="../printerSettings/printerSettings686.bin"/><Relationship Id="rId34" Type="http://schemas.openxmlformats.org/officeDocument/2006/relationships/printerSettings" Target="../printerSettings/printerSettings699.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5" Type="http://schemas.openxmlformats.org/officeDocument/2006/relationships/printerSettings" Target="../printerSettings/printerSettings690.bin"/><Relationship Id="rId33" Type="http://schemas.openxmlformats.org/officeDocument/2006/relationships/printerSettings" Target="../printerSettings/printerSettings698.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20" Type="http://schemas.openxmlformats.org/officeDocument/2006/relationships/printerSettings" Target="../printerSettings/printerSettings685.bin"/><Relationship Id="rId29" Type="http://schemas.openxmlformats.org/officeDocument/2006/relationships/printerSettings" Target="../printerSettings/printerSettings694.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24" Type="http://schemas.openxmlformats.org/officeDocument/2006/relationships/printerSettings" Target="../printerSettings/printerSettings689.bin"/><Relationship Id="rId32" Type="http://schemas.openxmlformats.org/officeDocument/2006/relationships/printerSettings" Target="../printerSettings/printerSettings697.bin"/><Relationship Id="rId37" Type="http://schemas.openxmlformats.org/officeDocument/2006/relationships/drawing" Target="../drawings/drawing19.xml"/><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23" Type="http://schemas.openxmlformats.org/officeDocument/2006/relationships/printerSettings" Target="../printerSettings/printerSettings688.bin"/><Relationship Id="rId28" Type="http://schemas.openxmlformats.org/officeDocument/2006/relationships/printerSettings" Target="../printerSettings/printerSettings693.bin"/><Relationship Id="rId36" Type="http://schemas.openxmlformats.org/officeDocument/2006/relationships/printerSettings" Target="../printerSettings/printerSettings701.bin"/><Relationship Id="rId10" Type="http://schemas.openxmlformats.org/officeDocument/2006/relationships/printerSettings" Target="../printerSettings/printerSettings675.bin"/><Relationship Id="rId19" Type="http://schemas.openxmlformats.org/officeDocument/2006/relationships/printerSettings" Target="../printerSettings/printerSettings684.bin"/><Relationship Id="rId31" Type="http://schemas.openxmlformats.org/officeDocument/2006/relationships/printerSettings" Target="../printerSettings/printerSettings696.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 Id="rId22" Type="http://schemas.openxmlformats.org/officeDocument/2006/relationships/printerSettings" Target="../printerSettings/printerSettings687.bin"/><Relationship Id="rId27" Type="http://schemas.openxmlformats.org/officeDocument/2006/relationships/printerSettings" Target="../printerSettings/printerSettings692.bin"/><Relationship Id="rId30" Type="http://schemas.openxmlformats.org/officeDocument/2006/relationships/printerSettings" Target="../printerSettings/printerSettings695.bin"/><Relationship Id="rId35" Type="http://schemas.openxmlformats.org/officeDocument/2006/relationships/printerSettings" Target="../printerSettings/printerSettings700.bin"/><Relationship Id="rId8" Type="http://schemas.openxmlformats.org/officeDocument/2006/relationships/printerSettings" Target="../printerSettings/printerSettings673.bin"/><Relationship Id="rId3" Type="http://schemas.openxmlformats.org/officeDocument/2006/relationships/printerSettings" Target="../printerSettings/printerSettings66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14.bin"/><Relationship Id="rId18" Type="http://schemas.openxmlformats.org/officeDocument/2006/relationships/printerSettings" Target="../printerSettings/printerSettings719.bin"/><Relationship Id="rId26" Type="http://schemas.openxmlformats.org/officeDocument/2006/relationships/printerSettings" Target="../printerSettings/printerSettings727.bin"/><Relationship Id="rId39" Type="http://schemas.openxmlformats.org/officeDocument/2006/relationships/drawing" Target="../drawings/drawing20.xml"/><Relationship Id="rId21" Type="http://schemas.openxmlformats.org/officeDocument/2006/relationships/printerSettings" Target="../printerSettings/printerSettings722.bin"/><Relationship Id="rId34" Type="http://schemas.openxmlformats.org/officeDocument/2006/relationships/printerSettings" Target="../printerSettings/printerSettings735.bin"/><Relationship Id="rId42" Type="http://schemas.openxmlformats.org/officeDocument/2006/relationships/ctrlProp" Target="../ctrlProps/ctrlProp143.xml"/><Relationship Id="rId7" Type="http://schemas.openxmlformats.org/officeDocument/2006/relationships/printerSettings" Target="../printerSettings/printerSettings708.bin"/><Relationship Id="rId2" Type="http://schemas.openxmlformats.org/officeDocument/2006/relationships/printerSettings" Target="../printerSettings/printerSettings703.bin"/><Relationship Id="rId16" Type="http://schemas.openxmlformats.org/officeDocument/2006/relationships/printerSettings" Target="../printerSettings/printerSettings717.bin"/><Relationship Id="rId20" Type="http://schemas.openxmlformats.org/officeDocument/2006/relationships/printerSettings" Target="../printerSettings/printerSettings721.bin"/><Relationship Id="rId29" Type="http://schemas.openxmlformats.org/officeDocument/2006/relationships/printerSettings" Target="../printerSettings/printerSettings730.bin"/><Relationship Id="rId41" Type="http://schemas.openxmlformats.org/officeDocument/2006/relationships/ctrlProp" Target="../ctrlProps/ctrlProp142.xml"/><Relationship Id="rId1" Type="http://schemas.openxmlformats.org/officeDocument/2006/relationships/printerSettings" Target="../printerSettings/printerSettings702.bin"/><Relationship Id="rId6" Type="http://schemas.openxmlformats.org/officeDocument/2006/relationships/printerSettings" Target="../printerSettings/printerSettings707.bin"/><Relationship Id="rId11" Type="http://schemas.openxmlformats.org/officeDocument/2006/relationships/printerSettings" Target="../printerSettings/printerSettings712.bin"/><Relationship Id="rId24" Type="http://schemas.openxmlformats.org/officeDocument/2006/relationships/printerSettings" Target="../printerSettings/printerSettings725.bin"/><Relationship Id="rId32" Type="http://schemas.openxmlformats.org/officeDocument/2006/relationships/printerSettings" Target="../printerSettings/printerSettings733.bin"/><Relationship Id="rId37" Type="http://schemas.openxmlformats.org/officeDocument/2006/relationships/printerSettings" Target="../printerSettings/printerSettings738.bin"/><Relationship Id="rId40" Type="http://schemas.openxmlformats.org/officeDocument/2006/relationships/vmlDrawing" Target="../drawings/vmlDrawing6.vml"/><Relationship Id="rId5" Type="http://schemas.openxmlformats.org/officeDocument/2006/relationships/printerSettings" Target="../printerSettings/printerSettings706.bin"/><Relationship Id="rId15" Type="http://schemas.openxmlformats.org/officeDocument/2006/relationships/printerSettings" Target="../printerSettings/printerSettings716.bin"/><Relationship Id="rId23" Type="http://schemas.openxmlformats.org/officeDocument/2006/relationships/printerSettings" Target="../printerSettings/printerSettings724.bin"/><Relationship Id="rId28" Type="http://schemas.openxmlformats.org/officeDocument/2006/relationships/printerSettings" Target="../printerSettings/printerSettings729.bin"/><Relationship Id="rId36" Type="http://schemas.openxmlformats.org/officeDocument/2006/relationships/printerSettings" Target="../printerSettings/printerSettings737.bin"/><Relationship Id="rId10" Type="http://schemas.openxmlformats.org/officeDocument/2006/relationships/printerSettings" Target="../printerSettings/printerSettings711.bin"/><Relationship Id="rId19" Type="http://schemas.openxmlformats.org/officeDocument/2006/relationships/printerSettings" Target="../printerSettings/printerSettings720.bin"/><Relationship Id="rId31" Type="http://schemas.openxmlformats.org/officeDocument/2006/relationships/printerSettings" Target="../printerSettings/printerSettings732.bin"/><Relationship Id="rId4" Type="http://schemas.openxmlformats.org/officeDocument/2006/relationships/printerSettings" Target="../printerSettings/printerSettings705.bin"/><Relationship Id="rId9" Type="http://schemas.openxmlformats.org/officeDocument/2006/relationships/printerSettings" Target="../printerSettings/printerSettings710.bin"/><Relationship Id="rId14" Type="http://schemas.openxmlformats.org/officeDocument/2006/relationships/printerSettings" Target="../printerSettings/printerSettings715.bin"/><Relationship Id="rId22" Type="http://schemas.openxmlformats.org/officeDocument/2006/relationships/printerSettings" Target="../printerSettings/printerSettings723.bin"/><Relationship Id="rId27" Type="http://schemas.openxmlformats.org/officeDocument/2006/relationships/printerSettings" Target="../printerSettings/printerSettings728.bin"/><Relationship Id="rId30" Type="http://schemas.openxmlformats.org/officeDocument/2006/relationships/printerSettings" Target="../printerSettings/printerSettings731.bin"/><Relationship Id="rId35" Type="http://schemas.openxmlformats.org/officeDocument/2006/relationships/printerSettings" Target="../printerSettings/printerSettings736.bin"/><Relationship Id="rId8" Type="http://schemas.openxmlformats.org/officeDocument/2006/relationships/printerSettings" Target="../printerSettings/printerSettings709.bin"/><Relationship Id="rId3" Type="http://schemas.openxmlformats.org/officeDocument/2006/relationships/printerSettings" Target="../printerSettings/printerSettings704.bin"/><Relationship Id="rId12" Type="http://schemas.openxmlformats.org/officeDocument/2006/relationships/printerSettings" Target="../printerSettings/printerSettings713.bin"/><Relationship Id="rId17" Type="http://schemas.openxmlformats.org/officeDocument/2006/relationships/printerSettings" Target="../printerSettings/printerSettings718.bin"/><Relationship Id="rId25" Type="http://schemas.openxmlformats.org/officeDocument/2006/relationships/printerSettings" Target="../printerSettings/printerSettings726.bin"/><Relationship Id="rId33" Type="http://schemas.openxmlformats.org/officeDocument/2006/relationships/printerSettings" Target="../printerSettings/printerSettings734.bin"/><Relationship Id="rId38" Type="http://schemas.openxmlformats.org/officeDocument/2006/relationships/printerSettings" Target="../printerSettings/printerSettings73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47.bin"/><Relationship Id="rId13" Type="http://schemas.openxmlformats.org/officeDocument/2006/relationships/printerSettings" Target="../printerSettings/printerSettings752.bin"/><Relationship Id="rId3" Type="http://schemas.openxmlformats.org/officeDocument/2006/relationships/printerSettings" Target="../printerSettings/printerSettings742.bin"/><Relationship Id="rId7" Type="http://schemas.openxmlformats.org/officeDocument/2006/relationships/printerSettings" Target="../printerSettings/printerSettings746.bin"/><Relationship Id="rId12" Type="http://schemas.openxmlformats.org/officeDocument/2006/relationships/printerSettings" Target="../printerSettings/printerSettings751.bin"/><Relationship Id="rId17" Type="http://schemas.openxmlformats.org/officeDocument/2006/relationships/drawing" Target="../drawings/drawing21.xml"/><Relationship Id="rId2" Type="http://schemas.openxmlformats.org/officeDocument/2006/relationships/printerSettings" Target="../printerSettings/printerSettings741.bin"/><Relationship Id="rId16" Type="http://schemas.openxmlformats.org/officeDocument/2006/relationships/printerSettings" Target="../printerSettings/printerSettings755.bin"/><Relationship Id="rId1" Type="http://schemas.openxmlformats.org/officeDocument/2006/relationships/printerSettings" Target="../printerSettings/printerSettings740.bin"/><Relationship Id="rId6" Type="http://schemas.openxmlformats.org/officeDocument/2006/relationships/printerSettings" Target="../printerSettings/printerSettings745.bin"/><Relationship Id="rId11" Type="http://schemas.openxmlformats.org/officeDocument/2006/relationships/printerSettings" Target="../printerSettings/printerSettings750.bin"/><Relationship Id="rId5" Type="http://schemas.openxmlformats.org/officeDocument/2006/relationships/printerSettings" Target="../printerSettings/printerSettings744.bin"/><Relationship Id="rId15" Type="http://schemas.openxmlformats.org/officeDocument/2006/relationships/printerSettings" Target="../printerSettings/printerSettings754.bin"/><Relationship Id="rId10" Type="http://schemas.openxmlformats.org/officeDocument/2006/relationships/printerSettings" Target="../printerSettings/printerSettings749.bin"/><Relationship Id="rId4" Type="http://schemas.openxmlformats.org/officeDocument/2006/relationships/printerSettings" Target="../printerSettings/printerSettings743.bin"/><Relationship Id="rId9" Type="http://schemas.openxmlformats.org/officeDocument/2006/relationships/printerSettings" Target="../printerSettings/printerSettings748.bin"/><Relationship Id="rId14" Type="http://schemas.openxmlformats.org/officeDocument/2006/relationships/printerSettings" Target="../printerSettings/printerSettings75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68.bin"/><Relationship Id="rId18" Type="http://schemas.openxmlformats.org/officeDocument/2006/relationships/printerSettings" Target="../printerSettings/printerSettings773.bin"/><Relationship Id="rId26" Type="http://schemas.openxmlformats.org/officeDocument/2006/relationships/printerSettings" Target="../printerSettings/printerSettings781.bin"/><Relationship Id="rId3" Type="http://schemas.openxmlformats.org/officeDocument/2006/relationships/printerSettings" Target="../printerSettings/printerSettings758.bin"/><Relationship Id="rId21" Type="http://schemas.openxmlformats.org/officeDocument/2006/relationships/printerSettings" Target="../printerSettings/printerSettings776.bin"/><Relationship Id="rId34" Type="http://schemas.openxmlformats.org/officeDocument/2006/relationships/printerSettings" Target="../printerSettings/printerSettings789.bin"/><Relationship Id="rId7" Type="http://schemas.openxmlformats.org/officeDocument/2006/relationships/printerSettings" Target="../printerSettings/printerSettings762.bin"/><Relationship Id="rId12" Type="http://schemas.openxmlformats.org/officeDocument/2006/relationships/printerSettings" Target="../printerSettings/printerSettings767.bin"/><Relationship Id="rId17" Type="http://schemas.openxmlformats.org/officeDocument/2006/relationships/printerSettings" Target="../printerSettings/printerSettings772.bin"/><Relationship Id="rId25" Type="http://schemas.openxmlformats.org/officeDocument/2006/relationships/printerSettings" Target="../printerSettings/printerSettings780.bin"/><Relationship Id="rId33" Type="http://schemas.openxmlformats.org/officeDocument/2006/relationships/printerSettings" Target="../printerSettings/printerSettings788.bin"/><Relationship Id="rId2" Type="http://schemas.openxmlformats.org/officeDocument/2006/relationships/printerSettings" Target="../printerSettings/printerSettings757.bin"/><Relationship Id="rId16" Type="http://schemas.openxmlformats.org/officeDocument/2006/relationships/printerSettings" Target="../printerSettings/printerSettings771.bin"/><Relationship Id="rId20" Type="http://schemas.openxmlformats.org/officeDocument/2006/relationships/printerSettings" Target="../printerSettings/printerSettings775.bin"/><Relationship Id="rId29" Type="http://schemas.openxmlformats.org/officeDocument/2006/relationships/printerSettings" Target="../printerSettings/printerSettings784.bin"/><Relationship Id="rId1" Type="http://schemas.openxmlformats.org/officeDocument/2006/relationships/printerSettings" Target="../printerSettings/printerSettings756.bin"/><Relationship Id="rId6" Type="http://schemas.openxmlformats.org/officeDocument/2006/relationships/printerSettings" Target="../printerSettings/printerSettings761.bin"/><Relationship Id="rId11" Type="http://schemas.openxmlformats.org/officeDocument/2006/relationships/printerSettings" Target="../printerSettings/printerSettings766.bin"/><Relationship Id="rId24" Type="http://schemas.openxmlformats.org/officeDocument/2006/relationships/printerSettings" Target="../printerSettings/printerSettings779.bin"/><Relationship Id="rId32" Type="http://schemas.openxmlformats.org/officeDocument/2006/relationships/printerSettings" Target="../printerSettings/printerSettings787.bin"/><Relationship Id="rId5" Type="http://schemas.openxmlformats.org/officeDocument/2006/relationships/printerSettings" Target="../printerSettings/printerSettings760.bin"/><Relationship Id="rId15" Type="http://schemas.openxmlformats.org/officeDocument/2006/relationships/printerSettings" Target="../printerSettings/printerSettings770.bin"/><Relationship Id="rId23" Type="http://schemas.openxmlformats.org/officeDocument/2006/relationships/printerSettings" Target="../printerSettings/printerSettings778.bin"/><Relationship Id="rId28" Type="http://schemas.openxmlformats.org/officeDocument/2006/relationships/printerSettings" Target="../printerSettings/printerSettings783.bin"/><Relationship Id="rId36" Type="http://schemas.openxmlformats.org/officeDocument/2006/relationships/drawing" Target="../drawings/drawing22.xml"/><Relationship Id="rId10" Type="http://schemas.openxmlformats.org/officeDocument/2006/relationships/printerSettings" Target="../printerSettings/printerSettings765.bin"/><Relationship Id="rId19" Type="http://schemas.openxmlformats.org/officeDocument/2006/relationships/printerSettings" Target="../printerSettings/printerSettings774.bin"/><Relationship Id="rId31" Type="http://schemas.openxmlformats.org/officeDocument/2006/relationships/printerSettings" Target="../printerSettings/printerSettings786.bin"/><Relationship Id="rId4" Type="http://schemas.openxmlformats.org/officeDocument/2006/relationships/printerSettings" Target="../printerSettings/printerSettings759.bin"/><Relationship Id="rId9" Type="http://schemas.openxmlformats.org/officeDocument/2006/relationships/printerSettings" Target="../printerSettings/printerSettings764.bin"/><Relationship Id="rId14" Type="http://schemas.openxmlformats.org/officeDocument/2006/relationships/printerSettings" Target="../printerSettings/printerSettings769.bin"/><Relationship Id="rId22" Type="http://schemas.openxmlformats.org/officeDocument/2006/relationships/printerSettings" Target="../printerSettings/printerSettings777.bin"/><Relationship Id="rId27" Type="http://schemas.openxmlformats.org/officeDocument/2006/relationships/printerSettings" Target="../printerSettings/printerSettings782.bin"/><Relationship Id="rId30" Type="http://schemas.openxmlformats.org/officeDocument/2006/relationships/printerSettings" Target="../printerSettings/printerSettings785.bin"/><Relationship Id="rId35" Type="http://schemas.openxmlformats.org/officeDocument/2006/relationships/printerSettings" Target="../printerSettings/printerSettings790.bin"/><Relationship Id="rId8" Type="http://schemas.openxmlformats.org/officeDocument/2006/relationships/printerSettings" Target="../printerSettings/printerSettings76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98.bin"/><Relationship Id="rId13" Type="http://schemas.openxmlformats.org/officeDocument/2006/relationships/printerSettings" Target="../printerSettings/printerSettings803.bin"/><Relationship Id="rId18" Type="http://schemas.openxmlformats.org/officeDocument/2006/relationships/printerSettings" Target="../printerSettings/printerSettings808.bin"/><Relationship Id="rId26" Type="http://schemas.openxmlformats.org/officeDocument/2006/relationships/printerSettings" Target="../printerSettings/printerSettings816.bin"/><Relationship Id="rId3" Type="http://schemas.openxmlformats.org/officeDocument/2006/relationships/printerSettings" Target="../printerSettings/printerSettings793.bin"/><Relationship Id="rId21" Type="http://schemas.openxmlformats.org/officeDocument/2006/relationships/printerSettings" Target="../printerSettings/printerSettings811.bin"/><Relationship Id="rId7" Type="http://schemas.openxmlformats.org/officeDocument/2006/relationships/printerSettings" Target="../printerSettings/printerSettings797.bin"/><Relationship Id="rId12" Type="http://schemas.openxmlformats.org/officeDocument/2006/relationships/printerSettings" Target="../printerSettings/printerSettings802.bin"/><Relationship Id="rId17" Type="http://schemas.openxmlformats.org/officeDocument/2006/relationships/printerSettings" Target="../printerSettings/printerSettings807.bin"/><Relationship Id="rId25" Type="http://schemas.openxmlformats.org/officeDocument/2006/relationships/printerSettings" Target="../printerSettings/printerSettings815.bin"/><Relationship Id="rId2" Type="http://schemas.openxmlformats.org/officeDocument/2006/relationships/printerSettings" Target="../printerSettings/printerSettings792.bin"/><Relationship Id="rId16" Type="http://schemas.openxmlformats.org/officeDocument/2006/relationships/printerSettings" Target="../printerSettings/printerSettings806.bin"/><Relationship Id="rId20" Type="http://schemas.openxmlformats.org/officeDocument/2006/relationships/printerSettings" Target="../printerSettings/printerSettings810.bin"/><Relationship Id="rId1" Type="http://schemas.openxmlformats.org/officeDocument/2006/relationships/printerSettings" Target="../printerSettings/printerSettings791.bin"/><Relationship Id="rId6" Type="http://schemas.openxmlformats.org/officeDocument/2006/relationships/printerSettings" Target="../printerSettings/printerSettings796.bin"/><Relationship Id="rId11" Type="http://schemas.openxmlformats.org/officeDocument/2006/relationships/printerSettings" Target="../printerSettings/printerSettings801.bin"/><Relationship Id="rId24" Type="http://schemas.openxmlformats.org/officeDocument/2006/relationships/printerSettings" Target="../printerSettings/printerSettings814.bin"/><Relationship Id="rId5" Type="http://schemas.openxmlformats.org/officeDocument/2006/relationships/printerSettings" Target="../printerSettings/printerSettings795.bin"/><Relationship Id="rId15" Type="http://schemas.openxmlformats.org/officeDocument/2006/relationships/printerSettings" Target="../printerSettings/printerSettings805.bin"/><Relationship Id="rId23" Type="http://schemas.openxmlformats.org/officeDocument/2006/relationships/printerSettings" Target="../printerSettings/printerSettings813.bin"/><Relationship Id="rId10" Type="http://schemas.openxmlformats.org/officeDocument/2006/relationships/printerSettings" Target="../printerSettings/printerSettings800.bin"/><Relationship Id="rId19" Type="http://schemas.openxmlformats.org/officeDocument/2006/relationships/printerSettings" Target="../printerSettings/printerSettings809.bin"/><Relationship Id="rId4" Type="http://schemas.openxmlformats.org/officeDocument/2006/relationships/printerSettings" Target="../printerSettings/printerSettings794.bin"/><Relationship Id="rId9" Type="http://schemas.openxmlformats.org/officeDocument/2006/relationships/printerSettings" Target="../printerSettings/printerSettings799.bin"/><Relationship Id="rId14" Type="http://schemas.openxmlformats.org/officeDocument/2006/relationships/printerSettings" Target="../printerSettings/printerSettings804.bin"/><Relationship Id="rId22" Type="http://schemas.openxmlformats.org/officeDocument/2006/relationships/printerSettings" Target="../printerSettings/printerSettings812.bin"/><Relationship Id="rId27"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24.bin"/><Relationship Id="rId3" Type="http://schemas.openxmlformats.org/officeDocument/2006/relationships/printerSettings" Target="../printerSettings/printerSettings819.bin"/><Relationship Id="rId7" Type="http://schemas.openxmlformats.org/officeDocument/2006/relationships/printerSettings" Target="../printerSettings/printerSettings823.bin"/><Relationship Id="rId2" Type="http://schemas.openxmlformats.org/officeDocument/2006/relationships/printerSettings" Target="../printerSettings/printerSettings818.bin"/><Relationship Id="rId1" Type="http://schemas.openxmlformats.org/officeDocument/2006/relationships/printerSettings" Target="../printerSettings/printerSettings817.bin"/><Relationship Id="rId6" Type="http://schemas.openxmlformats.org/officeDocument/2006/relationships/printerSettings" Target="../printerSettings/printerSettings822.bin"/><Relationship Id="rId5" Type="http://schemas.openxmlformats.org/officeDocument/2006/relationships/printerSettings" Target="../printerSettings/printerSettings821.bin"/><Relationship Id="rId4" Type="http://schemas.openxmlformats.org/officeDocument/2006/relationships/printerSettings" Target="../printerSettings/printerSettings820.bin"/><Relationship Id="rId9"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37.bin"/><Relationship Id="rId18" Type="http://schemas.openxmlformats.org/officeDocument/2006/relationships/printerSettings" Target="../printerSettings/printerSettings842.bin"/><Relationship Id="rId26" Type="http://schemas.openxmlformats.org/officeDocument/2006/relationships/printerSettings" Target="../printerSettings/printerSettings850.bin"/><Relationship Id="rId39" Type="http://schemas.openxmlformats.org/officeDocument/2006/relationships/printerSettings" Target="../printerSettings/printerSettings863.bin"/><Relationship Id="rId21" Type="http://schemas.openxmlformats.org/officeDocument/2006/relationships/printerSettings" Target="../printerSettings/printerSettings845.bin"/><Relationship Id="rId34" Type="http://schemas.openxmlformats.org/officeDocument/2006/relationships/printerSettings" Target="../printerSettings/printerSettings858.bin"/><Relationship Id="rId42" Type="http://schemas.openxmlformats.org/officeDocument/2006/relationships/drawing" Target="../drawings/drawing25.xml"/><Relationship Id="rId7" Type="http://schemas.openxmlformats.org/officeDocument/2006/relationships/printerSettings" Target="../printerSettings/printerSettings831.bin"/><Relationship Id="rId2" Type="http://schemas.openxmlformats.org/officeDocument/2006/relationships/printerSettings" Target="../printerSettings/printerSettings826.bin"/><Relationship Id="rId16" Type="http://schemas.openxmlformats.org/officeDocument/2006/relationships/printerSettings" Target="../printerSettings/printerSettings840.bin"/><Relationship Id="rId20" Type="http://schemas.openxmlformats.org/officeDocument/2006/relationships/printerSettings" Target="../printerSettings/printerSettings844.bin"/><Relationship Id="rId29" Type="http://schemas.openxmlformats.org/officeDocument/2006/relationships/printerSettings" Target="../printerSettings/printerSettings853.bin"/><Relationship Id="rId41" Type="http://schemas.openxmlformats.org/officeDocument/2006/relationships/printerSettings" Target="../printerSettings/printerSettings865.bin"/><Relationship Id="rId1" Type="http://schemas.openxmlformats.org/officeDocument/2006/relationships/printerSettings" Target="../printerSettings/printerSettings825.bin"/><Relationship Id="rId6" Type="http://schemas.openxmlformats.org/officeDocument/2006/relationships/printerSettings" Target="../printerSettings/printerSettings830.bin"/><Relationship Id="rId11" Type="http://schemas.openxmlformats.org/officeDocument/2006/relationships/printerSettings" Target="../printerSettings/printerSettings835.bin"/><Relationship Id="rId24" Type="http://schemas.openxmlformats.org/officeDocument/2006/relationships/printerSettings" Target="../printerSettings/printerSettings848.bin"/><Relationship Id="rId32" Type="http://schemas.openxmlformats.org/officeDocument/2006/relationships/printerSettings" Target="../printerSettings/printerSettings856.bin"/><Relationship Id="rId37" Type="http://schemas.openxmlformats.org/officeDocument/2006/relationships/printerSettings" Target="../printerSettings/printerSettings861.bin"/><Relationship Id="rId40" Type="http://schemas.openxmlformats.org/officeDocument/2006/relationships/printerSettings" Target="../printerSettings/printerSettings864.bin"/><Relationship Id="rId5" Type="http://schemas.openxmlformats.org/officeDocument/2006/relationships/printerSettings" Target="../printerSettings/printerSettings829.bin"/><Relationship Id="rId15" Type="http://schemas.openxmlformats.org/officeDocument/2006/relationships/printerSettings" Target="../printerSettings/printerSettings839.bin"/><Relationship Id="rId23" Type="http://schemas.openxmlformats.org/officeDocument/2006/relationships/printerSettings" Target="../printerSettings/printerSettings847.bin"/><Relationship Id="rId28" Type="http://schemas.openxmlformats.org/officeDocument/2006/relationships/printerSettings" Target="../printerSettings/printerSettings852.bin"/><Relationship Id="rId36" Type="http://schemas.openxmlformats.org/officeDocument/2006/relationships/printerSettings" Target="../printerSettings/printerSettings860.bin"/><Relationship Id="rId10" Type="http://schemas.openxmlformats.org/officeDocument/2006/relationships/printerSettings" Target="../printerSettings/printerSettings834.bin"/><Relationship Id="rId19" Type="http://schemas.openxmlformats.org/officeDocument/2006/relationships/printerSettings" Target="../printerSettings/printerSettings843.bin"/><Relationship Id="rId31" Type="http://schemas.openxmlformats.org/officeDocument/2006/relationships/printerSettings" Target="../printerSettings/printerSettings855.bin"/><Relationship Id="rId4" Type="http://schemas.openxmlformats.org/officeDocument/2006/relationships/printerSettings" Target="../printerSettings/printerSettings828.bin"/><Relationship Id="rId9" Type="http://schemas.openxmlformats.org/officeDocument/2006/relationships/printerSettings" Target="../printerSettings/printerSettings833.bin"/><Relationship Id="rId14" Type="http://schemas.openxmlformats.org/officeDocument/2006/relationships/printerSettings" Target="../printerSettings/printerSettings838.bin"/><Relationship Id="rId22" Type="http://schemas.openxmlformats.org/officeDocument/2006/relationships/printerSettings" Target="../printerSettings/printerSettings846.bin"/><Relationship Id="rId27" Type="http://schemas.openxmlformats.org/officeDocument/2006/relationships/printerSettings" Target="../printerSettings/printerSettings851.bin"/><Relationship Id="rId30" Type="http://schemas.openxmlformats.org/officeDocument/2006/relationships/printerSettings" Target="../printerSettings/printerSettings854.bin"/><Relationship Id="rId35" Type="http://schemas.openxmlformats.org/officeDocument/2006/relationships/printerSettings" Target="../printerSettings/printerSettings859.bin"/><Relationship Id="rId8" Type="http://schemas.openxmlformats.org/officeDocument/2006/relationships/printerSettings" Target="../printerSettings/printerSettings832.bin"/><Relationship Id="rId3" Type="http://schemas.openxmlformats.org/officeDocument/2006/relationships/printerSettings" Target="../printerSettings/printerSettings827.bin"/><Relationship Id="rId12" Type="http://schemas.openxmlformats.org/officeDocument/2006/relationships/printerSettings" Target="../printerSettings/printerSettings836.bin"/><Relationship Id="rId17" Type="http://schemas.openxmlformats.org/officeDocument/2006/relationships/printerSettings" Target="../printerSettings/printerSettings841.bin"/><Relationship Id="rId25" Type="http://schemas.openxmlformats.org/officeDocument/2006/relationships/printerSettings" Target="../printerSettings/printerSettings849.bin"/><Relationship Id="rId33" Type="http://schemas.openxmlformats.org/officeDocument/2006/relationships/printerSettings" Target="../printerSettings/printerSettings857.bin"/><Relationship Id="rId38" Type="http://schemas.openxmlformats.org/officeDocument/2006/relationships/printerSettings" Target="../printerSettings/printerSettings862.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78.bin"/><Relationship Id="rId18" Type="http://schemas.openxmlformats.org/officeDocument/2006/relationships/printerSettings" Target="../printerSettings/printerSettings883.bin"/><Relationship Id="rId26" Type="http://schemas.openxmlformats.org/officeDocument/2006/relationships/printerSettings" Target="../printerSettings/printerSettings891.bin"/><Relationship Id="rId21" Type="http://schemas.openxmlformats.org/officeDocument/2006/relationships/printerSettings" Target="../printerSettings/printerSettings886.bin"/><Relationship Id="rId34" Type="http://schemas.openxmlformats.org/officeDocument/2006/relationships/printerSettings" Target="../printerSettings/printerSettings899.bin"/><Relationship Id="rId7" Type="http://schemas.openxmlformats.org/officeDocument/2006/relationships/printerSettings" Target="../printerSettings/printerSettings872.bin"/><Relationship Id="rId12" Type="http://schemas.openxmlformats.org/officeDocument/2006/relationships/printerSettings" Target="../printerSettings/printerSettings877.bin"/><Relationship Id="rId17" Type="http://schemas.openxmlformats.org/officeDocument/2006/relationships/printerSettings" Target="../printerSettings/printerSettings882.bin"/><Relationship Id="rId25" Type="http://schemas.openxmlformats.org/officeDocument/2006/relationships/printerSettings" Target="../printerSettings/printerSettings890.bin"/><Relationship Id="rId33" Type="http://schemas.openxmlformats.org/officeDocument/2006/relationships/printerSettings" Target="../printerSettings/printerSettings898.bin"/><Relationship Id="rId38" Type="http://schemas.openxmlformats.org/officeDocument/2006/relationships/drawing" Target="../drawings/drawing26.xml"/><Relationship Id="rId2" Type="http://schemas.openxmlformats.org/officeDocument/2006/relationships/printerSettings" Target="../printerSettings/printerSettings867.bin"/><Relationship Id="rId16" Type="http://schemas.openxmlformats.org/officeDocument/2006/relationships/printerSettings" Target="../printerSettings/printerSettings881.bin"/><Relationship Id="rId20" Type="http://schemas.openxmlformats.org/officeDocument/2006/relationships/printerSettings" Target="../printerSettings/printerSettings885.bin"/><Relationship Id="rId29" Type="http://schemas.openxmlformats.org/officeDocument/2006/relationships/printerSettings" Target="../printerSettings/printerSettings894.bin"/><Relationship Id="rId1" Type="http://schemas.openxmlformats.org/officeDocument/2006/relationships/printerSettings" Target="../printerSettings/printerSettings866.bin"/><Relationship Id="rId6" Type="http://schemas.openxmlformats.org/officeDocument/2006/relationships/printerSettings" Target="../printerSettings/printerSettings871.bin"/><Relationship Id="rId11" Type="http://schemas.openxmlformats.org/officeDocument/2006/relationships/printerSettings" Target="../printerSettings/printerSettings876.bin"/><Relationship Id="rId24" Type="http://schemas.openxmlformats.org/officeDocument/2006/relationships/printerSettings" Target="../printerSettings/printerSettings889.bin"/><Relationship Id="rId32" Type="http://schemas.openxmlformats.org/officeDocument/2006/relationships/printerSettings" Target="../printerSettings/printerSettings897.bin"/><Relationship Id="rId37" Type="http://schemas.openxmlformats.org/officeDocument/2006/relationships/printerSettings" Target="../printerSettings/printerSettings902.bin"/><Relationship Id="rId5" Type="http://schemas.openxmlformats.org/officeDocument/2006/relationships/printerSettings" Target="../printerSettings/printerSettings870.bin"/><Relationship Id="rId15" Type="http://schemas.openxmlformats.org/officeDocument/2006/relationships/printerSettings" Target="../printerSettings/printerSettings880.bin"/><Relationship Id="rId23" Type="http://schemas.openxmlformats.org/officeDocument/2006/relationships/printerSettings" Target="../printerSettings/printerSettings888.bin"/><Relationship Id="rId28" Type="http://schemas.openxmlformats.org/officeDocument/2006/relationships/printerSettings" Target="../printerSettings/printerSettings893.bin"/><Relationship Id="rId36" Type="http://schemas.openxmlformats.org/officeDocument/2006/relationships/printerSettings" Target="../printerSettings/printerSettings901.bin"/><Relationship Id="rId10" Type="http://schemas.openxmlformats.org/officeDocument/2006/relationships/printerSettings" Target="../printerSettings/printerSettings875.bin"/><Relationship Id="rId19" Type="http://schemas.openxmlformats.org/officeDocument/2006/relationships/printerSettings" Target="../printerSettings/printerSettings884.bin"/><Relationship Id="rId31" Type="http://schemas.openxmlformats.org/officeDocument/2006/relationships/printerSettings" Target="../printerSettings/printerSettings896.bin"/><Relationship Id="rId4" Type="http://schemas.openxmlformats.org/officeDocument/2006/relationships/printerSettings" Target="../printerSettings/printerSettings869.bin"/><Relationship Id="rId9" Type="http://schemas.openxmlformats.org/officeDocument/2006/relationships/printerSettings" Target="../printerSettings/printerSettings874.bin"/><Relationship Id="rId14" Type="http://schemas.openxmlformats.org/officeDocument/2006/relationships/printerSettings" Target="../printerSettings/printerSettings879.bin"/><Relationship Id="rId22" Type="http://schemas.openxmlformats.org/officeDocument/2006/relationships/printerSettings" Target="../printerSettings/printerSettings887.bin"/><Relationship Id="rId27" Type="http://schemas.openxmlformats.org/officeDocument/2006/relationships/printerSettings" Target="../printerSettings/printerSettings892.bin"/><Relationship Id="rId30" Type="http://schemas.openxmlformats.org/officeDocument/2006/relationships/printerSettings" Target="../printerSettings/printerSettings895.bin"/><Relationship Id="rId35" Type="http://schemas.openxmlformats.org/officeDocument/2006/relationships/printerSettings" Target="../printerSettings/printerSettings900.bin"/><Relationship Id="rId8" Type="http://schemas.openxmlformats.org/officeDocument/2006/relationships/printerSettings" Target="../printerSettings/printerSettings873.bin"/><Relationship Id="rId3" Type="http://schemas.openxmlformats.org/officeDocument/2006/relationships/printerSettings" Target="../printerSettings/printerSettings86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15.bin"/><Relationship Id="rId18" Type="http://schemas.openxmlformats.org/officeDocument/2006/relationships/printerSettings" Target="../printerSettings/printerSettings920.bin"/><Relationship Id="rId26" Type="http://schemas.openxmlformats.org/officeDocument/2006/relationships/printerSettings" Target="../printerSettings/printerSettings928.bin"/><Relationship Id="rId21" Type="http://schemas.openxmlformats.org/officeDocument/2006/relationships/printerSettings" Target="../printerSettings/printerSettings923.bin"/><Relationship Id="rId34" Type="http://schemas.openxmlformats.org/officeDocument/2006/relationships/printerSettings" Target="../printerSettings/printerSettings936.bin"/><Relationship Id="rId7" Type="http://schemas.openxmlformats.org/officeDocument/2006/relationships/printerSettings" Target="../printerSettings/printerSettings909.bin"/><Relationship Id="rId12" Type="http://schemas.openxmlformats.org/officeDocument/2006/relationships/printerSettings" Target="../printerSettings/printerSettings914.bin"/><Relationship Id="rId17" Type="http://schemas.openxmlformats.org/officeDocument/2006/relationships/printerSettings" Target="../printerSettings/printerSettings919.bin"/><Relationship Id="rId25" Type="http://schemas.openxmlformats.org/officeDocument/2006/relationships/printerSettings" Target="../printerSettings/printerSettings927.bin"/><Relationship Id="rId33" Type="http://schemas.openxmlformats.org/officeDocument/2006/relationships/printerSettings" Target="../printerSettings/printerSettings935.bin"/><Relationship Id="rId2" Type="http://schemas.openxmlformats.org/officeDocument/2006/relationships/printerSettings" Target="../printerSettings/printerSettings904.bin"/><Relationship Id="rId16" Type="http://schemas.openxmlformats.org/officeDocument/2006/relationships/printerSettings" Target="../printerSettings/printerSettings918.bin"/><Relationship Id="rId20" Type="http://schemas.openxmlformats.org/officeDocument/2006/relationships/printerSettings" Target="../printerSettings/printerSettings922.bin"/><Relationship Id="rId29" Type="http://schemas.openxmlformats.org/officeDocument/2006/relationships/printerSettings" Target="../printerSettings/printerSettings931.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11" Type="http://schemas.openxmlformats.org/officeDocument/2006/relationships/printerSettings" Target="../printerSettings/printerSettings913.bin"/><Relationship Id="rId24" Type="http://schemas.openxmlformats.org/officeDocument/2006/relationships/printerSettings" Target="../printerSettings/printerSettings926.bin"/><Relationship Id="rId32" Type="http://schemas.openxmlformats.org/officeDocument/2006/relationships/printerSettings" Target="../printerSettings/printerSettings934.bin"/><Relationship Id="rId37" Type="http://schemas.openxmlformats.org/officeDocument/2006/relationships/printerSettings" Target="../printerSettings/printerSettings939.bin"/><Relationship Id="rId5" Type="http://schemas.openxmlformats.org/officeDocument/2006/relationships/printerSettings" Target="../printerSettings/printerSettings907.bin"/><Relationship Id="rId15" Type="http://schemas.openxmlformats.org/officeDocument/2006/relationships/printerSettings" Target="../printerSettings/printerSettings917.bin"/><Relationship Id="rId23" Type="http://schemas.openxmlformats.org/officeDocument/2006/relationships/printerSettings" Target="../printerSettings/printerSettings925.bin"/><Relationship Id="rId28" Type="http://schemas.openxmlformats.org/officeDocument/2006/relationships/printerSettings" Target="../printerSettings/printerSettings930.bin"/><Relationship Id="rId36" Type="http://schemas.openxmlformats.org/officeDocument/2006/relationships/printerSettings" Target="../printerSettings/printerSettings938.bin"/><Relationship Id="rId10" Type="http://schemas.openxmlformats.org/officeDocument/2006/relationships/printerSettings" Target="../printerSettings/printerSettings912.bin"/><Relationship Id="rId19" Type="http://schemas.openxmlformats.org/officeDocument/2006/relationships/printerSettings" Target="../printerSettings/printerSettings921.bin"/><Relationship Id="rId31" Type="http://schemas.openxmlformats.org/officeDocument/2006/relationships/printerSettings" Target="../printerSettings/printerSettings933.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 Id="rId14" Type="http://schemas.openxmlformats.org/officeDocument/2006/relationships/printerSettings" Target="../printerSettings/printerSettings916.bin"/><Relationship Id="rId22" Type="http://schemas.openxmlformats.org/officeDocument/2006/relationships/printerSettings" Target="../printerSettings/printerSettings924.bin"/><Relationship Id="rId27" Type="http://schemas.openxmlformats.org/officeDocument/2006/relationships/printerSettings" Target="../printerSettings/printerSettings929.bin"/><Relationship Id="rId30" Type="http://schemas.openxmlformats.org/officeDocument/2006/relationships/printerSettings" Target="../printerSettings/printerSettings932.bin"/><Relationship Id="rId35" Type="http://schemas.openxmlformats.org/officeDocument/2006/relationships/printerSettings" Target="../printerSettings/printerSettings937.bin"/><Relationship Id="rId8" Type="http://schemas.openxmlformats.org/officeDocument/2006/relationships/printerSettings" Target="../printerSettings/printerSettings910.bin"/><Relationship Id="rId3" Type="http://schemas.openxmlformats.org/officeDocument/2006/relationships/printerSettings" Target="../printerSettings/printerSettings90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3" Type="http://schemas.openxmlformats.org/officeDocument/2006/relationships/printerSettings" Target="../printerSettings/printerSettings85.bin"/><Relationship Id="rId21" Type="http://schemas.openxmlformats.org/officeDocument/2006/relationships/drawing" Target="../drawings/drawing2.xml"/><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5.bin"/><Relationship Id="rId18" Type="http://schemas.openxmlformats.org/officeDocument/2006/relationships/printerSettings" Target="../printerSettings/printerSettings120.bin"/><Relationship Id="rId26" Type="http://schemas.openxmlformats.org/officeDocument/2006/relationships/printerSettings" Target="../printerSettings/printerSettings128.bin"/><Relationship Id="rId39" Type="http://schemas.openxmlformats.org/officeDocument/2006/relationships/printerSettings" Target="../printerSettings/printerSettings141.bin"/><Relationship Id="rId21" Type="http://schemas.openxmlformats.org/officeDocument/2006/relationships/printerSettings" Target="../printerSettings/printerSettings123.bin"/><Relationship Id="rId34" Type="http://schemas.openxmlformats.org/officeDocument/2006/relationships/printerSettings" Target="../printerSettings/printerSettings136.bin"/><Relationship Id="rId42" Type="http://schemas.openxmlformats.org/officeDocument/2006/relationships/drawing" Target="../drawings/drawing3.xml"/><Relationship Id="rId7" Type="http://schemas.openxmlformats.org/officeDocument/2006/relationships/printerSettings" Target="../printerSettings/printerSettings109.bin"/><Relationship Id="rId2" Type="http://schemas.openxmlformats.org/officeDocument/2006/relationships/printerSettings" Target="../printerSettings/printerSettings104.bin"/><Relationship Id="rId16" Type="http://schemas.openxmlformats.org/officeDocument/2006/relationships/printerSettings" Target="../printerSettings/printerSettings118.bin"/><Relationship Id="rId20" Type="http://schemas.openxmlformats.org/officeDocument/2006/relationships/printerSettings" Target="../printerSettings/printerSettings122.bin"/><Relationship Id="rId29" Type="http://schemas.openxmlformats.org/officeDocument/2006/relationships/printerSettings" Target="../printerSettings/printerSettings131.bin"/><Relationship Id="rId41" Type="http://schemas.openxmlformats.org/officeDocument/2006/relationships/printerSettings" Target="../printerSettings/printerSettings143.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11" Type="http://schemas.openxmlformats.org/officeDocument/2006/relationships/printerSettings" Target="../printerSettings/printerSettings113.bin"/><Relationship Id="rId24" Type="http://schemas.openxmlformats.org/officeDocument/2006/relationships/printerSettings" Target="../printerSettings/printerSettings126.bin"/><Relationship Id="rId32" Type="http://schemas.openxmlformats.org/officeDocument/2006/relationships/printerSettings" Target="../printerSettings/printerSettings134.bin"/><Relationship Id="rId37" Type="http://schemas.openxmlformats.org/officeDocument/2006/relationships/printerSettings" Target="../printerSettings/printerSettings139.bin"/><Relationship Id="rId40" Type="http://schemas.openxmlformats.org/officeDocument/2006/relationships/printerSettings" Target="../printerSettings/printerSettings142.bin"/><Relationship Id="rId5" Type="http://schemas.openxmlformats.org/officeDocument/2006/relationships/printerSettings" Target="../printerSettings/printerSettings107.bin"/><Relationship Id="rId15" Type="http://schemas.openxmlformats.org/officeDocument/2006/relationships/printerSettings" Target="../printerSettings/printerSettings117.bin"/><Relationship Id="rId23" Type="http://schemas.openxmlformats.org/officeDocument/2006/relationships/printerSettings" Target="../printerSettings/printerSettings125.bin"/><Relationship Id="rId28" Type="http://schemas.openxmlformats.org/officeDocument/2006/relationships/printerSettings" Target="../printerSettings/printerSettings130.bin"/><Relationship Id="rId36" Type="http://schemas.openxmlformats.org/officeDocument/2006/relationships/printerSettings" Target="../printerSettings/printerSettings138.bin"/><Relationship Id="rId10" Type="http://schemas.openxmlformats.org/officeDocument/2006/relationships/printerSettings" Target="../printerSettings/printerSettings112.bin"/><Relationship Id="rId19" Type="http://schemas.openxmlformats.org/officeDocument/2006/relationships/printerSettings" Target="../printerSettings/printerSettings121.bin"/><Relationship Id="rId31" Type="http://schemas.openxmlformats.org/officeDocument/2006/relationships/printerSettings" Target="../printerSettings/printerSettings133.bin"/><Relationship Id="rId4" Type="http://schemas.openxmlformats.org/officeDocument/2006/relationships/printerSettings" Target="../printerSettings/printerSettings106.bin"/><Relationship Id="rId9" Type="http://schemas.openxmlformats.org/officeDocument/2006/relationships/printerSettings" Target="../printerSettings/printerSettings111.bin"/><Relationship Id="rId14" Type="http://schemas.openxmlformats.org/officeDocument/2006/relationships/printerSettings" Target="../printerSettings/printerSettings116.bin"/><Relationship Id="rId22" Type="http://schemas.openxmlformats.org/officeDocument/2006/relationships/printerSettings" Target="../printerSettings/printerSettings124.bin"/><Relationship Id="rId27" Type="http://schemas.openxmlformats.org/officeDocument/2006/relationships/printerSettings" Target="../printerSettings/printerSettings129.bin"/><Relationship Id="rId30" Type="http://schemas.openxmlformats.org/officeDocument/2006/relationships/printerSettings" Target="../printerSettings/printerSettings132.bin"/><Relationship Id="rId35" Type="http://schemas.openxmlformats.org/officeDocument/2006/relationships/printerSettings" Target="../printerSettings/printerSettings137.bin"/><Relationship Id="rId8" Type="http://schemas.openxmlformats.org/officeDocument/2006/relationships/printerSettings" Target="../printerSettings/printerSettings110.bin"/><Relationship Id="rId3" Type="http://schemas.openxmlformats.org/officeDocument/2006/relationships/printerSettings" Target="../printerSettings/printerSettings105.bin"/><Relationship Id="rId12" Type="http://schemas.openxmlformats.org/officeDocument/2006/relationships/printerSettings" Target="../printerSettings/printerSettings114.bin"/><Relationship Id="rId17" Type="http://schemas.openxmlformats.org/officeDocument/2006/relationships/printerSettings" Target="../printerSettings/printerSettings119.bin"/><Relationship Id="rId25" Type="http://schemas.openxmlformats.org/officeDocument/2006/relationships/printerSettings" Target="../printerSettings/printerSettings127.bin"/><Relationship Id="rId33" Type="http://schemas.openxmlformats.org/officeDocument/2006/relationships/printerSettings" Target="../printerSettings/printerSettings135.bin"/><Relationship Id="rId38" Type="http://schemas.openxmlformats.org/officeDocument/2006/relationships/printerSettings" Target="../printerSettings/printerSettings140.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xml"/><Relationship Id="rId21" Type="http://schemas.openxmlformats.org/officeDocument/2006/relationships/vmlDrawing" Target="../drawings/vmlDrawing1.vml"/><Relationship Id="rId42" Type="http://schemas.openxmlformats.org/officeDocument/2006/relationships/ctrlProp" Target="../ctrlProps/ctrlProp21.xml"/><Relationship Id="rId47" Type="http://schemas.openxmlformats.org/officeDocument/2006/relationships/ctrlProp" Target="../ctrlProps/ctrlProp26.xml"/><Relationship Id="rId63" Type="http://schemas.openxmlformats.org/officeDocument/2006/relationships/ctrlProp" Target="../ctrlProps/ctrlProp42.xml"/><Relationship Id="rId68" Type="http://schemas.openxmlformats.org/officeDocument/2006/relationships/ctrlProp" Target="../ctrlProps/ctrlProp47.xml"/><Relationship Id="rId84" Type="http://schemas.openxmlformats.org/officeDocument/2006/relationships/ctrlProp" Target="../ctrlProps/ctrlProp63.xml"/><Relationship Id="rId89" Type="http://schemas.openxmlformats.org/officeDocument/2006/relationships/ctrlProp" Target="../ctrlProps/ctrlProp68.xml"/><Relationship Id="rId16" Type="http://schemas.openxmlformats.org/officeDocument/2006/relationships/printerSettings" Target="../printerSettings/printerSettings159.bin"/><Relationship Id="rId11" Type="http://schemas.openxmlformats.org/officeDocument/2006/relationships/printerSettings" Target="../printerSettings/printerSettings154.bin"/><Relationship Id="rId32" Type="http://schemas.openxmlformats.org/officeDocument/2006/relationships/ctrlProp" Target="../ctrlProps/ctrlProp11.xml"/><Relationship Id="rId37" Type="http://schemas.openxmlformats.org/officeDocument/2006/relationships/ctrlProp" Target="../ctrlProps/ctrlProp16.xml"/><Relationship Id="rId53" Type="http://schemas.openxmlformats.org/officeDocument/2006/relationships/ctrlProp" Target="../ctrlProps/ctrlProp32.xml"/><Relationship Id="rId58" Type="http://schemas.openxmlformats.org/officeDocument/2006/relationships/ctrlProp" Target="../ctrlProps/ctrlProp37.xml"/><Relationship Id="rId74" Type="http://schemas.openxmlformats.org/officeDocument/2006/relationships/ctrlProp" Target="../ctrlProps/ctrlProp53.xml"/><Relationship Id="rId79" Type="http://schemas.openxmlformats.org/officeDocument/2006/relationships/ctrlProp" Target="../ctrlProps/ctrlProp58.xml"/><Relationship Id="rId5" Type="http://schemas.openxmlformats.org/officeDocument/2006/relationships/printerSettings" Target="../printerSettings/printerSettings148.bin"/><Relationship Id="rId90" Type="http://schemas.openxmlformats.org/officeDocument/2006/relationships/ctrlProp" Target="../ctrlProps/ctrlProp69.xml"/><Relationship Id="rId22" Type="http://schemas.openxmlformats.org/officeDocument/2006/relationships/ctrlProp" Target="../ctrlProps/ctrlProp1.xml"/><Relationship Id="rId27" Type="http://schemas.openxmlformats.org/officeDocument/2006/relationships/ctrlProp" Target="../ctrlProps/ctrlProp6.xml"/><Relationship Id="rId43" Type="http://schemas.openxmlformats.org/officeDocument/2006/relationships/ctrlProp" Target="../ctrlProps/ctrlProp22.xml"/><Relationship Id="rId48" Type="http://schemas.openxmlformats.org/officeDocument/2006/relationships/ctrlProp" Target="../ctrlProps/ctrlProp27.xml"/><Relationship Id="rId64" Type="http://schemas.openxmlformats.org/officeDocument/2006/relationships/ctrlProp" Target="../ctrlProps/ctrlProp43.xml"/><Relationship Id="rId69" Type="http://schemas.openxmlformats.org/officeDocument/2006/relationships/ctrlProp" Target="../ctrlProps/ctrlProp48.xml"/><Relationship Id="rId8" Type="http://schemas.openxmlformats.org/officeDocument/2006/relationships/printerSettings" Target="../printerSettings/printerSettings151.bin"/><Relationship Id="rId51" Type="http://schemas.openxmlformats.org/officeDocument/2006/relationships/ctrlProp" Target="../ctrlProps/ctrlProp30.xml"/><Relationship Id="rId72" Type="http://schemas.openxmlformats.org/officeDocument/2006/relationships/ctrlProp" Target="../ctrlProps/ctrlProp51.xml"/><Relationship Id="rId80" Type="http://schemas.openxmlformats.org/officeDocument/2006/relationships/ctrlProp" Target="../ctrlProps/ctrlProp59.xml"/><Relationship Id="rId85" Type="http://schemas.openxmlformats.org/officeDocument/2006/relationships/ctrlProp" Target="../ctrlProps/ctrlProp64.xml"/><Relationship Id="rId93" Type="http://schemas.openxmlformats.org/officeDocument/2006/relationships/ctrlProp" Target="../ctrlProps/ctrlProp72.xml"/><Relationship Id="rId3" Type="http://schemas.openxmlformats.org/officeDocument/2006/relationships/printerSettings" Target="../printerSettings/printerSettings146.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5" Type="http://schemas.openxmlformats.org/officeDocument/2006/relationships/ctrlProp" Target="../ctrlProps/ctrlProp4.xml"/><Relationship Id="rId33" Type="http://schemas.openxmlformats.org/officeDocument/2006/relationships/ctrlProp" Target="../ctrlProps/ctrlProp12.xml"/><Relationship Id="rId38" Type="http://schemas.openxmlformats.org/officeDocument/2006/relationships/ctrlProp" Target="../ctrlProps/ctrlProp17.xml"/><Relationship Id="rId46" Type="http://schemas.openxmlformats.org/officeDocument/2006/relationships/ctrlProp" Target="../ctrlProps/ctrlProp25.xml"/><Relationship Id="rId59" Type="http://schemas.openxmlformats.org/officeDocument/2006/relationships/ctrlProp" Target="../ctrlProps/ctrlProp38.xml"/><Relationship Id="rId67" Type="http://schemas.openxmlformats.org/officeDocument/2006/relationships/ctrlProp" Target="../ctrlProps/ctrlProp46.xml"/><Relationship Id="rId20" Type="http://schemas.openxmlformats.org/officeDocument/2006/relationships/drawing" Target="../drawings/drawing4.xml"/><Relationship Id="rId41" Type="http://schemas.openxmlformats.org/officeDocument/2006/relationships/ctrlProp" Target="../ctrlProps/ctrlProp20.xml"/><Relationship Id="rId54" Type="http://schemas.openxmlformats.org/officeDocument/2006/relationships/ctrlProp" Target="../ctrlProps/ctrlProp33.xml"/><Relationship Id="rId62" Type="http://schemas.openxmlformats.org/officeDocument/2006/relationships/ctrlProp" Target="../ctrlProps/ctrlProp41.xml"/><Relationship Id="rId70" Type="http://schemas.openxmlformats.org/officeDocument/2006/relationships/ctrlProp" Target="../ctrlProps/ctrlProp49.xml"/><Relationship Id="rId75" Type="http://schemas.openxmlformats.org/officeDocument/2006/relationships/ctrlProp" Target="../ctrlProps/ctrlProp54.xml"/><Relationship Id="rId83" Type="http://schemas.openxmlformats.org/officeDocument/2006/relationships/ctrlProp" Target="../ctrlProps/ctrlProp62.xml"/><Relationship Id="rId88" Type="http://schemas.openxmlformats.org/officeDocument/2006/relationships/ctrlProp" Target="../ctrlProps/ctrlProp67.xml"/><Relationship Id="rId91" Type="http://schemas.openxmlformats.org/officeDocument/2006/relationships/ctrlProp" Target="../ctrlProps/ctrlProp70.xml"/><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5" Type="http://schemas.openxmlformats.org/officeDocument/2006/relationships/printerSettings" Target="../printerSettings/printerSettings158.bin"/><Relationship Id="rId23" Type="http://schemas.openxmlformats.org/officeDocument/2006/relationships/ctrlProp" Target="../ctrlProps/ctrlProp2.xml"/><Relationship Id="rId28" Type="http://schemas.openxmlformats.org/officeDocument/2006/relationships/ctrlProp" Target="../ctrlProps/ctrlProp7.xml"/><Relationship Id="rId36" Type="http://schemas.openxmlformats.org/officeDocument/2006/relationships/ctrlProp" Target="../ctrlProps/ctrlProp15.xml"/><Relationship Id="rId49" Type="http://schemas.openxmlformats.org/officeDocument/2006/relationships/ctrlProp" Target="../ctrlProps/ctrlProp28.xml"/><Relationship Id="rId57" Type="http://schemas.openxmlformats.org/officeDocument/2006/relationships/ctrlProp" Target="../ctrlProps/ctrlProp36.xml"/><Relationship Id="rId10" Type="http://schemas.openxmlformats.org/officeDocument/2006/relationships/printerSettings" Target="../printerSettings/printerSettings153.bin"/><Relationship Id="rId31" Type="http://schemas.openxmlformats.org/officeDocument/2006/relationships/ctrlProp" Target="../ctrlProps/ctrlProp10.xml"/><Relationship Id="rId44" Type="http://schemas.openxmlformats.org/officeDocument/2006/relationships/ctrlProp" Target="../ctrlProps/ctrlProp23.xml"/><Relationship Id="rId52" Type="http://schemas.openxmlformats.org/officeDocument/2006/relationships/ctrlProp" Target="../ctrlProps/ctrlProp31.xml"/><Relationship Id="rId60" Type="http://schemas.openxmlformats.org/officeDocument/2006/relationships/ctrlProp" Target="../ctrlProps/ctrlProp39.xml"/><Relationship Id="rId65" Type="http://schemas.openxmlformats.org/officeDocument/2006/relationships/ctrlProp" Target="../ctrlProps/ctrlProp44.xml"/><Relationship Id="rId73" Type="http://schemas.openxmlformats.org/officeDocument/2006/relationships/ctrlProp" Target="../ctrlProps/ctrlProp52.xml"/><Relationship Id="rId78" Type="http://schemas.openxmlformats.org/officeDocument/2006/relationships/ctrlProp" Target="../ctrlProps/ctrlProp57.xml"/><Relationship Id="rId81" Type="http://schemas.openxmlformats.org/officeDocument/2006/relationships/ctrlProp" Target="../ctrlProps/ctrlProp60.xml"/><Relationship Id="rId86" Type="http://schemas.openxmlformats.org/officeDocument/2006/relationships/ctrlProp" Target="../ctrlProps/ctrlProp65.xml"/><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39" Type="http://schemas.openxmlformats.org/officeDocument/2006/relationships/ctrlProp" Target="../ctrlProps/ctrlProp18.xml"/><Relationship Id="rId34" Type="http://schemas.openxmlformats.org/officeDocument/2006/relationships/ctrlProp" Target="../ctrlProps/ctrlProp13.xml"/><Relationship Id="rId50" Type="http://schemas.openxmlformats.org/officeDocument/2006/relationships/ctrlProp" Target="../ctrlProps/ctrlProp29.xml"/><Relationship Id="rId55" Type="http://schemas.openxmlformats.org/officeDocument/2006/relationships/ctrlProp" Target="../ctrlProps/ctrlProp34.xml"/><Relationship Id="rId76" Type="http://schemas.openxmlformats.org/officeDocument/2006/relationships/ctrlProp" Target="../ctrlProps/ctrlProp55.xml"/><Relationship Id="rId7" Type="http://schemas.openxmlformats.org/officeDocument/2006/relationships/printerSettings" Target="../printerSettings/printerSettings150.bin"/><Relationship Id="rId71" Type="http://schemas.openxmlformats.org/officeDocument/2006/relationships/ctrlProp" Target="../ctrlProps/ctrlProp50.xml"/><Relationship Id="rId92" Type="http://schemas.openxmlformats.org/officeDocument/2006/relationships/ctrlProp" Target="../ctrlProps/ctrlProp71.xml"/><Relationship Id="rId2" Type="http://schemas.openxmlformats.org/officeDocument/2006/relationships/printerSettings" Target="../printerSettings/printerSettings145.bin"/><Relationship Id="rId29" Type="http://schemas.openxmlformats.org/officeDocument/2006/relationships/ctrlProp" Target="../ctrlProps/ctrlProp8.xml"/><Relationship Id="rId24" Type="http://schemas.openxmlformats.org/officeDocument/2006/relationships/ctrlProp" Target="../ctrlProps/ctrlProp3.xml"/><Relationship Id="rId40" Type="http://schemas.openxmlformats.org/officeDocument/2006/relationships/ctrlProp" Target="../ctrlProps/ctrlProp19.xml"/><Relationship Id="rId45" Type="http://schemas.openxmlformats.org/officeDocument/2006/relationships/ctrlProp" Target="../ctrlProps/ctrlProp24.xml"/><Relationship Id="rId66" Type="http://schemas.openxmlformats.org/officeDocument/2006/relationships/ctrlProp" Target="../ctrlProps/ctrlProp45.xml"/><Relationship Id="rId87" Type="http://schemas.openxmlformats.org/officeDocument/2006/relationships/ctrlProp" Target="../ctrlProps/ctrlProp66.xml"/><Relationship Id="rId61" Type="http://schemas.openxmlformats.org/officeDocument/2006/relationships/ctrlProp" Target="../ctrlProps/ctrlProp40.xml"/><Relationship Id="rId82" Type="http://schemas.openxmlformats.org/officeDocument/2006/relationships/ctrlProp" Target="../ctrlProps/ctrlProp61.xml"/><Relationship Id="rId19" Type="http://schemas.openxmlformats.org/officeDocument/2006/relationships/printerSettings" Target="../printerSettings/printerSettings162.bin"/><Relationship Id="rId14" Type="http://schemas.openxmlformats.org/officeDocument/2006/relationships/printerSettings" Target="../printerSettings/printerSettings157.bin"/><Relationship Id="rId30" Type="http://schemas.openxmlformats.org/officeDocument/2006/relationships/ctrlProp" Target="../ctrlProps/ctrlProp9.xml"/><Relationship Id="rId35" Type="http://schemas.openxmlformats.org/officeDocument/2006/relationships/ctrlProp" Target="../ctrlProps/ctrlProp14.xml"/><Relationship Id="rId56" Type="http://schemas.openxmlformats.org/officeDocument/2006/relationships/ctrlProp" Target="../ctrlProps/ctrlProp35.xml"/><Relationship Id="rId77"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75.bin"/><Relationship Id="rId18" Type="http://schemas.openxmlformats.org/officeDocument/2006/relationships/printerSettings" Target="../printerSettings/printerSettings180.bin"/><Relationship Id="rId26" Type="http://schemas.openxmlformats.org/officeDocument/2006/relationships/printerSettings" Target="../printerSettings/printerSettings188.bin"/><Relationship Id="rId39" Type="http://schemas.openxmlformats.org/officeDocument/2006/relationships/printerSettings" Target="../printerSettings/printerSettings201.bin"/><Relationship Id="rId21" Type="http://schemas.openxmlformats.org/officeDocument/2006/relationships/printerSettings" Target="../printerSettings/printerSettings183.bin"/><Relationship Id="rId34" Type="http://schemas.openxmlformats.org/officeDocument/2006/relationships/printerSettings" Target="../printerSettings/printerSettings196.bin"/><Relationship Id="rId42" Type="http://schemas.openxmlformats.org/officeDocument/2006/relationships/drawing" Target="../drawings/drawing5.xml"/><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6" Type="http://schemas.openxmlformats.org/officeDocument/2006/relationships/printerSettings" Target="../printerSettings/printerSettings178.bin"/><Relationship Id="rId20" Type="http://schemas.openxmlformats.org/officeDocument/2006/relationships/printerSettings" Target="../printerSettings/printerSettings182.bin"/><Relationship Id="rId29" Type="http://schemas.openxmlformats.org/officeDocument/2006/relationships/printerSettings" Target="../printerSettings/printerSettings191.bin"/><Relationship Id="rId41" Type="http://schemas.openxmlformats.org/officeDocument/2006/relationships/printerSettings" Target="../printerSettings/printerSettings203.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11" Type="http://schemas.openxmlformats.org/officeDocument/2006/relationships/printerSettings" Target="../printerSettings/printerSettings173.bin"/><Relationship Id="rId24" Type="http://schemas.openxmlformats.org/officeDocument/2006/relationships/printerSettings" Target="../printerSettings/printerSettings186.bin"/><Relationship Id="rId32" Type="http://schemas.openxmlformats.org/officeDocument/2006/relationships/printerSettings" Target="../printerSettings/printerSettings194.bin"/><Relationship Id="rId37" Type="http://schemas.openxmlformats.org/officeDocument/2006/relationships/printerSettings" Target="../printerSettings/printerSettings199.bin"/><Relationship Id="rId40" Type="http://schemas.openxmlformats.org/officeDocument/2006/relationships/printerSettings" Target="../printerSettings/printerSettings202.bin"/><Relationship Id="rId5" Type="http://schemas.openxmlformats.org/officeDocument/2006/relationships/printerSettings" Target="../printerSettings/printerSettings167.bin"/><Relationship Id="rId15" Type="http://schemas.openxmlformats.org/officeDocument/2006/relationships/printerSettings" Target="../printerSettings/printerSettings177.bin"/><Relationship Id="rId23" Type="http://schemas.openxmlformats.org/officeDocument/2006/relationships/printerSettings" Target="../printerSettings/printerSettings185.bin"/><Relationship Id="rId28" Type="http://schemas.openxmlformats.org/officeDocument/2006/relationships/printerSettings" Target="../printerSettings/printerSettings190.bin"/><Relationship Id="rId36" Type="http://schemas.openxmlformats.org/officeDocument/2006/relationships/printerSettings" Target="../printerSettings/printerSettings198.bin"/><Relationship Id="rId10" Type="http://schemas.openxmlformats.org/officeDocument/2006/relationships/printerSettings" Target="../printerSettings/printerSettings172.bin"/><Relationship Id="rId19" Type="http://schemas.openxmlformats.org/officeDocument/2006/relationships/printerSettings" Target="../printerSettings/printerSettings181.bin"/><Relationship Id="rId31" Type="http://schemas.openxmlformats.org/officeDocument/2006/relationships/printerSettings" Target="../printerSettings/printerSettings193.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 Id="rId14" Type="http://schemas.openxmlformats.org/officeDocument/2006/relationships/printerSettings" Target="../printerSettings/printerSettings176.bin"/><Relationship Id="rId22" Type="http://schemas.openxmlformats.org/officeDocument/2006/relationships/printerSettings" Target="../printerSettings/printerSettings184.bin"/><Relationship Id="rId27" Type="http://schemas.openxmlformats.org/officeDocument/2006/relationships/printerSettings" Target="../printerSettings/printerSettings189.bin"/><Relationship Id="rId30" Type="http://schemas.openxmlformats.org/officeDocument/2006/relationships/printerSettings" Target="../printerSettings/printerSettings192.bin"/><Relationship Id="rId35" Type="http://schemas.openxmlformats.org/officeDocument/2006/relationships/printerSettings" Target="../printerSettings/printerSettings197.bin"/><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12" Type="http://schemas.openxmlformats.org/officeDocument/2006/relationships/printerSettings" Target="../printerSettings/printerSettings174.bin"/><Relationship Id="rId17" Type="http://schemas.openxmlformats.org/officeDocument/2006/relationships/printerSettings" Target="../printerSettings/printerSettings179.bin"/><Relationship Id="rId25" Type="http://schemas.openxmlformats.org/officeDocument/2006/relationships/printerSettings" Target="../printerSettings/printerSettings187.bin"/><Relationship Id="rId33" Type="http://schemas.openxmlformats.org/officeDocument/2006/relationships/printerSettings" Target="../printerSettings/printerSettings195.bin"/><Relationship Id="rId38" Type="http://schemas.openxmlformats.org/officeDocument/2006/relationships/printerSettings" Target="../printerSettings/printerSettings20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80.xml"/><Relationship Id="rId21" Type="http://schemas.openxmlformats.org/officeDocument/2006/relationships/ctrlProp" Target="../ctrlProps/ctrlProp75.xml"/><Relationship Id="rId42" Type="http://schemas.openxmlformats.org/officeDocument/2006/relationships/ctrlProp" Target="../ctrlProps/ctrlProp96.xml"/><Relationship Id="rId47" Type="http://schemas.openxmlformats.org/officeDocument/2006/relationships/ctrlProp" Target="../ctrlProps/ctrlProp101.xml"/><Relationship Id="rId63" Type="http://schemas.openxmlformats.org/officeDocument/2006/relationships/ctrlProp" Target="../ctrlProps/ctrlProp117.xml"/><Relationship Id="rId68" Type="http://schemas.openxmlformats.org/officeDocument/2006/relationships/ctrlProp" Target="../ctrlProps/ctrlProp122.xml"/><Relationship Id="rId84" Type="http://schemas.openxmlformats.org/officeDocument/2006/relationships/ctrlProp" Target="../ctrlProps/ctrlProp138.xml"/><Relationship Id="rId16" Type="http://schemas.openxmlformats.org/officeDocument/2006/relationships/printerSettings" Target="../printerSettings/printerSettings219.bin"/><Relationship Id="rId11" Type="http://schemas.openxmlformats.org/officeDocument/2006/relationships/printerSettings" Target="../printerSettings/printerSettings214.bin"/><Relationship Id="rId32" Type="http://schemas.openxmlformats.org/officeDocument/2006/relationships/ctrlProp" Target="../ctrlProps/ctrlProp86.xml"/><Relationship Id="rId37" Type="http://schemas.openxmlformats.org/officeDocument/2006/relationships/ctrlProp" Target="../ctrlProps/ctrlProp91.xml"/><Relationship Id="rId53" Type="http://schemas.openxmlformats.org/officeDocument/2006/relationships/ctrlProp" Target="../ctrlProps/ctrlProp107.xml"/><Relationship Id="rId58" Type="http://schemas.openxmlformats.org/officeDocument/2006/relationships/ctrlProp" Target="../ctrlProps/ctrlProp112.xml"/><Relationship Id="rId74" Type="http://schemas.openxmlformats.org/officeDocument/2006/relationships/ctrlProp" Target="../ctrlProps/ctrlProp128.xml"/><Relationship Id="rId79" Type="http://schemas.openxmlformats.org/officeDocument/2006/relationships/ctrlProp" Target="../ctrlProps/ctrlProp133.xml"/><Relationship Id="rId5" Type="http://schemas.openxmlformats.org/officeDocument/2006/relationships/printerSettings" Target="../printerSettings/printerSettings208.bin"/><Relationship Id="rId61" Type="http://schemas.openxmlformats.org/officeDocument/2006/relationships/ctrlProp" Target="../ctrlProps/ctrlProp115.xml"/><Relationship Id="rId82" Type="http://schemas.openxmlformats.org/officeDocument/2006/relationships/ctrlProp" Target="../ctrlProps/ctrlProp136.xml"/><Relationship Id="rId19" Type="http://schemas.openxmlformats.org/officeDocument/2006/relationships/ctrlProp" Target="../ctrlProps/ctrlProp73.xml"/><Relationship Id="rId14" Type="http://schemas.openxmlformats.org/officeDocument/2006/relationships/printerSettings" Target="../printerSettings/printerSettings217.bin"/><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56" Type="http://schemas.openxmlformats.org/officeDocument/2006/relationships/ctrlProp" Target="../ctrlProps/ctrlProp110.xml"/><Relationship Id="rId64" Type="http://schemas.openxmlformats.org/officeDocument/2006/relationships/ctrlProp" Target="../ctrlProps/ctrlProp118.xml"/><Relationship Id="rId69" Type="http://schemas.openxmlformats.org/officeDocument/2006/relationships/ctrlProp" Target="../ctrlProps/ctrlProp123.xml"/><Relationship Id="rId77" Type="http://schemas.openxmlformats.org/officeDocument/2006/relationships/ctrlProp" Target="../ctrlProps/ctrlProp131.xml"/><Relationship Id="rId8" Type="http://schemas.openxmlformats.org/officeDocument/2006/relationships/printerSettings" Target="../printerSettings/printerSettings211.bin"/><Relationship Id="rId51" Type="http://schemas.openxmlformats.org/officeDocument/2006/relationships/ctrlProp" Target="../ctrlProps/ctrlProp105.xml"/><Relationship Id="rId72" Type="http://schemas.openxmlformats.org/officeDocument/2006/relationships/ctrlProp" Target="../ctrlProps/ctrlProp126.xml"/><Relationship Id="rId80" Type="http://schemas.openxmlformats.org/officeDocument/2006/relationships/ctrlProp" Target="../ctrlProps/ctrlProp134.xml"/><Relationship Id="rId3" Type="http://schemas.openxmlformats.org/officeDocument/2006/relationships/printerSettings" Target="../printerSettings/printerSettings206.bin"/><Relationship Id="rId12" Type="http://schemas.openxmlformats.org/officeDocument/2006/relationships/printerSettings" Target="../printerSettings/printerSettings215.bin"/><Relationship Id="rId17" Type="http://schemas.openxmlformats.org/officeDocument/2006/relationships/drawing" Target="../drawings/drawing6.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59" Type="http://schemas.openxmlformats.org/officeDocument/2006/relationships/ctrlProp" Target="../ctrlProps/ctrlProp113.xml"/><Relationship Id="rId67" Type="http://schemas.openxmlformats.org/officeDocument/2006/relationships/ctrlProp" Target="../ctrlProps/ctrlProp121.xml"/><Relationship Id="rId20" Type="http://schemas.openxmlformats.org/officeDocument/2006/relationships/ctrlProp" Target="../ctrlProps/ctrlProp74.xml"/><Relationship Id="rId41" Type="http://schemas.openxmlformats.org/officeDocument/2006/relationships/ctrlProp" Target="../ctrlProps/ctrlProp95.xml"/><Relationship Id="rId54" Type="http://schemas.openxmlformats.org/officeDocument/2006/relationships/ctrlProp" Target="../ctrlProps/ctrlProp108.xml"/><Relationship Id="rId62" Type="http://schemas.openxmlformats.org/officeDocument/2006/relationships/ctrlProp" Target="../ctrlProps/ctrlProp116.xml"/><Relationship Id="rId70" Type="http://schemas.openxmlformats.org/officeDocument/2006/relationships/ctrlProp" Target="../ctrlProps/ctrlProp124.xml"/><Relationship Id="rId75" Type="http://schemas.openxmlformats.org/officeDocument/2006/relationships/ctrlProp" Target="../ctrlProps/ctrlProp129.xml"/><Relationship Id="rId83" Type="http://schemas.openxmlformats.org/officeDocument/2006/relationships/ctrlProp" Target="../ctrlProps/ctrlProp137.xml"/><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5" Type="http://schemas.openxmlformats.org/officeDocument/2006/relationships/printerSettings" Target="../printerSettings/printerSettings218.bin"/><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57" Type="http://schemas.openxmlformats.org/officeDocument/2006/relationships/ctrlProp" Target="../ctrlProps/ctrlProp111.xml"/><Relationship Id="rId10" Type="http://schemas.openxmlformats.org/officeDocument/2006/relationships/printerSettings" Target="../printerSettings/printerSettings213.bin"/><Relationship Id="rId31" Type="http://schemas.openxmlformats.org/officeDocument/2006/relationships/ctrlProp" Target="../ctrlProps/ctrlProp85.xml"/><Relationship Id="rId44" Type="http://schemas.openxmlformats.org/officeDocument/2006/relationships/ctrlProp" Target="../ctrlProps/ctrlProp98.xml"/><Relationship Id="rId52" Type="http://schemas.openxmlformats.org/officeDocument/2006/relationships/ctrlProp" Target="../ctrlProps/ctrlProp106.xml"/><Relationship Id="rId60" Type="http://schemas.openxmlformats.org/officeDocument/2006/relationships/ctrlProp" Target="../ctrlProps/ctrlProp114.xml"/><Relationship Id="rId65" Type="http://schemas.openxmlformats.org/officeDocument/2006/relationships/ctrlProp" Target="../ctrlProps/ctrlProp119.xml"/><Relationship Id="rId73" Type="http://schemas.openxmlformats.org/officeDocument/2006/relationships/ctrlProp" Target="../ctrlProps/ctrlProp127.xml"/><Relationship Id="rId78" Type="http://schemas.openxmlformats.org/officeDocument/2006/relationships/ctrlProp" Target="../ctrlProps/ctrlProp132.xml"/><Relationship Id="rId81" Type="http://schemas.openxmlformats.org/officeDocument/2006/relationships/ctrlProp" Target="../ctrlProps/ctrlProp135.xml"/><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3" Type="http://schemas.openxmlformats.org/officeDocument/2006/relationships/printerSettings" Target="../printerSettings/printerSettings216.bin"/><Relationship Id="rId18" Type="http://schemas.openxmlformats.org/officeDocument/2006/relationships/vmlDrawing" Target="../drawings/vmlDrawing2.vml"/><Relationship Id="rId39" Type="http://schemas.openxmlformats.org/officeDocument/2006/relationships/ctrlProp" Target="../ctrlProps/ctrlProp93.xml"/><Relationship Id="rId34" Type="http://schemas.openxmlformats.org/officeDocument/2006/relationships/ctrlProp" Target="../ctrlProps/ctrlProp88.xml"/><Relationship Id="rId50" Type="http://schemas.openxmlformats.org/officeDocument/2006/relationships/ctrlProp" Target="../ctrlProps/ctrlProp104.xml"/><Relationship Id="rId55" Type="http://schemas.openxmlformats.org/officeDocument/2006/relationships/ctrlProp" Target="../ctrlProps/ctrlProp109.xml"/><Relationship Id="rId76" Type="http://schemas.openxmlformats.org/officeDocument/2006/relationships/ctrlProp" Target="../ctrlProps/ctrlProp130.xml"/><Relationship Id="rId7" Type="http://schemas.openxmlformats.org/officeDocument/2006/relationships/printerSettings" Target="../printerSettings/printerSettings210.bin"/><Relationship Id="rId71" Type="http://schemas.openxmlformats.org/officeDocument/2006/relationships/ctrlProp" Target="../ctrlProps/ctrlProp125.xml"/><Relationship Id="rId2" Type="http://schemas.openxmlformats.org/officeDocument/2006/relationships/printerSettings" Target="../printerSettings/printerSettings205.bin"/><Relationship Id="rId29" Type="http://schemas.openxmlformats.org/officeDocument/2006/relationships/ctrlProp" Target="../ctrlProps/ctrlProp83.xml"/><Relationship Id="rId24" Type="http://schemas.openxmlformats.org/officeDocument/2006/relationships/ctrlProp" Target="../ctrlProps/ctrlProp78.xml"/><Relationship Id="rId40" Type="http://schemas.openxmlformats.org/officeDocument/2006/relationships/ctrlProp" Target="../ctrlProps/ctrlProp94.xml"/><Relationship Id="rId45" Type="http://schemas.openxmlformats.org/officeDocument/2006/relationships/ctrlProp" Target="../ctrlProps/ctrlProp99.xml"/><Relationship Id="rId66" Type="http://schemas.openxmlformats.org/officeDocument/2006/relationships/ctrlProp" Target="../ctrlProps/ctrlProp120.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9" Type="http://schemas.openxmlformats.org/officeDocument/2006/relationships/printerSettings" Target="../printerSettings/printerSettings258.bin"/><Relationship Id="rId21" Type="http://schemas.openxmlformats.org/officeDocument/2006/relationships/printerSettings" Target="../printerSettings/printerSettings240.bin"/><Relationship Id="rId34" Type="http://schemas.openxmlformats.org/officeDocument/2006/relationships/printerSettings" Target="../printerSettings/printerSettings253.bin"/><Relationship Id="rId42" Type="http://schemas.openxmlformats.org/officeDocument/2006/relationships/drawing" Target="../drawings/drawing7.xml"/><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41" Type="http://schemas.openxmlformats.org/officeDocument/2006/relationships/printerSettings" Target="../printerSettings/printerSettings260.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printerSettings" Target="../printerSettings/printerSettings251.bin"/><Relationship Id="rId37" Type="http://schemas.openxmlformats.org/officeDocument/2006/relationships/printerSettings" Target="../printerSettings/printerSettings256.bin"/><Relationship Id="rId40" Type="http://schemas.openxmlformats.org/officeDocument/2006/relationships/printerSettings" Target="../printerSettings/printerSettings259.bin"/><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36" Type="http://schemas.openxmlformats.org/officeDocument/2006/relationships/printerSettings" Target="../printerSettings/printerSettings255.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printerSettings" Target="../printerSettings/printerSettings250.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35" Type="http://schemas.openxmlformats.org/officeDocument/2006/relationships/printerSettings" Target="../printerSettings/printerSettings254.bin"/><Relationship Id="rId8" Type="http://schemas.openxmlformats.org/officeDocument/2006/relationships/printerSettings" Target="../printerSettings/printerSettings227.bin"/><Relationship Id="rId3" Type="http://schemas.openxmlformats.org/officeDocument/2006/relationships/printerSettings" Target="../printerSettings/printerSettings222.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printerSettings" Target="../printerSettings/printerSettings252.bin"/><Relationship Id="rId38" Type="http://schemas.openxmlformats.org/officeDocument/2006/relationships/printerSettings" Target="../printerSettings/printerSettings257.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printerSettings" Target="../printerSettings/printerSettings286.bin"/><Relationship Id="rId39" Type="http://schemas.openxmlformats.org/officeDocument/2006/relationships/printerSettings" Target="../printerSettings/printerSettings299.bin"/><Relationship Id="rId21" Type="http://schemas.openxmlformats.org/officeDocument/2006/relationships/printerSettings" Target="../printerSettings/printerSettings281.bin"/><Relationship Id="rId34" Type="http://schemas.openxmlformats.org/officeDocument/2006/relationships/printerSettings" Target="../printerSettings/printerSettings294.bin"/><Relationship Id="rId42" Type="http://schemas.openxmlformats.org/officeDocument/2006/relationships/drawing" Target="../drawings/drawing8.xml"/><Relationship Id="rId7" Type="http://schemas.openxmlformats.org/officeDocument/2006/relationships/printerSettings" Target="../printerSettings/printerSettings267.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29" Type="http://schemas.openxmlformats.org/officeDocument/2006/relationships/printerSettings" Target="../printerSettings/printerSettings289.bin"/><Relationship Id="rId41" Type="http://schemas.openxmlformats.org/officeDocument/2006/relationships/printerSettings" Target="../printerSettings/printerSettings301.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printerSettings" Target="../printerSettings/printerSettings284.bin"/><Relationship Id="rId32" Type="http://schemas.openxmlformats.org/officeDocument/2006/relationships/printerSettings" Target="../printerSettings/printerSettings292.bin"/><Relationship Id="rId37" Type="http://schemas.openxmlformats.org/officeDocument/2006/relationships/printerSettings" Target="../printerSettings/printerSettings297.bin"/><Relationship Id="rId40" Type="http://schemas.openxmlformats.org/officeDocument/2006/relationships/printerSettings" Target="../printerSettings/printerSettings300.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28" Type="http://schemas.openxmlformats.org/officeDocument/2006/relationships/printerSettings" Target="../printerSettings/printerSettings288.bin"/><Relationship Id="rId36" Type="http://schemas.openxmlformats.org/officeDocument/2006/relationships/printerSettings" Target="../printerSettings/printerSettings296.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31" Type="http://schemas.openxmlformats.org/officeDocument/2006/relationships/printerSettings" Target="../printerSettings/printerSettings291.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 Id="rId27" Type="http://schemas.openxmlformats.org/officeDocument/2006/relationships/printerSettings" Target="../printerSettings/printerSettings287.bin"/><Relationship Id="rId30" Type="http://schemas.openxmlformats.org/officeDocument/2006/relationships/printerSettings" Target="../printerSettings/printerSettings290.bin"/><Relationship Id="rId35" Type="http://schemas.openxmlformats.org/officeDocument/2006/relationships/printerSettings" Target="../printerSettings/printerSettings295.bin"/><Relationship Id="rId8" Type="http://schemas.openxmlformats.org/officeDocument/2006/relationships/printerSettings" Target="../printerSettings/printerSettings268.bin"/><Relationship Id="rId3" Type="http://schemas.openxmlformats.org/officeDocument/2006/relationships/printerSettings" Target="../printerSettings/printerSettings263.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printerSettings" Target="../printerSettings/printerSettings285.bin"/><Relationship Id="rId33" Type="http://schemas.openxmlformats.org/officeDocument/2006/relationships/printerSettings" Target="../printerSettings/printerSettings293.bin"/><Relationship Id="rId38" Type="http://schemas.openxmlformats.org/officeDocument/2006/relationships/printerSettings" Target="../printerSettings/printerSettings2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H12" sqref="H12"/>
    </sheetView>
  </sheetViews>
  <sheetFormatPr defaultColWidth="9.140625" defaultRowHeight="15.75"/>
  <cols>
    <col min="1" max="1" width="27.5703125" style="52" customWidth="1"/>
    <col min="2" max="2" width="14.85546875" style="52" customWidth="1"/>
    <col min="3" max="7" width="9.140625" style="52"/>
    <col min="8" max="8" width="43.140625" style="52" customWidth="1"/>
    <col min="9" max="16384" width="9.140625" style="13"/>
  </cols>
  <sheetData>
    <row r="1" spans="1:8" ht="94.5" customHeight="1">
      <c r="A1" s="124" t="s">
        <v>308</v>
      </c>
      <c r="B1" s="994" t="s">
        <v>998</v>
      </c>
      <c r="C1" s="995"/>
      <c r="D1" s="995"/>
      <c r="E1" s="995"/>
      <c r="F1" s="995"/>
      <c r="G1" s="995"/>
      <c r="H1" s="995"/>
    </row>
    <row r="2" spans="1:8" ht="30.75" customHeight="1">
      <c r="A2" s="124" t="s">
        <v>177</v>
      </c>
      <c r="B2" s="22" t="s">
        <v>999</v>
      </c>
    </row>
    <row r="3" spans="1:8" ht="51.75" customHeight="1">
      <c r="A3" s="124" t="s">
        <v>307</v>
      </c>
      <c r="B3" s="994" t="s">
        <v>1050</v>
      </c>
      <c r="C3" s="994"/>
      <c r="D3" s="994"/>
      <c r="E3" s="994"/>
      <c r="F3" s="994"/>
      <c r="G3" s="994"/>
      <c r="H3" s="737"/>
    </row>
    <row r="4" spans="1:8">
      <c r="B4" s="996"/>
      <c r="C4" s="996"/>
    </row>
    <row r="5" spans="1:8" ht="16.5">
      <c r="A5" s="124" t="s">
        <v>122</v>
      </c>
      <c r="B5" s="167">
        <v>15</v>
      </c>
      <c r="C5" s="130" t="s">
        <v>123</v>
      </c>
      <c r="D5" s="22"/>
    </row>
    <row r="6" spans="1:8">
      <c r="B6" s="167"/>
      <c r="C6" s="613"/>
      <c r="D6" s="22"/>
    </row>
    <row r="7" spans="1:8" ht="16.5">
      <c r="A7" s="158"/>
    </row>
    <row r="9" spans="1:8" ht="16.5">
      <c r="B9" s="399"/>
    </row>
  </sheetData>
  <sheetProtection formatColumns="0" formatRows="0" selectLockedCells="1"/>
  <customSheetViews>
    <customSheetView guid="{DBB6855E-D634-47BF-8EAD-2479D63E426E}" scale="115" state="hidden" showRuler="0">
      <selection activeCell="H12" sqref="H12"/>
      <pageMargins left="0.75" right="0.75" top="1" bottom="1" header="0.5" footer="0.5"/>
      <pageSetup orientation="portrait" r:id="rId1"/>
      <headerFooter alignWithMargins="0"/>
    </customSheetView>
    <customSheetView guid="{4B898AE2-7356-489E-882D-EC3B09CB95AA}" scale="115" state="hidden" showRuler="0">
      <selection activeCell="B1" sqref="B1:H1"/>
      <pageMargins left="0.75" right="0.75" top="1" bottom="1" header="0.5" footer="0.5"/>
      <pageSetup orientation="portrait" r:id="rId2"/>
      <headerFooter alignWithMargins="0"/>
    </customSheetView>
    <customSheetView guid="{F0C5A243-1ADF-42BF-85A0-B6506A13618B}" scale="115" state="hidden" showRuler="0">
      <selection activeCell="B3" sqref="B3:G3"/>
      <pageMargins left="0.75" right="0.75" top="1" bottom="1" header="0.5" footer="0.5"/>
      <pageSetup orientation="portrait" r:id="rId3"/>
      <headerFooter alignWithMargins="0"/>
    </customSheetView>
    <customSheetView guid="{B9DDBA10-9BB0-4D91-9619-C113F75B2489}" state="hidden" showRuler="0">
      <selection activeCell="H15" sqref="H15"/>
      <pageMargins left="0.75" right="0.75" top="1" bottom="1" header="0.5" footer="0.5"/>
      <pageSetup orientation="portrait" r:id="rId4"/>
      <headerFooter alignWithMargins="0"/>
    </customSheetView>
    <customSheetView guid="{5D67CA2D-8BB3-4F00-894F-4872C1BBE88F}" scale="115" state="hidden" showRuler="0">
      <selection activeCell="F11" sqref="F11"/>
      <pageMargins left="0.75" right="0.75" top="1" bottom="1" header="0.5" footer="0.5"/>
      <pageSetup orientation="portrait" r:id="rId5"/>
      <headerFooter alignWithMargins="0"/>
    </customSheetView>
    <customSheetView guid="{869B0F9C-77A4-468D-A350-EA35CAE357D9}" scale="115" state="hidden" showRuler="0">
      <selection activeCell="B9" sqref="B9"/>
      <pageMargins left="0.75" right="0.75" top="1" bottom="1" header="0.5" footer="0.5"/>
      <pageSetup orientation="portrait" r:id="rId6"/>
      <headerFooter alignWithMargins="0"/>
    </customSheetView>
    <customSheetView guid="{067EF7EF-2552-42C0-8B2F-9338A16B73EB}" scale="115" state="hidden" showRuler="0">
      <selection activeCell="E9" sqref="E9"/>
      <pageMargins left="0.75" right="0.75" top="1" bottom="1" header="0.5" footer="0.5"/>
      <pageSetup orientation="portrait" r:id="rId7"/>
      <headerFooter alignWithMargins="0"/>
    </customSheetView>
    <customSheetView guid="{F8DC905B-04E9-41D7-B695-0DB8D092215B}" scale="115" state="hidden" showRuler="0">
      <selection activeCell="E9" sqref="E9"/>
      <pageMargins left="0.75" right="0.75" top="1" bottom="1" header="0.5" footer="0.5"/>
      <pageSetup orientation="portrait" r:id="rId8"/>
      <headerFooter alignWithMargins="0"/>
    </customSheetView>
    <customSheetView guid="{3836A67F-51F8-4B52-B51D-937DC398CD1F}" scale="115" showRuler="0">
      <selection activeCell="A22" sqref="A22:E22"/>
      <pageMargins left="0.75" right="0.75" top="1" bottom="1" header="0.5" footer="0.5"/>
      <pageSetup orientation="portrait" r:id="rId9"/>
      <headerFooter alignWithMargins="0"/>
    </customSheetView>
    <customSheetView guid="{A8583C01-5E6A-4469-ADCA-440E12AA8084}" state="hidden" showRuler="0">
      <selection activeCell="A32" sqref="A32"/>
      <pageMargins left="0.75" right="0.75" top="1" bottom="1" header="0.5" footer="0.5"/>
      <pageSetup orientation="portrait" r:id="rId10"/>
      <headerFooter alignWithMargins="0"/>
    </customSheetView>
    <customSheetView guid="{05855B4F-D61E-4C97-B759-B2F96767F6F8}" state="hidden" showRuler="0">
      <selection activeCell="B1" sqref="B1:H1"/>
      <pageMargins left="0.75" right="0.75" top="1" bottom="1" header="0.5" footer="0.5"/>
      <pageSetup orientation="portrait" r:id="rId11"/>
      <headerFooter alignWithMargins="0"/>
    </customSheetView>
    <customSheetView guid="{82E8A0F5-0020-4355-95CF-28601763A783}" state="hidden" showRuler="0">
      <selection activeCell="B3" sqref="B3:H3"/>
      <pageMargins left="0.75" right="0.75" top="1" bottom="1" header="0.5" footer="0.5"/>
      <pageSetup orientation="portrait" r:id="rId12"/>
      <headerFooter alignWithMargins="0"/>
    </customSheetView>
    <customSheetView guid="{340562B9-6CEE-4962-8D7D-CA1C6778F52C}" showRuler="0">
      <selection activeCell="E9" sqref="E9"/>
      <pageMargins left="0.75" right="0.75" top="1" bottom="1" header="0.5" footer="0.5"/>
      <pageSetup orientation="portrait" r:id="rId13"/>
      <headerFooter alignWithMargins="0"/>
    </customSheetView>
    <customSheetView guid="{38BECF6E-1A53-4F98-87B9-44F2C5F77E08}" state="hidden" showRuler="0">
      <selection activeCell="K10" sqref="K10"/>
      <pageMargins left="0.75" right="0.75" top="1" bottom="1" header="0.5" footer="0.5"/>
      <pageSetup orientation="portrait" r:id="rId14"/>
      <headerFooter alignWithMargins="0"/>
    </customSheetView>
    <customSheetView guid="{8E3ED18F-7B8F-4A1C-969D-A70DC3B696C3}" state="hidden" showRuler="0">
      <selection activeCell="E8" sqref="E8"/>
      <pageMargins left="0.75" right="0.75" top="1" bottom="1" header="0.5" footer="0.5"/>
      <pageSetup orientation="portrait" r:id="rId15"/>
      <headerFooter alignWithMargins="0"/>
    </customSheetView>
    <customSheetView guid="{477F7E43-D393-45BA-B99B-D838E4629B5D}" state="hidden" showRuler="0">
      <selection activeCell="E8" sqref="E8"/>
      <pageMargins left="0.75" right="0.75" top="1" bottom="1" header="0.5" footer="0.5"/>
      <pageSetup orientation="portrait" r:id="rId16"/>
      <headerFooter alignWithMargins="0"/>
    </customSheetView>
    <customSheetView guid="{240327DD-375F-45D4-BA52-89AFD79FE6A1}" state="hidden" showRuler="0">
      <selection activeCell="B6" sqref="B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A3F641DF-CF1D-48E3-AFDC-E52726A449CB}" state="hidden" showRuler="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CD4CA1A8-824A-452F-BDBA-32A47C1B3013}" state="hidden" showRuler="0">
      <selection activeCell="B10" sqref="B10"/>
      <pageMargins left="0.75" right="0.75" top="1" bottom="1" header="0.5" footer="0.5"/>
      <pageSetup orientation="portrait" r:id="rId24"/>
      <headerFooter alignWithMargins="0"/>
    </customSheetView>
    <customSheetView guid="{494F6778-23FE-4AAC-B37D-6C7543FC13B9}" state="hidden" showRuler="0">
      <selection activeCell="F6" sqref="F6"/>
      <pageMargins left="0.75" right="0.75" top="1" bottom="1" header="0.5" footer="0.5"/>
      <pageSetup orientation="portrait" r:id="rId25"/>
      <headerFooter alignWithMargins="0"/>
    </customSheetView>
    <customSheetView guid="{F9FE2C60-2849-4C32-B532-2B1A89FFA9CD}" state="hidden" showRuler="0">
      <selection activeCell="F8" sqref="F8"/>
      <pageMargins left="0.75" right="0.75" top="1" bottom="1" header="0.5" footer="0.5"/>
      <pageSetup orientation="portrait" r:id="rId26"/>
      <headerFooter alignWithMargins="0"/>
    </customSheetView>
    <customSheetView guid="{FE4EC9C4-31B9-4D40-8323-5B16C3BC840F}" state="hidden" showRuler="0">
      <selection activeCell="H11" sqref="H11"/>
      <pageMargins left="0.75" right="0.75" top="1" bottom="1" header="0.5" footer="0.5"/>
      <pageSetup orientation="portrait" r:id="rId27"/>
      <headerFooter alignWithMargins="0"/>
    </customSheetView>
    <customSheetView guid="{C5EDD9E3-0801-4479-8600-A80B0FCFDF0B}" state="hidden" showRuler="0">
      <selection activeCell="C9" sqref="C9"/>
      <pageMargins left="0.75" right="0.75" top="1" bottom="1" header="0.5" footer="0.5"/>
      <pageSetup orientation="portrait" r:id="rId28"/>
      <headerFooter alignWithMargins="0"/>
    </customSheetView>
    <customSheetView guid="{15A19D23-A9FD-4FC1-B7B0-F2D16BDFC729}" state="hidden" showRuler="0">
      <selection activeCell="E8" sqref="E8"/>
      <pageMargins left="0.75" right="0.75" top="1" bottom="1" header="0.5" footer="0.5"/>
      <pageSetup orientation="portrait" r:id="rId29"/>
      <headerFooter alignWithMargins="0"/>
    </customSheetView>
    <customSheetView guid="{97C0FC0E-800C-45C9-895E-E91A3F1ADBA4}" state="hidden" showRuler="0">
      <selection activeCell="D8" sqref="D8"/>
      <pageMargins left="0.75" right="0.75" top="1" bottom="1" header="0.5" footer="0.5"/>
      <pageSetup orientation="portrait" r:id="rId30"/>
      <headerFooter alignWithMargins="0"/>
    </customSheetView>
    <customSheetView guid="{CB7992C9-ABA5-4C7D-8C49-1E1D8E8875C7}" state="hidden" showRuler="0">
      <selection activeCell="D9" sqref="D9"/>
      <pageMargins left="0.75" right="0.75" top="1" bottom="1" header="0.5" footer="0.5"/>
      <pageSetup orientation="portrait" r:id="rId31"/>
      <headerFooter alignWithMargins="0"/>
    </customSheetView>
    <customSheetView guid="{E51D3662-FFCE-4FD6-A590-7DDC9E38C41F}" state="hidden" showRuler="0">
      <selection activeCell="E14" sqref="E14"/>
      <pageMargins left="0.75" right="0.75" top="1" bottom="1" header="0.5" footer="0.5"/>
      <pageSetup orientation="portrait" r:id="rId32"/>
      <headerFooter alignWithMargins="0"/>
    </customSheetView>
    <customSheetView guid="{2CF6F19D-227C-4840-A9E1-6C944B0145DB}" state="hidden" showRuler="0">
      <selection activeCell="H16" sqref="H16"/>
      <pageMargins left="0.75" right="0.75" top="1" bottom="1" header="0.5" footer="0.5"/>
      <pageSetup orientation="portrait" r:id="rId33"/>
      <headerFooter alignWithMargins="0"/>
    </customSheetView>
    <customSheetView guid="{CDF7C778-C53B-45C7-952D-968F867FB204}" scale="115" state="hidden" showRuler="0">
      <selection activeCell="B9" sqref="B9"/>
      <pageMargins left="0.75" right="0.75" top="1" bottom="1" header="0.5" footer="0.5"/>
      <pageSetup orientation="portrait" r:id="rId34"/>
      <headerFooter alignWithMargins="0"/>
    </customSheetView>
    <customSheetView guid="{27CB7082-4FAB-46F1-8968-11E3E4A629B2}" scale="115" state="hidden" showRuler="0">
      <selection activeCell="F11" sqref="F11"/>
      <pageMargins left="0.75" right="0.75" top="1" bottom="1" header="0.5" footer="0.5"/>
      <pageSetup orientation="portrait" r:id="rId35"/>
      <headerFooter alignWithMargins="0"/>
    </customSheetView>
    <customSheetView guid="{273BBCBD-8F12-4445-A7CA-FDA7C67AE3D5}" state="hidden" showRuler="0">
      <selection activeCell="D9" sqref="D9"/>
      <pageMargins left="0.75" right="0.75" top="1" bottom="1" header="0.5" footer="0.5"/>
      <pageSetup orientation="portrait" r:id="rId36"/>
      <headerFooter alignWithMargins="0"/>
    </customSheetView>
    <customSheetView guid="{5476C51C-4037-4B28-A818-10D7CDF0C66A}" state="hidden" showRuler="0">
      <selection activeCell="G11" sqref="G11"/>
      <pageMargins left="0.75" right="0.75" top="1" bottom="1" header="0.5" footer="0.5"/>
      <pageSetup orientation="portrait" r:id="rId37"/>
      <headerFooter alignWithMargins="0"/>
    </customSheetView>
    <customSheetView guid="{696D4A13-5E44-4B16-B107-EB70ABB06CBE}" state="hidden" showRuler="0">
      <selection activeCell="H15" sqref="H15"/>
      <pageMargins left="0.75" right="0.75" top="1" bottom="1" header="0.5" footer="0.5"/>
      <pageSetup orientation="portrait" r:id="rId38"/>
      <headerFooter alignWithMargins="0"/>
    </customSheetView>
    <customSheetView guid="{757C3C2F-C668-4CD7-806B-CA71CC57DCC1}" state="hidden" showRuler="0">
      <selection activeCell="H16" sqref="H16"/>
      <pageMargins left="0.75" right="0.75" top="1" bottom="1" header="0.5" footer="0.5"/>
      <pageSetup orientation="portrait" r:id="rId39"/>
      <headerFooter alignWithMargins="0"/>
    </customSheetView>
    <customSheetView guid="{9CD72AD0-8BDA-437F-A784-A667464C809C}" state="hidden" showRuler="0">
      <selection activeCell="D11" sqref="D11"/>
      <pageMargins left="0.75" right="0.75" top="1" bottom="1" header="0.5" footer="0.5"/>
      <pageSetup orientation="portrait" r:id="rId40"/>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50.5703125" style="17" customWidth="1"/>
    <col min="6" max="8" width="9.140625" style="12"/>
    <col min="9" max="16384" width="9.140625" style="13"/>
  </cols>
  <sheetData>
    <row r="1" spans="1:9" s="631" customFormat="1" ht="19.5" customHeight="1">
      <c r="A1" s="1374" t="str">
        <f>'Attach 3(JV)'!A1</f>
        <v>Specification No. :5002002169/REACTOR/DOM/A02-CC CS -3</v>
      </c>
      <c r="B1" s="1374"/>
      <c r="C1" s="1374"/>
      <c r="D1" s="1374"/>
      <c r="E1" s="647" t="str">
        <f>"Attachment-4(B) "&amp; 'Attach 3(JV)'!AT1</f>
        <v xml:space="preserve">Attachment-4(B) </v>
      </c>
      <c r="F1" s="630"/>
      <c r="G1" s="630"/>
      <c r="H1" s="630"/>
    </row>
    <row r="3" spans="1:9" ht="83.2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14"/>
      <c r="G3" s="15"/>
      <c r="H3" s="14"/>
    </row>
    <row r="4" spans="1:9" ht="20.100000000000001" customHeight="1">
      <c r="A4" s="16"/>
      <c r="H4" s="18"/>
      <c r="I4" s="2"/>
    </row>
    <row r="5" spans="1:9" ht="20.100000000000001" customHeight="1">
      <c r="A5" s="1035" t="s">
        <v>355</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3" t="str">
        <f>'Attach 3(JV)'!E8</f>
        <v>Contract Services</v>
      </c>
      <c r="H8" s="18"/>
      <c r="I8" s="4"/>
    </row>
    <row r="9" spans="1:9" ht="20.100000000000001" customHeight="1">
      <c r="A9" s="5" t="s">
        <v>347</v>
      </c>
      <c r="B9" s="1372">
        <f>'Attach 3(JV)'!B9</f>
        <v>0</v>
      </c>
      <c r="C9" s="1372"/>
      <c r="D9" s="1372"/>
      <c r="E9" s="3" t="str">
        <f>'Attach 3(JV)'!E9</f>
        <v>Power Grid Corporation of India Ltd.,</v>
      </c>
      <c r="H9" s="18"/>
      <c r="I9" s="4"/>
    </row>
    <row r="10" spans="1:9" ht="20.100000000000001" customHeight="1">
      <c r="A10" s="5" t="s">
        <v>349</v>
      </c>
      <c r="B10" s="1372">
        <f>'Attach 3(JV)'!B10</f>
        <v>0</v>
      </c>
      <c r="C10" s="1372"/>
      <c r="D10" s="1372"/>
      <c r="E10" s="3" t="str">
        <f>'Attach 3(JV)'!E10</f>
        <v>"Saudamini", Plot No. 2, Sector 29</v>
      </c>
      <c r="H10" s="18"/>
      <c r="I10" s="4"/>
    </row>
    <row r="11" spans="1:9" ht="20.100000000000001" customHeight="1">
      <c r="B11" s="1372">
        <f>'Attach 3(JV)'!B11</f>
        <v>0</v>
      </c>
      <c r="C11" s="1372"/>
      <c r="D11" s="1372"/>
      <c r="E11" s="3" t="str">
        <f>'Attach 3(JV)'!E11</f>
        <v>Gurgaon (Haryana) - 122001</v>
      </c>
    </row>
    <row r="12" spans="1:9" ht="20.100000000000001" customHeight="1">
      <c r="A12" s="20"/>
      <c r="B12" s="1372">
        <f>'Attach 3(JV)'!B12</f>
        <v>0</v>
      </c>
      <c r="C12" s="1372"/>
      <c r="D12" s="1372"/>
      <c r="E12" s="3"/>
    </row>
    <row r="13" spans="1:9" ht="20.100000000000001" customHeight="1">
      <c r="A13" s="17" t="s">
        <v>342</v>
      </c>
    </row>
    <row r="14" spans="1:9" ht="20.100000000000001" customHeight="1">
      <c r="A14" s="20"/>
    </row>
    <row r="15" spans="1:9" ht="87.75" customHeight="1">
      <c r="A15" s="1378" t="s">
        <v>365</v>
      </c>
      <c r="B15" s="1378"/>
      <c r="C15" s="1378"/>
      <c r="D15" s="1378"/>
      <c r="E15" s="1378"/>
    </row>
    <row r="16" spans="1:9" ht="30" customHeight="1">
      <c r="A16" s="82" t="s">
        <v>358</v>
      </c>
      <c r="B16" s="1377"/>
      <c r="C16" s="1377"/>
      <c r="D16" s="1377"/>
      <c r="E16" s="1377"/>
    </row>
    <row r="17" spans="1:5" ht="30" customHeight="1">
      <c r="A17" s="82" t="s">
        <v>359</v>
      </c>
      <c r="B17" s="1377"/>
      <c r="C17" s="1377"/>
      <c r="D17" s="1377"/>
      <c r="E17" s="1377"/>
    </row>
    <row r="18" spans="1:5" ht="30" customHeight="1">
      <c r="A18" s="82" t="s">
        <v>360</v>
      </c>
      <c r="B18" s="1377"/>
      <c r="C18" s="1377"/>
      <c r="D18" s="1377"/>
      <c r="E18" s="1377"/>
    </row>
    <row r="19" spans="1:5" ht="30" customHeight="1">
      <c r="A19" s="31" t="s">
        <v>361</v>
      </c>
      <c r="B19" s="1377"/>
      <c r="C19" s="1377"/>
      <c r="D19" s="1377"/>
      <c r="E19" s="1377"/>
    </row>
    <row r="20" spans="1:5" ht="30" customHeight="1">
      <c r="A20" s="31" t="s">
        <v>73</v>
      </c>
      <c r="B20" s="1377"/>
      <c r="C20" s="1377"/>
      <c r="D20" s="1377"/>
      <c r="E20" s="1377"/>
    </row>
    <row r="21" spans="1:5" ht="30" customHeight="1">
      <c r="A21" s="31" t="s">
        <v>76</v>
      </c>
      <c r="B21" s="1377"/>
      <c r="C21" s="1377"/>
      <c r="D21" s="1377"/>
      <c r="E21" s="1377"/>
    </row>
    <row r="22" spans="1:5" ht="16.5" customHeight="1">
      <c r="A22" s="115"/>
      <c r="B22" s="116"/>
      <c r="C22" s="116"/>
      <c r="D22" s="116"/>
      <c r="E22" s="116"/>
    </row>
    <row r="23" spans="1:5" ht="27.95" customHeight="1">
      <c r="D23" s="25"/>
    </row>
    <row r="24" spans="1:5" ht="27.95" customHeight="1">
      <c r="A24" s="24" t="s">
        <v>7</v>
      </c>
      <c r="B24" s="53" t="str">
        <f>'Attach 3(JV)'!B24</f>
        <v>--</v>
      </c>
      <c r="D24" s="25" t="s">
        <v>5</v>
      </c>
      <c r="E24" s="255" t="str">
        <f>'Attach 3(JV)'!E24</f>
        <v/>
      </c>
    </row>
    <row r="25" spans="1:5" ht="27.95" customHeight="1">
      <c r="A25" s="24" t="s">
        <v>8</v>
      </c>
      <c r="B25" s="255" t="str">
        <f>'Attach 3(JV)'!B25</f>
        <v/>
      </c>
      <c r="D25" s="25" t="s">
        <v>6</v>
      </c>
      <c r="E25" s="255" t="str">
        <f>'Attach 3(JV)'!E25</f>
        <v/>
      </c>
    </row>
    <row r="26" spans="1:5" ht="27.95" customHeight="1">
      <c r="D26" s="25"/>
    </row>
    <row r="27" spans="1:5" ht="33" customHeight="1"/>
    <row r="28" spans="1:5" ht="33"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c r="A35" s="26"/>
    </row>
  </sheetData>
  <sheetProtection password="CBD2" sheet="1" objects="1" scenarios="1" formatColumns="0" formatRows="0" selectLockedCells="1"/>
  <customSheetViews>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8"/>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0"/>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1"/>
  <headerFooter alignWithMargins="0">
    <oddFooter>&amp;R&amp;"Book Antiqua,Bold"&amp;8 Page &amp;P of &amp;N</oddFooter>
  </headerFooter>
  <drawing r:id="rId4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D19" sqref="D19"/>
    </sheetView>
  </sheetViews>
  <sheetFormatPr defaultColWidth="9.140625" defaultRowHeight="16.5"/>
  <cols>
    <col min="1" max="1" width="12.140625" style="17" customWidth="1"/>
    <col min="2" max="2" width="30.7109375" style="17" customWidth="1"/>
    <col min="3" max="3" width="20.42578125" style="17" customWidth="1"/>
    <col min="4" max="4" width="24.28515625" style="17" customWidth="1"/>
    <col min="5" max="5" width="35.140625" style="17" customWidth="1"/>
    <col min="6" max="7" width="9.140625" style="12"/>
    <col min="8" max="8" width="0" style="12" hidden="1" customWidth="1"/>
    <col min="9" max="16384" width="9.140625" style="13"/>
  </cols>
  <sheetData>
    <row r="1" spans="1:9" s="631" customFormat="1" ht="14.25">
      <c r="A1" s="1374" t="str">
        <f>'Attach 3(JV)'!A1</f>
        <v>Specification No. :5002002169/REACTOR/DOM/A02-CC CS -3</v>
      </c>
      <c r="B1" s="1374"/>
      <c r="C1" s="1374"/>
      <c r="D1" s="1385" t="str">
        <f>"Attachment-5 " &amp; 'Attach 3(JV)'!AT1</f>
        <v xml:space="preserve">Attachment-5 </v>
      </c>
      <c r="E1" s="1385"/>
      <c r="F1" s="630"/>
      <c r="G1" s="630"/>
      <c r="H1" s="630"/>
    </row>
    <row r="2" spans="1:9" ht="8.1" customHeight="1"/>
    <row r="3" spans="1:9" ht="79.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14"/>
      <c r="G3" s="15"/>
      <c r="H3" s="14"/>
    </row>
    <row r="4" spans="1:9" ht="42" hidden="1" customHeight="1">
      <c r="A4" s="16"/>
      <c r="H4" s="18"/>
      <c r="I4" s="2"/>
    </row>
    <row r="5" spans="1:9" ht="20.100000000000001" customHeight="1">
      <c r="A5" s="1035" t="s">
        <v>366</v>
      </c>
      <c r="B5" s="1035"/>
      <c r="C5" s="1035"/>
      <c r="D5" s="1035"/>
      <c r="E5" s="1035"/>
      <c r="F5" s="19"/>
      <c r="H5" s="18"/>
      <c r="I5" s="4"/>
    </row>
    <row r="6" spans="1:9" ht="8.1" customHeight="1">
      <c r="A6" s="20"/>
      <c r="H6" s="18"/>
      <c r="I6" s="4"/>
    </row>
    <row r="7" spans="1:9" ht="20.100000000000001" customHeight="1">
      <c r="A7" s="21" t="str">
        <f>'Attach 3(JV)'!A7</f>
        <v>Bidder’s Name and Address  :</v>
      </c>
      <c r="B7" s="20"/>
      <c r="C7" s="20"/>
      <c r="D7" s="6" t="str">
        <f>'Attach 3(JV)'!E7</f>
        <v>To:</v>
      </c>
      <c r="H7" s="18"/>
      <c r="I7" s="4"/>
    </row>
    <row r="8" spans="1:9" ht="36" customHeight="1">
      <c r="A8" s="1041" t="str">
        <f>'Attach 3(JV)'!A8</f>
        <v/>
      </c>
      <c r="B8" s="1041"/>
      <c r="C8" s="1041"/>
      <c r="D8" s="3" t="str">
        <f>'Attach 3(JV)'!E8</f>
        <v>Contract Services</v>
      </c>
      <c r="H8" s="18"/>
      <c r="I8" s="4"/>
    </row>
    <row r="9" spans="1:9" ht="20.100000000000001" customHeight="1">
      <c r="A9" s="5" t="s">
        <v>347</v>
      </c>
      <c r="B9" s="1372">
        <f>'Attach 3(JV)'!B9</f>
        <v>0</v>
      </c>
      <c r="C9" s="1372"/>
      <c r="D9" s="3" t="str">
        <f>'Attach 3(JV)'!E9</f>
        <v>Power Grid Corporation of India Ltd.,</v>
      </c>
      <c r="H9" s="18"/>
      <c r="I9" s="4"/>
    </row>
    <row r="10" spans="1:9" ht="20.100000000000001" customHeight="1">
      <c r="A10" s="5" t="s">
        <v>349</v>
      </c>
      <c r="B10" s="1372">
        <f>'Attach 3(JV)'!B10</f>
        <v>0</v>
      </c>
      <c r="C10" s="1372"/>
      <c r="D10" s="3" t="str">
        <f>'Attach 3(JV)'!E10</f>
        <v>"Saudamini", Plot No. 2, Sector 29</v>
      </c>
      <c r="H10" s="18"/>
      <c r="I10" s="4"/>
    </row>
    <row r="11" spans="1:9" ht="20.100000000000001" customHeight="1">
      <c r="B11" s="1372">
        <f>'Attach 3(JV)'!B11</f>
        <v>0</v>
      </c>
      <c r="C11" s="1372"/>
      <c r="D11" s="3" t="str">
        <f>'Attach 3(JV)'!E11</f>
        <v>Gurgaon (Haryana) - 122001</v>
      </c>
    </row>
    <row r="12" spans="1:9" ht="17.25" customHeight="1">
      <c r="A12" s="20"/>
      <c r="B12" s="1372">
        <f>'Attach 3(JV)'!B12</f>
        <v>0</v>
      </c>
      <c r="C12" s="1372"/>
      <c r="D12" s="3"/>
    </row>
    <row r="13" spans="1:9" ht="20.100000000000001" customHeight="1">
      <c r="A13" s="17" t="s">
        <v>342</v>
      </c>
      <c r="D13" s="30"/>
    </row>
    <row r="14" spans="1:9" ht="45.75" customHeight="1">
      <c r="A14" s="1270" t="s">
        <v>367</v>
      </c>
      <c r="B14" s="1270"/>
      <c r="C14" s="1270"/>
      <c r="D14" s="1270"/>
      <c r="E14" s="1270"/>
      <c r="F14" s="22"/>
      <c r="G14" s="22"/>
      <c r="H14" s="22"/>
    </row>
    <row r="15" spans="1:9" ht="32.1" customHeight="1">
      <c r="A15" s="1380" t="s">
        <v>345</v>
      </c>
      <c r="B15" s="1380" t="s">
        <v>364</v>
      </c>
      <c r="C15" s="1380" t="s">
        <v>368</v>
      </c>
      <c r="D15" s="1382" t="s">
        <v>369</v>
      </c>
      <c r="E15" s="1383"/>
      <c r="F15" s="22"/>
      <c r="G15" s="22"/>
      <c r="H15" s="22"/>
    </row>
    <row r="16" spans="1:9" ht="19.5" customHeight="1">
      <c r="A16" s="1381"/>
      <c r="B16" s="1381"/>
      <c r="C16" s="1381"/>
      <c r="D16" s="35" t="s">
        <v>370</v>
      </c>
      <c r="E16" s="35" t="s">
        <v>371</v>
      </c>
      <c r="F16" s="22"/>
      <c r="G16" s="22"/>
      <c r="H16" s="22"/>
    </row>
    <row r="17" spans="1:8" ht="21.95" customHeight="1">
      <c r="A17" s="109">
        <v>1</v>
      </c>
      <c r="B17" s="267"/>
      <c r="C17" s="267"/>
      <c r="D17" s="267"/>
      <c r="E17" s="267"/>
      <c r="F17" s="22"/>
      <c r="G17" s="22"/>
      <c r="H17" s="22"/>
    </row>
    <row r="18" spans="1:8" ht="21.95" customHeight="1">
      <c r="A18" s="110">
        <v>2</v>
      </c>
      <c r="B18" s="267"/>
      <c r="C18" s="267"/>
      <c r="D18" s="267"/>
      <c r="E18" s="267"/>
      <c r="F18" s="22"/>
      <c r="G18" s="22"/>
      <c r="H18" s="22"/>
    </row>
    <row r="19" spans="1:8" ht="21.95" customHeight="1">
      <c r="A19" s="110">
        <v>3</v>
      </c>
      <c r="B19" s="267"/>
      <c r="C19" s="267"/>
      <c r="D19" s="267"/>
      <c r="E19" s="267"/>
      <c r="F19" s="22"/>
      <c r="G19" s="22"/>
      <c r="H19" s="22"/>
    </row>
    <row r="20" spans="1:8" ht="21.95" customHeight="1">
      <c r="A20" s="110">
        <v>4</v>
      </c>
      <c r="B20" s="267"/>
      <c r="C20" s="267"/>
      <c r="D20" s="267"/>
      <c r="E20" s="267"/>
      <c r="F20" s="179"/>
      <c r="G20" s="179"/>
      <c r="H20" s="181" t="b">
        <v>0</v>
      </c>
    </row>
    <row r="21" spans="1:8" ht="21.95" customHeight="1">
      <c r="A21" s="111">
        <v>5</v>
      </c>
      <c r="B21" s="267"/>
      <c r="C21" s="267"/>
      <c r="D21" s="267"/>
      <c r="E21" s="267"/>
      <c r="F21" s="179"/>
      <c r="G21" s="179"/>
      <c r="H21" s="180"/>
    </row>
    <row r="22" spans="1:8" ht="18" customHeight="1">
      <c r="A22" s="177"/>
      <c r="B22" s="178"/>
      <c r="C22" s="178"/>
      <c r="D22" s="178"/>
      <c r="E22" s="178"/>
      <c r="F22" s="176"/>
      <c r="G22" s="176"/>
      <c r="H22" s="171"/>
    </row>
    <row r="23" spans="1:8" ht="9" customHeight="1">
      <c r="A23" s="327"/>
      <c r="B23" s="328"/>
      <c r="C23" s="328"/>
      <c r="D23" s="328"/>
      <c r="E23" s="328"/>
      <c r="F23" s="176"/>
      <c r="G23" s="176"/>
      <c r="H23" s="171"/>
    </row>
    <row r="24" spans="1:8" ht="38.25" customHeight="1">
      <c r="A24" s="1386" t="s">
        <v>508</v>
      </c>
      <c r="B24" s="1387"/>
      <c r="C24" s="1387"/>
      <c r="D24" s="1387"/>
      <c r="E24" s="1387"/>
      <c r="F24" s="176"/>
      <c r="G24" s="176"/>
      <c r="H24" s="171"/>
    </row>
    <row r="25" spans="1:8" ht="54.75" customHeight="1">
      <c r="A25" s="1384" t="s">
        <v>852</v>
      </c>
      <c r="B25" s="1384"/>
      <c r="C25" s="1384"/>
      <c r="D25" s="1384"/>
      <c r="E25" s="1384"/>
      <c r="F25" s="170"/>
      <c r="G25" s="170"/>
      <c r="H25" s="171"/>
    </row>
    <row r="26" spans="1:8" ht="32.1" customHeight="1">
      <c r="A26" s="1380" t="s">
        <v>345</v>
      </c>
      <c r="B26" s="1380" t="s">
        <v>364</v>
      </c>
      <c r="C26" s="1380" t="s">
        <v>101</v>
      </c>
      <c r="D26" s="1382" t="s">
        <v>102</v>
      </c>
      <c r="E26" s="1383"/>
      <c r="F26" s="22"/>
      <c r="G26" s="22"/>
      <c r="H26" s="22"/>
    </row>
    <row r="27" spans="1:8" ht="22.5" customHeight="1">
      <c r="A27" s="1381"/>
      <c r="B27" s="1381"/>
      <c r="C27" s="1381"/>
      <c r="D27" s="35" t="s">
        <v>103</v>
      </c>
      <c r="E27" s="35" t="s">
        <v>104</v>
      </c>
      <c r="F27" s="22"/>
      <c r="G27" s="22"/>
      <c r="H27" s="22"/>
    </row>
    <row r="28" spans="1:8" ht="21.95" customHeight="1">
      <c r="A28" s="168">
        <v>1</v>
      </c>
      <c r="B28" s="266"/>
      <c r="C28" s="266"/>
      <c r="D28" s="266"/>
      <c r="E28" s="266"/>
      <c r="F28" s="22"/>
      <c r="G28" s="22"/>
      <c r="H28" s="22"/>
    </row>
    <row r="29" spans="1:8" ht="21.95" customHeight="1">
      <c r="A29" s="168">
        <v>2</v>
      </c>
      <c r="B29" s="266"/>
      <c r="C29" s="266"/>
      <c r="D29" s="266"/>
      <c r="E29" s="266"/>
    </row>
    <row r="30" spans="1:8" ht="21.95" customHeight="1">
      <c r="A30" s="169">
        <v>3</v>
      </c>
      <c r="B30" s="266"/>
      <c r="C30" s="266"/>
      <c r="D30" s="266"/>
      <c r="E30" s="266"/>
    </row>
    <row r="31" spans="1:8" ht="3.75" customHeight="1">
      <c r="A31" s="151"/>
      <c r="B31" s="151"/>
      <c r="C31" s="151"/>
      <c r="D31" s="151"/>
      <c r="E31" s="151"/>
      <c r="F31" s="22"/>
      <c r="G31" s="22"/>
      <c r="H31" s="22"/>
    </row>
    <row r="32" spans="1:8" ht="11.25" customHeight="1">
      <c r="A32" s="84"/>
      <c r="B32" s="84"/>
      <c r="C32" s="25"/>
      <c r="D32" s="84"/>
      <c r="E32" s="84"/>
      <c r="F32" s="22"/>
      <c r="G32" s="22"/>
      <c r="H32" s="22"/>
    </row>
    <row r="33" spans="1:5" ht="15.95" customHeight="1">
      <c r="A33" s="24" t="s">
        <v>7</v>
      </c>
      <c r="B33" s="53" t="str">
        <f>'Attach 3(JV)'!B24</f>
        <v>--</v>
      </c>
      <c r="D33" s="25" t="s">
        <v>5</v>
      </c>
      <c r="E33" s="255" t="str">
        <f>'Attach 3(JV)'!E24</f>
        <v/>
      </c>
    </row>
    <row r="34" spans="1:5" ht="15.95" customHeight="1">
      <c r="A34" s="24" t="s">
        <v>8</v>
      </c>
      <c r="B34" s="255" t="str">
        <f>'Attach 3(JV)'!B25</f>
        <v/>
      </c>
      <c r="D34" s="25" t="s">
        <v>6</v>
      </c>
      <c r="E34" s="255" t="str">
        <f>'Attach 3(JV)'!E25</f>
        <v/>
      </c>
    </row>
    <row r="35" spans="1:5" ht="15.95" customHeight="1">
      <c r="A35" s="13"/>
      <c r="B35" s="13"/>
      <c r="C35" s="25"/>
      <c r="D35" s="13"/>
      <c r="E35" s="13"/>
    </row>
    <row r="36" spans="1:5" ht="20.100000000000001" customHeight="1">
      <c r="A36" s="9" t="str">
        <f>A1</f>
        <v>Specification No. :5002002169/REACTOR/DOM/A02-CC CS -3</v>
      </c>
      <c r="B36" s="10"/>
      <c r="C36" s="10"/>
      <c r="D36" s="10"/>
      <c r="E36" s="29" t="str">
        <f>"Annexure I to " &amp;D1</f>
        <v xml:space="preserve">Annexure I to Attachment-5 </v>
      </c>
    </row>
    <row r="37" spans="1:5" ht="18" customHeight="1">
      <c r="A37" s="26"/>
    </row>
    <row r="38" spans="1:5" ht="18" customHeight="1">
      <c r="A38" s="1379" t="s">
        <v>366</v>
      </c>
      <c r="B38" s="1379"/>
      <c r="C38" s="1379"/>
      <c r="D38" s="1379"/>
      <c r="E38" s="1379"/>
    </row>
    <row r="39" spans="1:5" ht="18" customHeight="1">
      <c r="B39" s="84"/>
    </row>
    <row r="40" spans="1:5" ht="42" customHeight="1">
      <c r="A40" s="1390" t="s">
        <v>345</v>
      </c>
      <c r="B40" s="1392" t="s">
        <v>364</v>
      </c>
      <c r="C40" s="1392" t="s">
        <v>368</v>
      </c>
      <c r="D40" s="1382" t="s">
        <v>369</v>
      </c>
      <c r="E40" s="1383"/>
    </row>
    <row r="41" spans="1:5" ht="23.25" customHeight="1">
      <c r="A41" s="1391"/>
      <c r="B41" s="1393"/>
      <c r="C41" s="1393"/>
      <c r="D41" s="35" t="s">
        <v>370</v>
      </c>
      <c r="E41" s="35" t="s">
        <v>371</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25"/>
    </row>
    <row r="70" spans="1:5" ht="24" customHeight="1">
      <c r="A70" s="24" t="s">
        <v>7</v>
      </c>
      <c r="B70" s="53" t="str">
        <f>B33</f>
        <v>--</v>
      </c>
      <c r="C70" s="25" t="s">
        <v>5</v>
      </c>
      <c r="D70" s="255" t="str">
        <f>E33</f>
        <v/>
      </c>
    </row>
    <row r="71" spans="1:5" ht="24" customHeight="1">
      <c r="A71" s="24" t="s">
        <v>8</v>
      </c>
      <c r="B71" s="260" t="str">
        <f>B34</f>
        <v/>
      </c>
      <c r="C71" s="25" t="s">
        <v>6</v>
      </c>
      <c r="D71" s="255" t="str">
        <f>E34</f>
        <v/>
      </c>
    </row>
    <row r="72" spans="1:5" ht="24" customHeight="1">
      <c r="A72" s="24"/>
      <c r="B72" s="53"/>
      <c r="C72" s="25"/>
      <c r="D72" s="27"/>
    </row>
    <row r="73" spans="1:5" ht="20.100000000000001" customHeight="1">
      <c r="A73" s="9" t="str">
        <f>A1</f>
        <v>Specification No. :5002002169/REACTOR/DOM/A02-CC CS -3</v>
      </c>
      <c r="B73" s="10"/>
      <c r="C73" s="10"/>
      <c r="D73" s="10"/>
      <c r="E73" s="29" t="str">
        <f>E36</f>
        <v xml:space="preserve">Annexure I to Attachment-5 </v>
      </c>
    </row>
    <row r="74" spans="1:5" ht="18" customHeight="1">
      <c r="A74" s="26"/>
    </row>
    <row r="75" spans="1:5" ht="18" customHeight="1">
      <c r="A75" s="1379" t="s">
        <v>366</v>
      </c>
      <c r="B75" s="1379"/>
      <c r="C75" s="1379"/>
      <c r="D75" s="1379"/>
      <c r="E75" s="1379"/>
    </row>
    <row r="76" spans="1:5" ht="18" customHeight="1">
      <c r="B76" s="84"/>
    </row>
    <row r="77" spans="1:5" ht="37.5" customHeight="1">
      <c r="A77" s="1390" t="s">
        <v>345</v>
      </c>
      <c r="B77" s="1392" t="s">
        <v>364</v>
      </c>
      <c r="C77" s="1392" t="s">
        <v>369</v>
      </c>
      <c r="D77" s="1388" t="s">
        <v>369</v>
      </c>
      <c r="E77" s="1389"/>
    </row>
    <row r="78" spans="1:5" ht="24" customHeight="1">
      <c r="A78" s="1391"/>
      <c r="B78" s="1394"/>
      <c r="C78" s="1394"/>
      <c r="D78" s="36" t="s">
        <v>370</v>
      </c>
      <c r="E78" s="36" t="s">
        <v>371</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25"/>
    </row>
    <row r="107" spans="1:5" ht="24" customHeight="1">
      <c r="A107" s="24" t="s">
        <v>7</v>
      </c>
      <c r="B107" s="53" t="str">
        <f>B70</f>
        <v>--</v>
      </c>
      <c r="C107" s="25" t="s">
        <v>5</v>
      </c>
      <c r="D107" s="255" t="str">
        <f>D70</f>
        <v/>
      </c>
    </row>
    <row r="108" spans="1:5" ht="24" customHeight="1">
      <c r="A108" s="24" t="s">
        <v>8</v>
      </c>
      <c r="B108" s="260" t="str">
        <f>B71</f>
        <v/>
      </c>
      <c r="C108" s="25" t="s">
        <v>6</v>
      </c>
      <c r="D108" s="255" t="str">
        <f>D71</f>
        <v/>
      </c>
    </row>
    <row r="109" spans="1:5" ht="24" customHeight="1">
      <c r="A109" s="13"/>
      <c r="B109" s="13"/>
      <c r="C109" s="25"/>
      <c r="D109" s="13"/>
      <c r="E109" s="13"/>
    </row>
    <row r="110" spans="1:5" ht="33" customHeight="1">
      <c r="A110" s="84"/>
      <c r="B110" s="84"/>
      <c r="C110" s="84"/>
      <c r="D110" s="129"/>
      <c r="E110" s="84"/>
    </row>
  </sheetData>
  <sheetProtection password="CBD2" sheet="1" objects="1" scenarios="1" formatColumns="0" formatRows="0" selectLockedCells="1"/>
  <customSheetViews>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1"/>
  <headerFooter alignWithMargins="0">
    <oddFooter>&amp;R&amp;"Book Antiqua,Bold"&amp;8 Page &amp;P of &amp;N</oddFooter>
  </headerFooter>
  <rowBreaks count="1" manualBreakCount="1">
    <brk id="72"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340" customWidth="1"/>
    <col min="2" max="2" width="28.5703125" style="340" customWidth="1"/>
    <col min="3" max="3" width="36.7109375" style="340" customWidth="1"/>
    <col min="4" max="4" width="15" style="340" customWidth="1"/>
    <col min="5" max="5" width="26" style="340" customWidth="1"/>
    <col min="6" max="7" width="9.140625" style="340"/>
    <col min="8" max="8" width="10.42578125" style="340" hidden="1" customWidth="1"/>
    <col min="9" max="16384" width="9.140625" style="341"/>
  </cols>
  <sheetData>
    <row r="1" spans="1:9" s="654" customFormat="1" ht="24.75" customHeight="1">
      <c r="A1" s="650" t="str">
        <f>'Attach 3(JV)'!A1</f>
        <v>Specification No. :5002002169/REACTOR/DOM/A02-CC CS -3</v>
      </c>
      <c r="B1" s="651"/>
      <c r="C1" s="651"/>
      <c r="D1" s="651"/>
      <c r="E1" s="652" t="s">
        <v>534</v>
      </c>
      <c r="F1" s="653"/>
      <c r="G1" s="653"/>
      <c r="H1" s="653"/>
    </row>
    <row r="2" spans="1:9" ht="8.1" customHeight="1"/>
    <row r="3" spans="1:9" ht="79.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342"/>
      <c r="G3" s="342"/>
      <c r="H3" s="342"/>
    </row>
    <row r="4" spans="1:9" ht="8.1" customHeight="1">
      <c r="A4" s="343"/>
      <c r="H4" s="344"/>
      <c r="I4" s="345"/>
    </row>
    <row r="5" spans="1:9" ht="27.75" customHeight="1">
      <c r="A5" s="1395" t="s">
        <v>535</v>
      </c>
      <c r="B5" s="1395"/>
      <c r="C5" s="1395"/>
      <c r="D5" s="1395"/>
      <c r="E5" s="1395"/>
      <c r="F5" s="346"/>
      <c r="H5" s="344"/>
      <c r="I5" s="347"/>
    </row>
    <row r="6" spans="1:9" ht="8.1" customHeight="1">
      <c r="A6" s="348"/>
      <c r="H6" s="344"/>
      <c r="I6" s="347"/>
    </row>
    <row r="7" spans="1:9" ht="20.100000000000001" customHeight="1">
      <c r="A7" s="346"/>
      <c r="B7" s="348"/>
      <c r="C7" s="348"/>
      <c r="H7" s="344"/>
      <c r="I7" s="347"/>
    </row>
    <row r="8" spans="1:9" ht="26.25" customHeight="1">
      <c r="A8" s="1396" t="str">
        <f>'[18]Attach 3(QR)'!A8:D8</f>
        <v>Bidder's Name and Address:</v>
      </c>
      <c r="B8" s="1396"/>
      <c r="C8" s="1396"/>
      <c r="D8" s="349" t="str">
        <f>'[18]Attach 3(JV)'!E7</f>
        <v>To:</v>
      </c>
      <c r="H8" s="344"/>
      <c r="I8" s="347"/>
    </row>
    <row r="9" spans="1:9" ht="23.25" customHeight="1">
      <c r="A9" s="1045" t="str">
        <f>'Attach 3(JV)'!A8</f>
        <v/>
      </c>
      <c r="B9" s="1045"/>
      <c r="C9" s="469"/>
      <c r="D9" s="350" t="str">
        <f>'[18]Attach 3(JV)'!E8</f>
        <v>Contract Services</v>
      </c>
      <c r="H9" s="344"/>
      <c r="I9" s="347"/>
    </row>
    <row r="10" spans="1:9" ht="26.25" customHeight="1">
      <c r="A10" s="351" t="s">
        <v>347</v>
      </c>
      <c r="B10" s="1397">
        <f>'Attach 3(JV)'!B9</f>
        <v>0</v>
      </c>
      <c r="C10" s="1397"/>
      <c r="D10" s="350" t="str">
        <f>'[18]Attach 3(JV)'!E9</f>
        <v>Power Grid Corporation of India Ltd.,</v>
      </c>
      <c r="F10" s="352"/>
      <c r="H10" s="344"/>
      <c r="I10" s="347"/>
    </row>
    <row r="11" spans="1:9" ht="16.5">
      <c r="A11" s="351" t="s">
        <v>349</v>
      </c>
      <c r="B11" s="1398">
        <f>'Attach 3(JV)'!B10</f>
        <v>0</v>
      </c>
      <c r="C11" s="1398"/>
      <c r="D11" s="350" t="str">
        <f>'[18]Attach 3(JV)'!E10</f>
        <v>"Saudamini", Plot No. 2, Sector 29</v>
      </c>
      <c r="H11" s="344"/>
      <c r="I11" s="347"/>
    </row>
    <row r="12" spans="1:9">
      <c r="B12" s="1398">
        <f>'Attach 3(JV)'!B11</f>
        <v>0</v>
      </c>
      <c r="C12" s="1398"/>
      <c r="D12" s="350" t="str">
        <f>'[18]Attach 3(JV)'!E11</f>
        <v>Gurgaon (Haryana) - 122001</v>
      </c>
    </row>
    <row r="13" spans="1:9" ht="21" customHeight="1">
      <c r="A13" s="348"/>
      <c r="B13" s="1398">
        <f>'Attach 3(JV)'!B12</f>
        <v>0</v>
      </c>
      <c r="C13" s="1398"/>
      <c r="D13" s="350"/>
    </row>
    <row r="14" spans="1:9" ht="20.100000000000001" customHeight="1">
      <c r="A14" s="340" t="s">
        <v>342</v>
      </c>
      <c r="D14" s="353"/>
    </row>
    <row r="15" spans="1:9" ht="63" customHeight="1">
      <c r="A15" s="354">
        <v>1</v>
      </c>
      <c r="B15" s="1274" t="s">
        <v>536</v>
      </c>
      <c r="C15" s="1274"/>
      <c r="D15" s="1274"/>
      <c r="E15" s="1274"/>
    </row>
    <row r="16" spans="1:9" ht="32.1" customHeight="1">
      <c r="A16" s="1399" t="s">
        <v>345</v>
      </c>
      <c r="B16" s="1399" t="s">
        <v>364</v>
      </c>
      <c r="C16" s="1399" t="s">
        <v>368</v>
      </c>
      <c r="D16" s="1401" t="s">
        <v>537</v>
      </c>
      <c r="E16" s="1402"/>
    </row>
    <row r="17" spans="1:8" ht="41.25" customHeight="1">
      <c r="A17" s="1400"/>
      <c r="B17" s="1400"/>
      <c r="C17" s="1400"/>
      <c r="D17" s="355" t="s">
        <v>370</v>
      </c>
      <c r="E17" s="355" t="s">
        <v>538</v>
      </c>
    </row>
    <row r="18" spans="1:8" ht="21.75" customHeight="1">
      <c r="A18" s="356">
        <v>1</v>
      </c>
      <c r="B18" s="357"/>
      <c r="C18" s="357"/>
      <c r="D18" s="357"/>
      <c r="E18" s="357"/>
    </row>
    <row r="19" spans="1:8" ht="21.95" customHeight="1">
      <c r="A19" s="358">
        <v>2</v>
      </c>
      <c r="B19" s="359"/>
      <c r="C19" s="359"/>
      <c r="D19" s="359"/>
      <c r="E19" s="359"/>
    </row>
    <row r="20" spans="1:8" ht="21.95" customHeight="1">
      <c r="A20" s="358">
        <v>3</v>
      </c>
      <c r="B20" s="359"/>
      <c r="C20" s="359"/>
      <c r="D20" s="359"/>
      <c r="E20" s="359"/>
    </row>
    <row r="21" spans="1:8" ht="21.95" customHeight="1">
      <c r="A21" s="358">
        <v>4</v>
      </c>
      <c r="B21" s="359"/>
      <c r="C21" s="359"/>
      <c r="D21" s="359"/>
      <c r="E21" s="359"/>
      <c r="F21" s="360"/>
      <c r="G21" s="360"/>
      <c r="H21" s="361" t="b">
        <v>0</v>
      </c>
    </row>
    <row r="22" spans="1:8" ht="24.75" customHeight="1">
      <c r="A22" s="362">
        <v>5</v>
      </c>
      <c r="B22" s="363"/>
      <c r="C22" s="363"/>
      <c r="D22" s="363"/>
      <c r="E22" s="363"/>
      <c r="F22" s="360"/>
      <c r="G22" s="360"/>
      <c r="H22" s="364"/>
    </row>
    <row r="23" spans="1:8" ht="107.25" customHeight="1">
      <c r="A23" s="365">
        <v>2</v>
      </c>
      <c r="B23" s="1403" t="s">
        <v>853</v>
      </c>
      <c r="C23" s="1403"/>
      <c r="D23" s="1403"/>
      <c r="E23" s="1403"/>
      <c r="F23" s="360"/>
      <c r="G23" s="360"/>
      <c r="H23" s="364"/>
    </row>
    <row r="24" spans="1:8" ht="18" customHeight="1">
      <c r="A24" s="366"/>
      <c r="B24" s="367"/>
      <c r="C24" s="367"/>
      <c r="D24" s="367"/>
      <c r="E24" s="367"/>
      <c r="F24" s="368"/>
      <c r="G24" s="368"/>
      <c r="H24" s="369"/>
    </row>
    <row r="25" spans="1:8" ht="54.75" hidden="1" customHeight="1">
      <c r="A25" s="1404" t="s">
        <v>78</v>
      </c>
      <c r="B25" s="1404"/>
      <c r="C25" s="1404"/>
      <c r="D25" s="1404"/>
      <c r="E25" s="1404"/>
      <c r="F25" s="370"/>
      <c r="G25" s="370"/>
      <c r="H25" s="369"/>
    </row>
    <row r="26" spans="1:8" ht="32.1" hidden="1" customHeight="1">
      <c r="A26" s="1405" t="s">
        <v>345</v>
      </c>
      <c r="B26" s="1405" t="s">
        <v>364</v>
      </c>
      <c r="C26" s="1405" t="s">
        <v>101</v>
      </c>
      <c r="D26" s="1192" t="s">
        <v>102</v>
      </c>
      <c r="E26" s="1193"/>
    </row>
    <row r="27" spans="1:8" ht="22.5" hidden="1" customHeight="1">
      <c r="A27" s="1406"/>
      <c r="B27" s="1406"/>
      <c r="C27" s="1406"/>
      <c r="D27" s="371" t="s">
        <v>103</v>
      </c>
      <c r="E27" s="371" t="s">
        <v>104</v>
      </c>
    </row>
    <row r="28" spans="1:8" ht="21.95" hidden="1" customHeight="1">
      <c r="A28" s="372">
        <v>1</v>
      </c>
      <c r="B28" s="373"/>
      <c r="C28" s="373"/>
      <c r="D28" s="373"/>
      <c r="E28" s="373"/>
    </row>
    <row r="29" spans="1:8" ht="21.95" hidden="1" customHeight="1">
      <c r="A29" s="372">
        <v>2</v>
      </c>
      <c r="B29" s="373"/>
      <c r="C29" s="373"/>
      <c r="D29" s="373"/>
      <c r="E29" s="373"/>
    </row>
    <row r="30" spans="1:8" ht="37.5" hidden="1" customHeight="1">
      <c r="A30" s="372">
        <v>3</v>
      </c>
      <c r="B30" s="373"/>
      <c r="C30" s="373"/>
      <c r="D30" s="373"/>
      <c r="E30" s="373"/>
    </row>
    <row r="31" spans="1:8" ht="15.95" customHeight="1">
      <c r="A31" s="374"/>
      <c r="B31" s="374"/>
      <c r="C31" s="374"/>
      <c r="D31" s="374"/>
      <c r="E31" s="374"/>
    </row>
    <row r="32" spans="1:8" ht="15.95" customHeight="1">
      <c r="A32" s="374"/>
      <c r="B32" s="374"/>
      <c r="C32" s="375"/>
      <c r="D32" s="374"/>
      <c r="E32" s="374"/>
    </row>
    <row r="33" spans="1:9" ht="15.95" customHeight="1">
      <c r="A33" s="376" t="s">
        <v>7</v>
      </c>
      <c r="B33" s="389" t="str">
        <f>'Attach 3(JV)'!B24</f>
        <v>--</v>
      </c>
      <c r="C33" s="375" t="s">
        <v>5</v>
      </c>
      <c r="D33" s="1407" t="str">
        <f>'Attach 3(JV)'!E24</f>
        <v/>
      </c>
      <c r="E33" s="1407"/>
    </row>
    <row r="34" spans="1:9" ht="15.95" customHeight="1">
      <c r="A34" s="376" t="s">
        <v>8</v>
      </c>
      <c r="B34" s="390" t="str">
        <f>'Attach 3(JV)'!B25</f>
        <v/>
      </c>
      <c r="C34" s="375" t="s">
        <v>6</v>
      </c>
      <c r="D34" s="1407" t="str">
        <f>'Attach 3(JV)'!E25</f>
        <v/>
      </c>
      <c r="E34" s="1407"/>
    </row>
    <row r="35" spans="1:9" s="340" customFormat="1" ht="15.75" customHeight="1">
      <c r="A35" s="341"/>
      <c r="B35" s="341"/>
      <c r="C35" s="375"/>
      <c r="D35" s="341"/>
      <c r="E35" s="341"/>
      <c r="I35" s="341"/>
    </row>
    <row r="36" spans="1:9" s="340" customFormat="1" ht="19.5" customHeight="1">
      <c r="A36" s="380" t="str">
        <f>A1</f>
        <v>Specification No. :5002002169/REACTOR/DOM/A02-CC CS -3</v>
      </c>
      <c r="B36" s="381"/>
      <c r="C36" s="381"/>
      <c r="D36" s="381"/>
      <c r="E36" s="382" t="str">
        <f>E1</f>
        <v>Attachment-5A</v>
      </c>
      <c r="I36" s="341"/>
    </row>
    <row r="37" spans="1:9" s="340" customFormat="1" ht="18" customHeight="1">
      <c r="A37" s="378"/>
      <c r="I37" s="341"/>
    </row>
    <row r="38" spans="1:9" s="340" customFormat="1" ht="30" customHeight="1">
      <c r="A38" s="1408" t="s">
        <v>366</v>
      </c>
      <c r="B38" s="1408"/>
      <c r="C38" s="1408"/>
      <c r="D38" s="1408"/>
      <c r="E38" s="1408"/>
      <c r="I38" s="341"/>
    </row>
    <row r="39" spans="1:9" s="340" customFormat="1" ht="18" customHeight="1">
      <c r="B39" s="374"/>
      <c r="I39" s="341"/>
    </row>
    <row r="40" spans="1:9" s="340" customFormat="1" ht="36" customHeight="1">
      <c r="A40" s="1409" t="s">
        <v>345</v>
      </c>
      <c r="B40" s="1055" t="s">
        <v>364</v>
      </c>
      <c r="C40" s="1405" t="s">
        <v>368</v>
      </c>
      <c r="D40" s="1410" t="s">
        <v>537</v>
      </c>
      <c r="E40" s="1411"/>
      <c r="I40" s="341"/>
    </row>
    <row r="41" spans="1:9" s="340" customFormat="1" ht="36" customHeight="1">
      <c r="A41" s="1067"/>
      <c r="B41" s="1406"/>
      <c r="C41" s="1406"/>
      <c r="D41" s="371" t="s">
        <v>370</v>
      </c>
      <c r="E41" s="371" t="s">
        <v>539</v>
      </c>
      <c r="I41" s="341"/>
    </row>
    <row r="42" spans="1:9" s="340" customFormat="1" ht="18" customHeight="1">
      <c r="A42" s="383"/>
      <c r="B42" s="384"/>
      <c r="C42" s="383"/>
      <c r="D42" s="383"/>
      <c r="E42" s="383"/>
      <c r="I42" s="341"/>
    </row>
    <row r="43" spans="1:9" s="340" customFormat="1" ht="18" customHeight="1">
      <c r="A43" s="385"/>
      <c r="B43" s="386"/>
      <c r="C43" s="385"/>
      <c r="D43" s="385"/>
      <c r="E43" s="385"/>
      <c r="I43" s="341"/>
    </row>
    <row r="44" spans="1:9" s="340" customFormat="1" ht="18" customHeight="1">
      <c r="A44" s="385"/>
      <c r="B44" s="386"/>
      <c r="C44" s="385"/>
      <c r="D44" s="385"/>
      <c r="E44" s="385"/>
      <c r="I44" s="341"/>
    </row>
    <row r="45" spans="1:9" s="340" customFormat="1" ht="18" customHeight="1">
      <c r="A45" s="385"/>
      <c r="B45" s="386"/>
      <c r="C45" s="385"/>
      <c r="D45" s="385"/>
      <c r="E45" s="385"/>
      <c r="I45" s="341"/>
    </row>
    <row r="46" spans="1:9" s="340" customFormat="1" ht="18" customHeight="1">
      <c r="A46" s="385"/>
      <c r="B46" s="386"/>
      <c r="C46" s="385"/>
      <c r="D46" s="385"/>
      <c r="E46" s="385"/>
      <c r="I46" s="341"/>
    </row>
    <row r="47" spans="1:9" s="340" customFormat="1" ht="18" customHeight="1">
      <c r="A47" s="385"/>
      <c r="B47" s="386"/>
      <c r="C47" s="385"/>
      <c r="D47" s="385"/>
      <c r="E47" s="385"/>
      <c r="I47" s="341"/>
    </row>
    <row r="48" spans="1:9" s="340" customFormat="1" ht="18" customHeight="1">
      <c r="A48" s="385"/>
      <c r="B48" s="386"/>
      <c r="C48" s="385"/>
      <c r="D48" s="385"/>
      <c r="E48" s="385"/>
      <c r="I48" s="341"/>
    </row>
    <row r="49" spans="1:9" s="340" customFormat="1" ht="18" customHeight="1">
      <c r="A49" s="385"/>
      <c r="B49" s="386"/>
      <c r="C49" s="385"/>
      <c r="D49" s="385"/>
      <c r="E49" s="385"/>
      <c r="I49" s="341"/>
    </row>
    <row r="50" spans="1:9" s="340" customFormat="1" ht="18" customHeight="1">
      <c r="A50" s="385"/>
      <c r="B50" s="386"/>
      <c r="C50" s="385"/>
      <c r="D50" s="385"/>
      <c r="E50" s="385"/>
      <c r="I50" s="341"/>
    </row>
    <row r="51" spans="1:9" s="340" customFormat="1" ht="18" customHeight="1">
      <c r="A51" s="385"/>
      <c r="B51" s="386"/>
      <c r="C51" s="385"/>
      <c r="D51" s="385"/>
      <c r="E51" s="385"/>
      <c r="I51" s="341"/>
    </row>
    <row r="52" spans="1:9" s="340" customFormat="1" ht="18" customHeight="1">
      <c r="A52" s="385"/>
      <c r="B52" s="386"/>
      <c r="C52" s="385"/>
      <c r="D52" s="385"/>
      <c r="E52" s="385"/>
      <c r="I52" s="341"/>
    </row>
    <row r="53" spans="1:9" s="340" customFormat="1" ht="18" customHeight="1">
      <c r="A53" s="385"/>
      <c r="B53" s="386"/>
      <c r="C53" s="385"/>
      <c r="D53" s="385"/>
      <c r="E53" s="385"/>
      <c r="I53" s="341"/>
    </row>
    <row r="54" spans="1:9" s="340" customFormat="1" ht="18" customHeight="1">
      <c r="A54" s="385"/>
      <c r="B54" s="386"/>
      <c r="C54" s="385"/>
      <c r="D54" s="385"/>
      <c r="E54" s="385"/>
      <c r="I54" s="341"/>
    </row>
    <row r="55" spans="1:9" s="340" customFormat="1" ht="18" customHeight="1">
      <c r="A55" s="385"/>
      <c r="B55" s="386"/>
      <c r="C55" s="385"/>
      <c r="D55" s="385"/>
      <c r="E55" s="385"/>
      <c r="I55" s="341"/>
    </row>
    <row r="56" spans="1:9" s="340" customFormat="1" ht="18" customHeight="1">
      <c r="A56" s="385"/>
      <c r="B56" s="386"/>
      <c r="C56" s="385"/>
      <c r="D56" s="385"/>
      <c r="E56" s="385"/>
      <c r="I56" s="341"/>
    </row>
    <row r="57" spans="1:9" s="340" customFormat="1" ht="18" customHeight="1">
      <c r="A57" s="385"/>
      <c r="B57" s="386"/>
      <c r="C57" s="385"/>
      <c r="D57" s="385"/>
      <c r="E57" s="385"/>
      <c r="I57" s="341"/>
    </row>
    <row r="58" spans="1:9" s="340" customFormat="1" ht="18" customHeight="1">
      <c r="A58" s="385"/>
      <c r="B58" s="386"/>
      <c r="C58" s="385"/>
      <c r="D58" s="385"/>
      <c r="E58" s="385"/>
      <c r="I58" s="341"/>
    </row>
    <row r="59" spans="1:9" s="340" customFormat="1" ht="18" customHeight="1">
      <c r="A59" s="385"/>
      <c r="B59" s="386"/>
      <c r="C59" s="385"/>
      <c r="D59" s="385"/>
      <c r="E59" s="385"/>
      <c r="I59" s="341"/>
    </row>
    <row r="60" spans="1:9" s="340" customFormat="1" ht="18" customHeight="1">
      <c r="A60" s="385"/>
      <c r="B60" s="386"/>
      <c r="C60" s="385"/>
      <c r="D60" s="385"/>
      <c r="E60" s="385"/>
      <c r="I60" s="341"/>
    </row>
    <row r="61" spans="1:9" s="340" customFormat="1" ht="18" customHeight="1">
      <c r="A61" s="385"/>
      <c r="B61" s="386"/>
      <c r="C61" s="385"/>
      <c r="D61" s="385"/>
      <c r="E61" s="385"/>
      <c r="I61" s="341"/>
    </row>
    <row r="62" spans="1:9" s="340" customFormat="1" ht="18" customHeight="1">
      <c r="A62" s="385"/>
      <c r="B62" s="386"/>
      <c r="C62" s="385"/>
      <c r="D62" s="385"/>
      <c r="E62" s="385"/>
      <c r="I62" s="341"/>
    </row>
    <row r="63" spans="1:9" s="340" customFormat="1" ht="18" customHeight="1">
      <c r="A63" s="385"/>
      <c r="B63" s="386"/>
      <c r="C63" s="385"/>
      <c r="D63" s="385"/>
      <c r="E63" s="385"/>
      <c r="I63" s="341"/>
    </row>
    <row r="64" spans="1:9" s="340" customFormat="1" ht="18" customHeight="1">
      <c r="A64" s="385"/>
      <c r="B64" s="386"/>
      <c r="C64" s="385"/>
      <c r="D64" s="385"/>
      <c r="E64" s="385"/>
      <c r="I64" s="341"/>
    </row>
    <row r="65" spans="1:9" s="340" customFormat="1" ht="18" customHeight="1">
      <c r="A65" s="385"/>
      <c r="B65" s="386"/>
      <c r="C65" s="385"/>
      <c r="D65" s="385"/>
      <c r="E65" s="385"/>
      <c r="I65" s="341"/>
    </row>
    <row r="66" spans="1:9" s="340" customFormat="1" ht="18" customHeight="1">
      <c r="A66" s="385"/>
      <c r="B66" s="386"/>
      <c r="C66" s="385"/>
      <c r="D66" s="385"/>
      <c r="E66" s="385"/>
      <c r="I66" s="341"/>
    </row>
    <row r="67" spans="1:9" s="340" customFormat="1" ht="18" customHeight="1">
      <c r="A67" s="385"/>
      <c r="B67" s="386"/>
      <c r="C67" s="385"/>
      <c r="D67" s="385"/>
      <c r="E67" s="385"/>
      <c r="I67" s="341"/>
    </row>
    <row r="68" spans="1:9" s="340" customFormat="1" ht="18" customHeight="1">
      <c r="A68" s="387"/>
      <c r="B68" s="388"/>
      <c r="C68" s="387"/>
      <c r="D68" s="387"/>
      <c r="E68" s="387"/>
      <c r="I68" s="341"/>
    </row>
    <row r="69" spans="1:9" s="340" customFormat="1" ht="18" customHeight="1">
      <c r="I69" s="341"/>
    </row>
    <row r="70" spans="1:9" s="340" customFormat="1" ht="24" customHeight="1">
      <c r="C70" s="375"/>
      <c r="I70" s="341"/>
    </row>
    <row r="71" spans="1:9" s="340" customFormat="1" ht="24" customHeight="1">
      <c r="A71" s="376" t="s">
        <v>7</v>
      </c>
      <c r="B71" s="377" t="str">
        <f>B33</f>
        <v>--</v>
      </c>
      <c r="C71" s="375" t="s">
        <v>5</v>
      </c>
      <c r="D71" s="379" t="str">
        <f>D33</f>
        <v/>
      </c>
      <c r="I71" s="341"/>
    </row>
    <row r="72" spans="1:9" s="340" customFormat="1" ht="24" customHeight="1">
      <c r="A72" s="376" t="s">
        <v>8</v>
      </c>
      <c r="B72" s="377" t="str">
        <f>B34</f>
        <v/>
      </c>
      <c r="C72" s="375" t="s">
        <v>6</v>
      </c>
      <c r="D72" s="379" t="str">
        <f>D34</f>
        <v/>
      </c>
      <c r="I72" s="341"/>
    </row>
    <row r="73" spans="1:9" s="340" customFormat="1" ht="24" customHeight="1">
      <c r="A73" s="376"/>
      <c r="B73" s="389"/>
      <c r="C73" s="375"/>
      <c r="D73" s="390"/>
      <c r="I73" s="341"/>
    </row>
    <row r="74" spans="1:9" s="340" customFormat="1" ht="33" customHeight="1">
      <c r="A74" s="374"/>
      <c r="B74" s="374"/>
      <c r="C74" s="374"/>
      <c r="D74" s="391"/>
      <c r="E74" s="374"/>
      <c r="I74" s="341"/>
    </row>
  </sheetData>
  <sheetProtection password="CBD2" sheet="1" objects="1" scenarios="1" formatColumns="0" formatRows="0" selectLockedCells="1"/>
  <customSheetViews>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19"/>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0"/>
  <headerFooter alignWithMargins="0">
    <oddFooter xml:space="preserve">&amp;R&amp;"Book Antiqua,Bold"&amp;8 Page &amp;P </oddFooter>
  </headerFooter>
  <rowBreaks count="1" manualBreakCount="1">
    <brk id="35" max="4" man="1"/>
  </rowBreaks>
  <drawing r:id="rId21"/>
  <legacyDrawing r:id="rId22"/>
  <mc:AlternateContent xmlns:mc="http://schemas.openxmlformats.org/markup-compatibility/2006">
    <mc:Choice Requires="x14">
      <controls>
        <mc:AlternateContent xmlns:mc="http://schemas.openxmlformats.org/markup-compatibility/2006">
          <mc:Choice Requires="x14">
            <control shapeId="74753" r:id="rId23"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C19" sqref="C19:D19"/>
    </sheetView>
  </sheetViews>
  <sheetFormatPr defaultColWidth="9.140625" defaultRowHeight="16.5"/>
  <cols>
    <col min="1" max="1" width="12.140625" style="17" customWidth="1"/>
    <col min="2" max="2" width="20.5703125" style="17" customWidth="1"/>
    <col min="3" max="3" width="11.42578125" style="17" customWidth="1"/>
    <col min="4" max="4" width="19.42578125" style="17" customWidth="1"/>
    <col min="5" max="5" width="49.42578125" style="17" customWidth="1"/>
    <col min="6" max="7" width="9.140625" style="12"/>
    <col min="8" max="8" width="0" style="12" hidden="1" customWidth="1"/>
    <col min="9" max="16384" width="9.140625" style="13"/>
  </cols>
  <sheetData>
    <row r="1" spans="1:26" s="631" customFormat="1" ht="16.5" customHeight="1">
      <c r="A1" s="1374" t="str">
        <f>'Attach 3(JV)'!A1</f>
        <v>Specification No. :5002002169/REACTOR/DOM/A02-CC CS -3</v>
      </c>
      <c r="B1" s="1374"/>
      <c r="C1" s="1374"/>
      <c r="D1" s="1374"/>
      <c r="E1" s="647" t="str">
        <f>"Attachment-6 " &amp; 'Attach 3(JV)'!AT1</f>
        <v xml:space="preserve">Attachment-6 </v>
      </c>
      <c r="F1" s="630"/>
      <c r="G1" s="630"/>
      <c r="H1" s="630"/>
      <c r="Z1" s="655"/>
    </row>
    <row r="2" spans="1:26" ht="3.75" customHeight="1">
      <c r="Z2" s="133"/>
    </row>
    <row r="3" spans="1:26" ht="77.2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14"/>
      <c r="G3" s="15"/>
      <c r="H3" s="14"/>
    </row>
    <row r="4" spans="1:26" ht="6.75" customHeight="1">
      <c r="A4" s="16"/>
      <c r="H4" s="18"/>
      <c r="I4" s="2"/>
    </row>
    <row r="5" spans="1:26" ht="20.100000000000001" customHeight="1">
      <c r="A5" s="1035" t="s">
        <v>44</v>
      </c>
      <c r="B5" s="1035"/>
      <c r="C5" s="1035"/>
      <c r="D5" s="1035"/>
      <c r="E5" s="1035"/>
      <c r="F5" s="19"/>
      <c r="H5" s="18"/>
      <c r="I5" s="4"/>
    </row>
    <row r="6" spans="1:26" ht="10.5" customHeight="1">
      <c r="A6" s="20"/>
      <c r="H6" s="18"/>
      <c r="I6" s="4"/>
    </row>
    <row r="7" spans="1:26" ht="20.100000000000001" customHeight="1">
      <c r="A7" s="21" t="str">
        <f>'Attach 3(JV)'!A7</f>
        <v>Bidder’s Name and Address  :</v>
      </c>
      <c r="E7" s="6" t="str">
        <f>'Attach 3(JV)'!E7</f>
        <v>To:</v>
      </c>
      <c r="H7" s="18"/>
      <c r="I7" s="4"/>
    </row>
    <row r="8" spans="1:26" ht="36" customHeight="1">
      <c r="A8" s="1041" t="str">
        <f>'Attach 3(JV)'!A8</f>
        <v/>
      </c>
      <c r="B8" s="1041"/>
      <c r="C8" s="1041"/>
      <c r="D8" s="1041"/>
      <c r="E8" s="3" t="str">
        <f>'Attach 3(JV)'!E8</f>
        <v>Contract Services</v>
      </c>
      <c r="H8" s="18"/>
      <c r="I8" s="4"/>
    </row>
    <row r="9" spans="1:26" ht="20.100000000000001" customHeight="1">
      <c r="A9" s="5" t="s">
        <v>347</v>
      </c>
      <c r="B9" s="1372">
        <f>'Attach 3(JV)'!B9</f>
        <v>0</v>
      </c>
      <c r="C9" s="1372"/>
      <c r="D9" s="1372"/>
      <c r="E9" s="3" t="str">
        <f>'Attach 3(JV)'!E9</f>
        <v>Power Grid Corporation of India Ltd.,</v>
      </c>
      <c r="H9" s="18"/>
      <c r="I9" s="4"/>
    </row>
    <row r="10" spans="1:26" ht="20.100000000000001" customHeight="1">
      <c r="A10" s="5" t="s">
        <v>349</v>
      </c>
      <c r="B10" s="1372">
        <f>'Attach 3(JV)'!B10</f>
        <v>0</v>
      </c>
      <c r="C10" s="1372"/>
      <c r="D10" s="1372"/>
      <c r="E10" s="3" t="str">
        <f>'Attach 3(JV)'!E10</f>
        <v>"Saudamini", Plot No. 2, Sector 29</v>
      </c>
      <c r="H10" s="18"/>
      <c r="I10" s="4"/>
    </row>
    <row r="11" spans="1:26" ht="20.100000000000001" customHeight="1">
      <c r="B11" s="1372">
        <f>'Attach 3(JV)'!B11</f>
        <v>0</v>
      </c>
      <c r="C11" s="1372"/>
      <c r="D11" s="1372"/>
      <c r="E11" s="3" t="str">
        <f>'Attach 3(JV)'!E11</f>
        <v>Gurgaon (Haryana) - 122001</v>
      </c>
    </row>
    <row r="12" spans="1:26" ht="17.25" customHeight="1">
      <c r="A12" s="20"/>
      <c r="B12" s="1372">
        <f>'Attach 3(JV)'!B12</f>
        <v>0</v>
      </c>
      <c r="C12" s="1372"/>
      <c r="D12" s="1372"/>
      <c r="E12" s="3"/>
    </row>
    <row r="13" spans="1:26" ht="21" customHeight="1">
      <c r="A13" s="17" t="s">
        <v>342</v>
      </c>
      <c r="B13" s="112"/>
      <c r="C13" s="112"/>
      <c r="D13" s="112"/>
    </row>
    <row r="14" spans="1:26" ht="45" customHeight="1">
      <c r="A14" s="1270" t="s">
        <v>45</v>
      </c>
      <c r="B14" s="1270"/>
      <c r="C14" s="1270"/>
      <c r="D14" s="1270"/>
      <c r="E14" s="1270"/>
      <c r="F14" s="22"/>
      <c r="G14" s="22"/>
      <c r="H14" s="22"/>
    </row>
    <row r="15" spans="1:26" ht="12" customHeight="1">
      <c r="A15" s="20"/>
      <c r="B15" s="20"/>
      <c r="C15" s="20"/>
      <c r="D15" s="20"/>
      <c r="E15" s="20"/>
      <c r="F15" s="22"/>
      <c r="G15" s="22"/>
      <c r="H15" s="22"/>
    </row>
    <row r="16" spans="1:26" ht="42" customHeight="1">
      <c r="A16" s="35" t="s">
        <v>345</v>
      </c>
      <c r="B16" s="35" t="s">
        <v>46</v>
      </c>
      <c r="C16" s="1414" t="s">
        <v>47</v>
      </c>
      <c r="D16" s="1414"/>
      <c r="E16" s="35" t="s">
        <v>48</v>
      </c>
      <c r="F16" s="22"/>
      <c r="G16" s="22"/>
      <c r="H16" s="22"/>
    </row>
    <row r="17" spans="1:9" ht="21" customHeight="1">
      <c r="A17" s="265"/>
      <c r="B17" s="265"/>
      <c r="C17" s="1412"/>
      <c r="D17" s="1413"/>
      <c r="E17" s="265"/>
      <c r="F17" s="22"/>
      <c r="G17" s="22"/>
      <c r="H17" s="22"/>
    </row>
    <row r="18" spans="1:9" ht="21" customHeight="1">
      <c r="A18" s="265"/>
      <c r="B18" s="265"/>
      <c r="C18" s="1412"/>
      <c r="D18" s="1413"/>
      <c r="E18" s="265"/>
      <c r="F18" s="22"/>
      <c r="G18" s="22"/>
      <c r="H18" s="22"/>
    </row>
    <row r="19" spans="1:9" ht="21" customHeight="1">
      <c r="A19" s="265"/>
      <c r="B19" s="265"/>
      <c r="C19" s="1415"/>
      <c r="D19" s="1415"/>
      <c r="E19" s="265"/>
      <c r="F19" s="150"/>
      <c r="G19" s="150"/>
      <c r="H19" s="150"/>
    </row>
    <row r="20" spans="1:9" ht="21" customHeight="1">
      <c r="A20" s="265"/>
      <c r="B20" s="265"/>
      <c r="C20" s="1415"/>
      <c r="D20" s="1415"/>
      <c r="E20" s="265"/>
      <c r="F20" s="182"/>
      <c r="G20" s="182"/>
      <c r="H20" s="180" t="b">
        <v>0</v>
      </c>
      <c r="I20" s="119"/>
    </row>
    <row r="21" spans="1:9" ht="21" customHeight="1">
      <c r="A21" s="265"/>
      <c r="B21" s="265"/>
      <c r="C21" s="1415"/>
      <c r="D21" s="1415"/>
      <c r="E21" s="265"/>
      <c r="F21" s="182"/>
      <c r="G21" s="182"/>
      <c r="H21" s="183"/>
    </row>
    <row r="22" spans="1:9" ht="16.5" customHeight="1">
      <c r="D22" s="20"/>
      <c r="E22" s="20"/>
      <c r="F22" s="150"/>
      <c r="G22" s="150"/>
      <c r="H22" s="150"/>
      <c r="I22" s="119"/>
    </row>
    <row r="23" spans="1:9" s="12" customFormat="1" ht="51.75" customHeight="1">
      <c r="A23" s="1378" t="s">
        <v>49</v>
      </c>
      <c r="B23" s="1378"/>
      <c r="C23" s="1378"/>
      <c r="D23" s="1378"/>
      <c r="E23" s="1378"/>
      <c r="F23" s="22"/>
      <c r="G23" s="22"/>
      <c r="H23" s="22"/>
    </row>
    <row r="24" spans="1:9" s="12" customFormat="1" ht="96.75" customHeight="1">
      <c r="A24" s="1378" t="s">
        <v>50</v>
      </c>
      <c r="B24" s="1378"/>
      <c r="C24" s="1378"/>
      <c r="D24" s="1378"/>
      <c r="E24" s="1378"/>
      <c r="F24" s="22"/>
      <c r="G24" s="22"/>
      <c r="H24" s="22"/>
    </row>
    <row r="25" spans="1:9" s="12" customFormat="1" ht="24" customHeight="1">
      <c r="A25" s="172"/>
      <c r="B25" s="172"/>
      <c r="C25" s="172"/>
      <c r="D25" s="25"/>
      <c r="E25" s="172"/>
      <c r="F25" s="22"/>
      <c r="G25" s="22"/>
      <c r="H25" s="22"/>
    </row>
    <row r="26" spans="1:9" ht="24" customHeight="1">
      <c r="A26" s="24" t="s">
        <v>7</v>
      </c>
      <c r="B26" s="53" t="str">
        <f>'Attach 3(JV)'!B24</f>
        <v>--</v>
      </c>
      <c r="C26" s="28"/>
      <c r="D26" s="25" t="s">
        <v>5</v>
      </c>
      <c r="E26" s="255" t="str">
        <f>'Attach 3(JV)'!E24</f>
        <v/>
      </c>
    </row>
    <row r="27" spans="1:9" ht="24" customHeight="1">
      <c r="A27" s="24" t="s">
        <v>8</v>
      </c>
      <c r="B27" s="255" t="str">
        <f>'Attach 3(JV)'!B25</f>
        <v/>
      </c>
      <c r="C27" s="28"/>
      <c r="D27" s="25" t="s">
        <v>6</v>
      </c>
      <c r="E27" s="255" t="str">
        <f>'Attach 3(JV)'!E25</f>
        <v/>
      </c>
    </row>
    <row r="28" spans="1:9" ht="24" customHeight="1">
      <c r="D28" s="25"/>
    </row>
    <row r="29" spans="1:9" ht="24" customHeight="1">
      <c r="D29" s="25"/>
    </row>
    <row r="30" spans="1:9" s="40" customFormat="1" ht="32.25" customHeight="1">
      <c r="A30" s="21" t="str">
        <f>A1</f>
        <v>Specification No. :5002002169/REACTOR/DOM/A02-CC CS -3</v>
      </c>
      <c r="B30" s="21"/>
      <c r="C30" s="21"/>
      <c r="D30" s="21"/>
      <c r="E30" s="42" t="str">
        <f>"Annexure I to" &amp; E1</f>
        <v xml:space="preserve">Annexure I toAttachment-6 </v>
      </c>
      <c r="F30" s="39"/>
      <c r="G30" s="39"/>
      <c r="H30" s="39"/>
    </row>
    <row r="31" spans="1:9" ht="15.75" customHeight="1">
      <c r="A31" s="1417"/>
      <c r="B31" s="1417"/>
      <c r="C31" s="1417"/>
      <c r="D31" s="1417"/>
      <c r="E31" s="1417"/>
    </row>
    <row r="32" spans="1:9" ht="20.100000000000001" customHeight="1">
      <c r="A32" s="1416" t="str">
        <f>A5</f>
        <v>(Alternative, Deviations and Exceptions to the Provisions)</v>
      </c>
      <c r="B32" s="1416"/>
      <c r="C32" s="1416"/>
      <c r="D32" s="1416"/>
      <c r="E32" s="1416"/>
    </row>
    <row r="33" spans="1:5" ht="20.100000000000001" customHeight="1">
      <c r="A33" s="1416" t="s">
        <v>179</v>
      </c>
      <c r="B33" s="1416"/>
      <c r="C33" s="1416"/>
      <c r="D33" s="1416"/>
      <c r="E33" s="1416"/>
    </row>
    <row r="34" spans="1:5" ht="20.100000000000001" customHeight="1"/>
    <row r="35" spans="1:5" ht="42" customHeight="1">
      <c r="A35" s="35" t="s">
        <v>345</v>
      </c>
      <c r="B35" s="35" t="s">
        <v>46</v>
      </c>
      <c r="C35" s="1414" t="s">
        <v>47</v>
      </c>
      <c r="D35" s="1414"/>
      <c r="E35" s="35" t="s">
        <v>48</v>
      </c>
    </row>
    <row r="36" spans="1:5" ht="39.950000000000003" customHeight="1">
      <c r="A36" s="265"/>
      <c r="B36" s="265"/>
      <c r="C36" s="1412"/>
      <c r="D36" s="1413"/>
      <c r="E36" s="265"/>
    </row>
    <row r="37" spans="1:5" ht="39.950000000000003" customHeight="1">
      <c r="A37" s="265"/>
      <c r="B37" s="265"/>
      <c r="C37" s="1412"/>
      <c r="D37" s="1413"/>
      <c r="E37" s="265"/>
    </row>
    <row r="38" spans="1:5" ht="39.950000000000003" customHeight="1">
      <c r="A38" s="265"/>
      <c r="B38" s="265"/>
      <c r="C38" s="1412"/>
      <c r="D38" s="1413"/>
      <c r="E38" s="265"/>
    </row>
    <row r="39" spans="1:5" ht="39.950000000000003" customHeight="1">
      <c r="A39" s="265"/>
      <c r="B39" s="265"/>
      <c r="C39" s="1412"/>
      <c r="D39" s="1413"/>
      <c r="E39" s="265"/>
    </row>
    <row r="40" spans="1:5" ht="39.950000000000003" customHeight="1">
      <c r="A40" s="265"/>
      <c r="B40" s="265"/>
      <c r="C40" s="1412"/>
      <c r="D40" s="1413"/>
      <c r="E40" s="265"/>
    </row>
    <row r="41" spans="1:5" ht="39.950000000000003" customHeight="1">
      <c r="A41" s="265"/>
      <c r="B41" s="265"/>
      <c r="C41" s="1412"/>
      <c r="D41" s="1413"/>
      <c r="E41" s="265"/>
    </row>
    <row r="42" spans="1:5" ht="39.950000000000003" customHeight="1">
      <c r="A42" s="265"/>
      <c r="B42" s="265"/>
      <c r="C42" s="1412"/>
      <c r="D42" s="1413"/>
      <c r="E42" s="265"/>
    </row>
    <row r="43" spans="1:5" ht="39.950000000000003" customHeight="1">
      <c r="A43" s="265"/>
      <c r="B43" s="265"/>
      <c r="C43" s="1412"/>
      <c r="D43" s="1413"/>
      <c r="E43" s="265"/>
    </row>
    <row r="44" spans="1:5" ht="39.950000000000003" customHeight="1">
      <c r="A44" s="265"/>
      <c r="B44" s="265"/>
      <c r="C44" s="1412"/>
      <c r="D44" s="1413"/>
      <c r="E44" s="265"/>
    </row>
    <row r="45" spans="1:5" ht="39.950000000000003" customHeight="1">
      <c r="A45" s="265"/>
      <c r="B45" s="265"/>
      <c r="C45" s="1412"/>
      <c r="D45" s="1413"/>
      <c r="E45" s="265"/>
    </row>
    <row r="46" spans="1:5" ht="20.100000000000001" customHeight="1"/>
    <row r="47" spans="1:5" ht="25.5" customHeight="1"/>
    <row r="48" spans="1:5" ht="25.5" customHeight="1">
      <c r="A48" s="13"/>
      <c r="B48" s="13"/>
      <c r="C48" s="13"/>
      <c r="D48" s="25"/>
      <c r="E48" s="13"/>
    </row>
    <row r="49" spans="1:5" ht="25.5" customHeight="1">
      <c r="A49" s="24" t="s">
        <v>7</v>
      </c>
      <c r="B49" s="53" t="str">
        <f>B26</f>
        <v>--</v>
      </c>
      <c r="C49" s="28"/>
      <c r="D49" s="25" t="s">
        <v>5</v>
      </c>
      <c r="E49" s="255" t="str">
        <f>E26</f>
        <v/>
      </c>
    </row>
    <row r="50" spans="1:5" ht="25.5" customHeight="1">
      <c r="A50" s="24" t="s">
        <v>8</v>
      </c>
      <c r="B50" s="260" t="str">
        <f>B27</f>
        <v/>
      </c>
      <c r="C50" s="28"/>
      <c r="D50" s="25" t="s">
        <v>6</v>
      </c>
      <c r="E50" s="255" t="str">
        <f>E27</f>
        <v/>
      </c>
    </row>
    <row r="51" spans="1:5" ht="25.5" customHeight="1">
      <c r="D51" s="25"/>
    </row>
  </sheetData>
  <sheetProtection password="CBD2" sheet="1" objects="1" scenarios="1" formatColumns="0" formatRows="0" selectLockedCells="1"/>
  <customSheetViews>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1"/>
  <headerFooter alignWithMargins="0">
    <oddFooter>&amp;R&amp;"Book Antiqua,Bold"&amp;8 Page &amp;P of &amp;N</oddFooter>
  </headerFooter>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9.42578125" style="17" customWidth="1"/>
    <col min="6" max="8" width="9.140625" style="12"/>
    <col min="9" max="16384" width="9.140625" style="13"/>
  </cols>
  <sheetData>
    <row r="1" spans="1:9" s="631" customFormat="1" ht="15.75" customHeight="1">
      <c r="A1" s="1374" t="str">
        <f>'Attach 3(JV)'!A1</f>
        <v>Specification No. :5002002169/REACTOR/DOM/A02-CC CS -3</v>
      </c>
      <c r="B1" s="1374"/>
      <c r="C1" s="1374"/>
      <c r="D1" s="1374"/>
      <c r="E1" s="629" t="str">
        <f>"Attachment-7 " &amp; 'Attach 3(JV)'!AT1</f>
        <v xml:space="preserve">Attachment-7 </v>
      </c>
      <c r="F1" s="630"/>
      <c r="G1" s="630"/>
      <c r="H1" s="630"/>
    </row>
    <row r="2" spans="1:9">
      <c r="E2" s="232"/>
    </row>
    <row r="3" spans="1:9" ht="80.2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14"/>
      <c r="G3" s="15"/>
      <c r="H3" s="14"/>
    </row>
    <row r="4" spans="1:9" ht="20.100000000000001" customHeight="1">
      <c r="A4" s="16"/>
      <c r="H4" s="18"/>
      <c r="I4" s="2"/>
    </row>
    <row r="5" spans="1:9" ht="20.100000000000001" customHeight="1">
      <c r="A5" s="1035" t="s">
        <v>182</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123" t="str">
        <f>'Attach 3(JV)'!E8</f>
        <v>Contract Services</v>
      </c>
      <c r="H8" s="18"/>
      <c r="I8" s="4"/>
    </row>
    <row r="9" spans="1:9" ht="20.100000000000001" customHeight="1">
      <c r="A9" s="5" t="s">
        <v>347</v>
      </c>
      <c r="B9" s="1038">
        <f>'Attach 3(JV)'!B9</f>
        <v>0</v>
      </c>
      <c r="C9" s="1038"/>
      <c r="D9" s="1038"/>
      <c r="E9" s="123" t="str">
        <f>'Attach 3(JV)'!E9</f>
        <v>Power Grid Corporation of India Ltd.,</v>
      </c>
      <c r="H9" s="18"/>
      <c r="I9" s="4"/>
    </row>
    <row r="10" spans="1:9" ht="20.100000000000001" customHeight="1">
      <c r="A10" s="5" t="s">
        <v>349</v>
      </c>
      <c r="B10" s="1038">
        <f>'Attach 3(JV)'!B10</f>
        <v>0</v>
      </c>
      <c r="C10" s="1038"/>
      <c r="D10" s="1038"/>
      <c r="E10" s="123" t="str">
        <f>'Attach 3(JV)'!E10</f>
        <v>"Saudamini", Plot No. 2, Sector 29</v>
      </c>
      <c r="H10" s="18"/>
      <c r="I10" s="4"/>
    </row>
    <row r="11" spans="1:9" ht="20.100000000000001" customHeight="1">
      <c r="B11" s="1038">
        <f>'Attach 3(JV)'!B11</f>
        <v>0</v>
      </c>
      <c r="C11" s="1038"/>
      <c r="D11" s="1038"/>
      <c r="E11" s="123" t="str">
        <f>'Attach 3(JV)'!E11</f>
        <v>Gurgaon (Haryana) - 122001</v>
      </c>
    </row>
    <row r="12" spans="1:9" ht="20.100000000000001" customHeight="1">
      <c r="A12" s="20"/>
      <c r="B12" s="1038">
        <f>'Attach 3(JV)'!B12</f>
        <v>0</v>
      </c>
      <c r="C12" s="1038"/>
      <c r="D12" s="1038"/>
      <c r="E12" s="6"/>
    </row>
    <row r="13" spans="1:9" ht="20.100000000000001" customHeight="1">
      <c r="B13" s="84"/>
      <c r="C13" s="84"/>
      <c r="D13" s="84"/>
    </row>
    <row r="14" spans="1:9" ht="20.100000000000001" customHeight="1">
      <c r="A14" s="20"/>
      <c r="B14" s="84"/>
      <c r="C14" s="84"/>
      <c r="D14" s="84"/>
    </row>
    <row r="15" spans="1:9" ht="27.75" customHeight="1">
      <c r="A15" s="1416" t="s">
        <v>183</v>
      </c>
      <c r="B15" s="1416"/>
      <c r="C15" s="1416"/>
      <c r="D15" s="1416"/>
      <c r="E15" s="1416"/>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20.100000000000001" customHeight="1">
      <c r="D21" s="25"/>
    </row>
    <row r="22" spans="1:5" ht="33" customHeight="1">
      <c r="A22" s="24" t="s">
        <v>7</v>
      </c>
      <c r="B22" s="53" t="str">
        <f>'Attach 3(JV)'!B24</f>
        <v>--</v>
      </c>
      <c r="C22" s="21"/>
      <c r="D22" s="25" t="s">
        <v>5</v>
      </c>
      <c r="E22" s="255" t="str">
        <f>'Attach 3(JV)'!E24</f>
        <v/>
      </c>
    </row>
    <row r="23" spans="1:5" ht="33" customHeight="1">
      <c r="A23" s="24" t="s">
        <v>8</v>
      </c>
      <c r="B23" s="255" t="str">
        <f>'Attach 3(JV)'!B25</f>
        <v/>
      </c>
      <c r="C23" s="21"/>
      <c r="D23" s="25" t="s">
        <v>6</v>
      </c>
      <c r="E23" s="255" t="str">
        <f>'Attach 3(JV)'!E25</f>
        <v/>
      </c>
    </row>
    <row r="24" spans="1:5" ht="33" customHeight="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0"/>
  <headerFooter alignWithMargins="0">
    <oddFooter>&amp;R&amp;"Book Antiqua,Bold"&amp;8 Page &amp;P of &amp;N</oddFooter>
  </headerFooter>
  <drawing r:id="rId4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zoomScale="80" zoomScaleSheetLayoutView="80" workbookViewId="0">
      <selection activeCell="E44" sqref="E44:F44"/>
    </sheetView>
  </sheetViews>
  <sheetFormatPr defaultColWidth="9.140625" defaultRowHeight="16.5"/>
  <cols>
    <col min="1" max="1" width="12.140625" style="17" customWidth="1"/>
    <col min="2" max="2" width="20.5703125" style="17" customWidth="1"/>
    <col min="3" max="3" width="11.42578125" style="17" customWidth="1"/>
    <col min="4" max="4" width="40.85546875" style="17" customWidth="1"/>
    <col min="5" max="5" width="33.42578125" style="12" customWidth="1"/>
    <col min="6" max="6" width="24.42578125" style="12" customWidth="1"/>
    <col min="7" max="16384" width="9.140625" style="13"/>
  </cols>
  <sheetData>
    <row r="1" spans="1:6" s="80" customFormat="1" ht="21.75" customHeight="1">
      <c r="A1" s="1370" t="str">
        <f>'Attach 3(JV)'!A1</f>
        <v>Specification No. :5002002169/REACTOR/DOM/A02-CC CS -3</v>
      </c>
      <c r="B1" s="1370"/>
      <c r="C1" s="1370"/>
      <c r="D1" s="1370"/>
      <c r="E1" s="628"/>
      <c r="F1" s="628" t="str">
        <f>"Attachment-9 " &amp; 'Attach 3(JV)'!AT1</f>
        <v xml:space="preserve">Attachment-9 </v>
      </c>
    </row>
    <row r="2" spans="1:6" ht="15" customHeight="1"/>
    <row r="3" spans="1:6" ht="87.7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42"/>
    </row>
    <row r="4" spans="1:6" ht="15" customHeight="1">
      <c r="A4" s="16"/>
      <c r="F4" s="18"/>
    </row>
    <row r="5" spans="1:6" ht="20.100000000000001" customHeight="1">
      <c r="A5" s="1035" t="s">
        <v>372</v>
      </c>
      <c r="B5" s="1035"/>
      <c r="C5" s="1035"/>
      <c r="D5" s="1035"/>
      <c r="E5" s="1035"/>
      <c r="F5" s="1035"/>
    </row>
    <row r="6" spans="1:6" ht="12.75" customHeight="1">
      <c r="A6" s="20"/>
      <c r="F6" s="18"/>
    </row>
    <row r="7" spans="1:6" ht="20.100000000000001" customHeight="1">
      <c r="A7" s="21" t="str">
        <f>'Attach 3(JV)'!A7</f>
        <v>Bidder’s Name and Address  :</v>
      </c>
      <c r="E7" s="17" t="s">
        <v>346</v>
      </c>
      <c r="F7" s="18"/>
    </row>
    <row r="8" spans="1:6" ht="36" customHeight="1">
      <c r="A8" s="1041" t="str">
        <f>'Attach 3(JV)'!A8</f>
        <v/>
      </c>
      <c r="B8" s="1041"/>
      <c r="C8" s="1041"/>
      <c r="D8" s="1041"/>
      <c r="E8" s="17" t="s">
        <v>348</v>
      </c>
      <c r="F8" s="18"/>
    </row>
    <row r="9" spans="1:6" ht="20.100000000000001" customHeight="1">
      <c r="A9" s="5" t="s">
        <v>347</v>
      </c>
      <c r="B9" s="1372">
        <f>'Attach 3(JV)'!B9</f>
        <v>0</v>
      </c>
      <c r="C9" s="1372"/>
      <c r="D9" s="1372"/>
      <c r="E9" s="17" t="s">
        <v>350</v>
      </c>
      <c r="F9" s="18"/>
    </row>
    <row r="10" spans="1:6" ht="20.100000000000001" customHeight="1">
      <c r="A10" s="5" t="s">
        <v>349</v>
      </c>
      <c r="B10" s="1372">
        <f>'Attach 3(JV)'!B10</f>
        <v>0</v>
      </c>
      <c r="C10" s="1372"/>
      <c r="D10" s="1372"/>
      <c r="E10" s="17" t="s">
        <v>178</v>
      </c>
      <c r="F10" s="18"/>
    </row>
    <row r="11" spans="1:6" ht="20.100000000000001" customHeight="1">
      <c r="B11" s="1372">
        <f>'Attach 3(JV)'!B11</f>
        <v>0</v>
      </c>
      <c r="C11" s="1372"/>
      <c r="D11" s="1372"/>
      <c r="E11" s="17" t="s">
        <v>351</v>
      </c>
    </row>
    <row r="12" spans="1:6" ht="20.100000000000001" customHeight="1">
      <c r="A12" s="20"/>
      <c r="B12" s="1372">
        <f>'Attach 3(JV)'!B12</f>
        <v>0</v>
      </c>
      <c r="C12" s="1372"/>
      <c r="D12" s="1372"/>
    </row>
    <row r="13" spans="1:6" ht="13.5" customHeight="1">
      <c r="A13" s="20"/>
      <c r="B13" s="114"/>
      <c r="C13" s="114"/>
      <c r="D13" s="114"/>
    </row>
    <row r="14" spans="1:6" ht="20.100000000000001" customHeight="1">
      <c r="A14" s="17" t="s">
        <v>342</v>
      </c>
    </row>
    <row r="15" spans="1:6" ht="15" customHeight="1">
      <c r="A15" s="20"/>
    </row>
    <row r="16" spans="1:6" ht="69" customHeight="1">
      <c r="A16" s="144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 for the period commencing from the effective date of Contract to us :</v>
      </c>
      <c r="B16" s="1443"/>
      <c r="C16" s="1443"/>
      <c r="D16" s="1443"/>
      <c r="E16" s="1443"/>
      <c r="F16" s="1443"/>
    </row>
    <row r="17" spans="1:6" ht="14.25" customHeight="1">
      <c r="A17" s="20"/>
      <c r="B17" s="20"/>
      <c r="C17" s="20"/>
      <c r="D17" s="20"/>
      <c r="E17" s="22"/>
      <c r="F17" s="22"/>
    </row>
    <row r="18" spans="1:6" ht="24.75" customHeight="1">
      <c r="A18" s="1431" t="s">
        <v>345</v>
      </c>
      <c r="B18" s="1436" t="s">
        <v>384</v>
      </c>
      <c r="C18" s="1437"/>
      <c r="D18" s="1438"/>
      <c r="E18" s="1436" t="s">
        <v>996</v>
      </c>
      <c r="F18" s="1437"/>
    </row>
    <row r="19" spans="1:6" ht="21" customHeight="1">
      <c r="A19" s="1432"/>
      <c r="B19" s="1439"/>
      <c r="C19" s="1440"/>
      <c r="D19" s="1440"/>
      <c r="E19" s="1439"/>
      <c r="F19" s="1440"/>
    </row>
    <row r="20" spans="1:6" ht="20.100000000000001" customHeight="1">
      <c r="A20" s="1425">
        <v>1</v>
      </c>
      <c r="B20" s="1426" t="s">
        <v>373</v>
      </c>
      <c r="C20" s="1426"/>
      <c r="D20" s="1427"/>
      <c r="E20" s="1428"/>
      <c r="F20" s="1429"/>
    </row>
    <row r="21" spans="1:6" ht="20.100000000000001" customHeight="1">
      <c r="A21" s="1425"/>
      <c r="B21" s="1420" t="s">
        <v>374</v>
      </c>
      <c r="C21" s="1420"/>
      <c r="D21" s="1421"/>
      <c r="E21" s="1418"/>
      <c r="F21" s="1419"/>
    </row>
    <row r="22" spans="1:6" ht="20.100000000000001" customHeight="1">
      <c r="A22" s="1425"/>
      <c r="B22" s="1422" t="s">
        <v>375</v>
      </c>
      <c r="C22" s="1422"/>
      <c r="D22" s="1423"/>
      <c r="E22" s="1418"/>
      <c r="F22" s="1419"/>
    </row>
    <row r="23" spans="1:6" ht="20.100000000000001" customHeight="1">
      <c r="A23" s="1425">
        <v>2</v>
      </c>
      <c r="B23" s="1426" t="s">
        <v>376</v>
      </c>
      <c r="C23" s="1426"/>
      <c r="D23" s="1427"/>
      <c r="E23" s="1428"/>
      <c r="F23" s="1429"/>
    </row>
    <row r="24" spans="1:6" ht="20.100000000000001" customHeight="1">
      <c r="A24" s="1425"/>
      <c r="B24" s="1420" t="s">
        <v>374</v>
      </c>
      <c r="C24" s="1420"/>
      <c r="D24" s="1421"/>
      <c r="E24" s="1418"/>
      <c r="F24" s="1419"/>
    </row>
    <row r="25" spans="1:6" ht="20.100000000000001" customHeight="1">
      <c r="A25" s="1425"/>
      <c r="B25" s="1422" t="s">
        <v>375</v>
      </c>
      <c r="C25" s="1422"/>
      <c r="D25" s="1423"/>
      <c r="E25" s="1418"/>
      <c r="F25" s="1419"/>
    </row>
    <row r="26" spans="1:6" ht="20.100000000000001" hidden="1" customHeight="1">
      <c r="A26" s="1425">
        <v>3</v>
      </c>
      <c r="B26" s="1426" t="s">
        <v>377</v>
      </c>
      <c r="C26" s="1426"/>
      <c r="D26" s="1427"/>
      <c r="E26" s="842"/>
      <c r="F26" s="842"/>
    </row>
    <row r="27" spans="1:6" ht="20.100000000000001" hidden="1" customHeight="1">
      <c r="A27" s="1425"/>
      <c r="B27" s="1420" t="s">
        <v>374</v>
      </c>
      <c r="C27" s="1420"/>
      <c r="D27" s="1421"/>
      <c r="E27" s="843"/>
      <c r="F27" s="843"/>
    </row>
    <row r="28" spans="1:6" ht="20.100000000000001" hidden="1" customHeight="1">
      <c r="A28" s="1425"/>
      <c r="B28" s="1422" t="s">
        <v>375</v>
      </c>
      <c r="C28" s="1422"/>
      <c r="D28" s="1423"/>
      <c r="E28" s="843"/>
      <c r="F28" s="843"/>
    </row>
    <row r="29" spans="1:6" ht="20.100000000000001" customHeight="1">
      <c r="A29" s="1425">
        <v>3</v>
      </c>
      <c r="B29" s="1426" t="s">
        <v>378</v>
      </c>
      <c r="C29" s="1426"/>
      <c r="D29" s="1427"/>
      <c r="E29" s="1428"/>
      <c r="F29" s="1429"/>
    </row>
    <row r="30" spans="1:6" ht="20.100000000000001" customHeight="1">
      <c r="A30" s="1425"/>
      <c r="B30" s="1420" t="s">
        <v>374</v>
      </c>
      <c r="C30" s="1420"/>
      <c r="D30" s="1421"/>
      <c r="E30" s="1418"/>
      <c r="F30" s="1419"/>
    </row>
    <row r="31" spans="1:6" ht="20.100000000000001" customHeight="1">
      <c r="A31" s="1425"/>
      <c r="B31" s="1422" t="s">
        <v>375</v>
      </c>
      <c r="C31" s="1422"/>
      <c r="D31" s="1423"/>
      <c r="E31" s="1418"/>
      <c r="F31" s="1419"/>
    </row>
    <row r="32" spans="1:6" ht="20.100000000000001" customHeight="1">
      <c r="A32" s="1425">
        <v>4</v>
      </c>
      <c r="B32" s="1426" t="s">
        <v>379</v>
      </c>
      <c r="C32" s="1426"/>
      <c r="D32" s="1427"/>
      <c r="E32" s="1428"/>
      <c r="F32" s="1429"/>
    </row>
    <row r="33" spans="1:8" ht="20.100000000000001" customHeight="1">
      <c r="A33" s="1425"/>
      <c r="B33" s="1420" t="s">
        <v>374</v>
      </c>
      <c r="C33" s="1420"/>
      <c r="D33" s="1421"/>
      <c r="E33" s="1418"/>
      <c r="F33" s="1419"/>
    </row>
    <row r="34" spans="1:8" ht="20.100000000000001" customHeight="1">
      <c r="A34" s="1425"/>
      <c r="B34" s="1422" t="s">
        <v>375</v>
      </c>
      <c r="C34" s="1422"/>
      <c r="D34" s="1423"/>
      <c r="E34" s="1418"/>
      <c r="F34" s="1419"/>
    </row>
    <row r="35" spans="1:8" ht="20.100000000000001" customHeight="1">
      <c r="A35" s="32">
        <v>5</v>
      </c>
      <c r="B35" s="1433" t="s">
        <v>380</v>
      </c>
      <c r="C35" s="1433"/>
      <c r="D35" s="1434"/>
      <c r="E35" s="1418"/>
      <c r="F35" s="1419"/>
    </row>
    <row r="36" spans="1:8" ht="20.100000000000001" customHeight="1">
      <c r="A36" s="1425">
        <v>6</v>
      </c>
      <c r="B36" s="1426" t="s">
        <v>381</v>
      </c>
      <c r="C36" s="1426"/>
      <c r="D36" s="1427"/>
      <c r="E36" s="1428"/>
      <c r="F36" s="1429"/>
    </row>
    <row r="37" spans="1:8" ht="20.100000000000001" customHeight="1">
      <c r="A37" s="1425"/>
      <c r="B37" s="1420" t="s">
        <v>374</v>
      </c>
      <c r="C37" s="1420"/>
      <c r="D37" s="1421"/>
      <c r="E37" s="1418"/>
      <c r="F37" s="1419"/>
    </row>
    <row r="38" spans="1:8" ht="20.100000000000001" customHeight="1">
      <c r="A38" s="1425"/>
      <c r="B38" s="1422" t="s">
        <v>375</v>
      </c>
      <c r="C38" s="1422"/>
      <c r="D38" s="1423"/>
      <c r="E38" s="1418"/>
      <c r="F38" s="1419"/>
    </row>
    <row r="39" spans="1:8" ht="20.100000000000001" customHeight="1">
      <c r="A39" s="1425">
        <v>7</v>
      </c>
      <c r="B39" s="1426" t="s">
        <v>382</v>
      </c>
      <c r="C39" s="1426"/>
      <c r="D39" s="1427"/>
      <c r="E39" s="1428"/>
      <c r="F39" s="1429"/>
    </row>
    <row r="40" spans="1:8" ht="20.100000000000001" customHeight="1">
      <c r="A40" s="1425"/>
      <c r="B40" s="1420" t="s">
        <v>374</v>
      </c>
      <c r="C40" s="1420"/>
      <c r="D40" s="1421"/>
      <c r="E40" s="1418"/>
      <c r="F40" s="1419"/>
    </row>
    <row r="41" spans="1:8" ht="20.100000000000001" customHeight="1">
      <c r="A41" s="1425"/>
      <c r="B41" s="1422" t="s">
        <v>375</v>
      </c>
      <c r="C41" s="1422"/>
      <c r="D41" s="1423"/>
      <c r="E41" s="1418"/>
      <c r="F41" s="1419"/>
    </row>
    <row r="42" spans="1:8" ht="20.100000000000001" customHeight="1">
      <c r="A42" s="1425">
        <v>8</v>
      </c>
      <c r="B42" s="1435" t="s">
        <v>383</v>
      </c>
      <c r="C42" s="1426"/>
      <c r="D42" s="1427"/>
      <c r="E42" s="1428"/>
      <c r="F42" s="1429"/>
    </row>
    <row r="43" spans="1:8" ht="20.100000000000001" customHeight="1">
      <c r="A43" s="1425"/>
      <c r="B43" s="1424" t="s">
        <v>374</v>
      </c>
      <c r="C43" s="1420"/>
      <c r="D43" s="1421"/>
      <c r="E43" s="1418"/>
      <c r="F43" s="1419"/>
    </row>
    <row r="44" spans="1:8" ht="20.100000000000001" customHeight="1">
      <c r="A44" s="1425"/>
      <c r="B44" s="1424" t="s">
        <v>375</v>
      </c>
      <c r="C44" s="1420"/>
      <c r="D44" s="1421"/>
      <c r="E44" s="1418"/>
      <c r="F44" s="1419"/>
    </row>
    <row r="45" spans="1:8" s="883" customFormat="1" ht="18" customHeight="1">
      <c r="A45" s="880" t="str">
        <f>IF(OR(E44&gt;14),"You are exceeding the completion schedule specified in the bidding documents.","")</f>
        <v/>
      </c>
      <c r="B45" s="881"/>
      <c r="C45" s="881"/>
      <c r="D45" s="881"/>
      <c r="E45" s="881"/>
      <c r="F45" s="881"/>
      <c r="G45" s="882"/>
      <c r="H45" s="882"/>
    </row>
    <row r="46" spans="1:8" ht="18" customHeight="1">
      <c r="A46" s="472"/>
      <c r="B46" s="472"/>
      <c r="C46" s="472"/>
      <c r="D46" s="472"/>
    </row>
    <row r="47" spans="1:8" ht="29.25" customHeight="1">
      <c r="A47" s="24" t="s">
        <v>7</v>
      </c>
      <c r="B47" s="53" t="str">
        <f>'Attach 3(JV)'!B24</f>
        <v>--</v>
      </c>
      <c r="D47" s="25"/>
      <c r="E47" s="25" t="s">
        <v>5</v>
      </c>
      <c r="F47" s="27" t="str">
        <f>'Attach 3(JV)'!E24</f>
        <v/>
      </c>
    </row>
    <row r="48" spans="1:8" ht="22.5" customHeight="1">
      <c r="A48" s="24" t="s">
        <v>8</v>
      </c>
      <c r="B48" s="255" t="str">
        <f>'Attach 3(JV)'!B25</f>
        <v/>
      </c>
      <c r="D48" s="25"/>
      <c r="E48" s="25" t="s">
        <v>6</v>
      </c>
      <c r="F48" s="27" t="str">
        <f>'Attach 3(JV)'!E25</f>
        <v/>
      </c>
    </row>
    <row r="49" spans="1:4" ht="8.25" customHeight="1">
      <c r="D49" s="25"/>
    </row>
    <row r="50" spans="1:4" ht="12" customHeight="1">
      <c r="A50" s="26"/>
    </row>
    <row r="51" spans="1:4" ht="61.5" customHeight="1">
      <c r="A51" s="34" t="s">
        <v>387</v>
      </c>
      <c r="B51" s="1430" t="s">
        <v>386</v>
      </c>
      <c r="C51" s="1430"/>
      <c r="D51" s="1430"/>
    </row>
    <row r="52" spans="1:4" ht="20.100000000000001" customHeight="1"/>
  </sheetData>
  <sheetProtection algorithmName="SHA-512" hashValue="0JgBaBWnISsKdzy8Dr6uRyXNW1cEfzyakbAsbIbKoCA5pCfIf++UAtq9r6e7tQNsOM16+iRpHEWdB6SZNEakDg==" saltValue="V4wdBMPviE3OUkUgmIKcMA==" spinCount="100000" sheet="1" formatColumns="0" formatRows="0" selectLockedCells="1"/>
  <customSheetViews>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8"/>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1"/>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0"/>
      <headerFooter alignWithMargins="0">
        <oddFooter>&amp;R&amp;"Book Antiqua,Bold"&amp;8 Page &amp;P of &amp;N</oddFooter>
      </headerFooter>
    </customSheetView>
  </customSheetViews>
  <mergeCells count="68">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76" fitToHeight="0" orientation="portrait" r:id="rId41"/>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zoomScale="90" zoomScaleNormal="100" zoomScaleSheetLayoutView="90" workbookViewId="0">
      <selection activeCell="A14" sqref="A14:F14"/>
    </sheetView>
  </sheetViews>
  <sheetFormatPr defaultRowHeight="16.5"/>
  <cols>
    <col min="1" max="1" width="12.140625" style="970" customWidth="1"/>
    <col min="2" max="2" width="20.5703125" style="970" customWidth="1"/>
    <col min="3" max="3" width="11.42578125" style="970" customWidth="1"/>
    <col min="4" max="4" width="23.85546875" style="970" customWidth="1"/>
    <col min="5" max="5" width="29.42578125" style="970" customWidth="1"/>
    <col min="6" max="6" width="39.5703125" style="971" customWidth="1"/>
    <col min="7" max="8" width="9.140625" style="971" customWidth="1"/>
    <col min="9" max="16384" width="9.140625" style="968"/>
  </cols>
  <sheetData>
    <row r="1" spans="1:10" s="965" customFormat="1" ht="22.5" customHeight="1">
      <c r="A1" s="1445" t="str">
        <f>'Attach-3 (QR)'!A1</f>
        <v>Specification No. :5002002169/REACTOR/DOM/A02-CC CS -3</v>
      </c>
      <c r="B1" s="1445"/>
      <c r="C1" s="1445"/>
      <c r="D1" s="1445"/>
      <c r="E1" s="962"/>
      <c r="F1" s="963" t="str">
        <f>"Attachment-10 " &amp; '[19]Attach 3(JV)'!AT1</f>
        <v xml:space="preserve">Attachment-10 </v>
      </c>
      <c r="G1" s="964"/>
      <c r="H1" s="964"/>
    </row>
    <row r="3" spans="1:10" ht="77.25" customHeight="1">
      <c r="A3" s="1441"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42"/>
      <c r="G3" s="966"/>
      <c r="H3" s="967"/>
    </row>
    <row r="4" spans="1:10" ht="20.100000000000001" customHeight="1">
      <c r="A4" s="969"/>
      <c r="H4" s="1"/>
      <c r="I4" s="2"/>
    </row>
    <row r="5" spans="1:10" ht="20.100000000000001" customHeight="1">
      <c r="A5" s="1446" t="s">
        <v>385</v>
      </c>
      <c r="B5" s="1446"/>
      <c r="C5" s="1446"/>
      <c r="D5" s="1446"/>
      <c r="E5" s="1446"/>
      <c r="F5" s="1446"/>
      <c r="H5" s="1"/>
      <c r="I5" s="4"/>
    </row>
    <row r="6" spans="1:10" ht="20.100000000000001" customHeight="1">
      <c r="A6" s="972"/>
      <c r="H6" s="1"/>
      <c r="I6" s="4"/>
    </row>
    <row r="7" spans="1:10" ht="20.100000000000001" customHeight="1">
      <c r="A7" s="973" t="str">
        <f>'[19]Attach 3(JV)'!A7</f>
        <v>Bidder’s Name and Address  :</v>
      </c>
      <c r="E7" s="6" t="str">
        <f>'[19]Attach 3(JV)'!E7</f>
        <v>To:</v>
      </c>
      <c r="H7" s="1"/>
      <c r="I7" s="4"/>
    </row>
    <row r="8" spans="1:10" ht="36" customHeight="1">
      <c r="A8" s="1447" t="str">
        <f>'[19]Attach 3(JV)'!A8</f>
        <v/>
      </c>
      <c r="B8" s="1447"/>
      <c r="C8" s="1447"/>
      <c r="D8" s="1447"/>
      <c r="E8" s="3" t="str">
        <f>'[19]Attach 3(JV)'!E8</f>
        <v>Contract Services</v>
      </c>
      <c r="H8" s="1"/>
      <c r="I8" s="4"/>
    </row>
    <row r="9" spans="1:10" ht="20.100000000000001" customHeight="1">
      <c r="A9" s="5" t="s">
        <v>347</v>
      </c>
      <c r="B9" s="1372">
        <f>'Attach-3 (QR)'!B9:C9</f>
        <v>0</v>
      </c>
      <c r="C9" s="1372"/>
      <c r="D9" s="1372"/>
      <c r="E9" s="3" t="str">
        <f>'[19]Attach 3(JV)'!E9</f>
        <v>Power Grid Corporation of India Ltd.,</v>
      </c>
      <c r="H9" s="1"/>
      <c r="I9" s="4"/>
    </row>
    <row r="10" spans="1:10" ht="20.100000000000001" customHeight="1">
      <c r="A10" s="5" t="s">
        <v>349</v>
      </c>
      <c r="B10" s="1372">
        <f>'Attach-3 (QR)'!B10:C10</f>
        <v>0</v>
      </c>
      <c r="C10" s="1372"/>
      <c r="D10" s="1372"/>
      <c r="E10" s="3" t="str">
        <f>'[19]Attach 3(JV)'!E10</f>
        <v>"Saudamini", Plot No. 2, Sector 29</v>
      </c>
      <c r="H10" s="1"/>
      <c r="I10" s="347"/>
    </row>
    <row r="11" spans="1:10" ht="20.100000000000001" customHeight="1">
      <c r="B11" s="1372">
        <f>'Attach-3 (QR)'!B11:C11</f>
        <v>0</v>
      </c>
      <c r="C11" s="1372"/>
      <c r="D11" s="1372"/>
      <c r="E11" s="3" t="str">
        <f>'[19]Attach 3(JV)'!E11</f>
        <v>Gurgaon (Haryana) - 122001</v>
      </c>
    </row>
    <row r="12" spans="1:10" ht="20.100000000000001" customHeight="1">
      <c r="A12" s="972"/>
      <c r="B12" s="1372">
        <f>'Attach-3 (QR)'!B12:C12</f>
        <v>0</v>
      </c>
      <c r="C12" s="1372"/>
      <c r="D12" s="1372"/>
      <c r="E12" s="3"/>
    </row>
    <row r="13" spans="1:10" ht="20.100000000000001" customHeight="1">
      <c r="A13" s="972"/>
    </row>
    <row r="14" spans="1:10" ht="250.5" customHeight="1">
      <c r="A14" s="1444" t="s">
        <v>1049</v>
      </c>
      <c r="B14" s="1444"/>
      <c r="C14" s="1444"/>
      <c r="D14" s="1444"/>
      <c r="E14" s="1444"/>
      <c r="F14" s="1444"/>
      <c r="G14" s="974"/>
      <c r="H14" s="974"/>
      <c r="J14" s="975"/>
    </row>
    <row r="15" spans="1:10" ht="20.100000000000001" customHeight="1">
      <c r="A15" s="976"/>
    </row>
    <row r="16" spans="1:10" ht="20.100000000000001" customHeight="1">
      <c r="A16" s="977" t="s">
        <v>29</v>
      </c>
      <c r="B16" s="978" t="str">
        <f>'Attach-3 (QR)'!C376</f>
        <v>--</v>
      </c>
      <c r="C16" s="979"/>
      <c r="E16" s="980" t="s">
        <v>5</v>
      </c>
      <c r="F16" s="981" t="str">
        <f>'Attach-3 (QR)'!G376</f>
        <v/>
      </c>
    </row>
    <row r="17" spans="1:6" ht="20.100000000000001" customHeight="1">
      <c r="A17" s="977" t="s">
        <v>8</v>
      </c>
      <c r="B17" s="978" t="str">
        <f>'Attach-3 (QR)'!C377</f>
        <v/>
      </c>
      <c r="C17" s="979"/>
      <c r="E17" s="980" t="s">
        <v>6</v>
      </c>
      <c r="F17" s="981" t="str">
        <f>'Attach-3 (QR)'!G377</f>
        <v/>
      </c>
    </row>
    <row r="18" spans="1:6" ht="20.100000000000001" customHeight="1">
      <c r="B18" s="979"/>
      <c r="C18" s="979"/>
      <c r="D18" s="980"/>
      <c r="E18" s="979"/>
    </row>
    <row r="19" spans="1:6" ht="20.100000000000001" customHeight="1"/>
    <row r="20" spans="1:6" ht="20.100000000000001" customHeight="1">
      <c r="A20" s="982"/>
    </row>
    <row r="21" spans="1:6" ht="20.100000000000001" customHeight="1"/>
    <row r="22" spans="1:6" ht="20.100000000000001" customHeight="1"/>
    <row r="23" spans="1:6" ht="20.100000000000001" customHeight="1">
      <c r="A23" s="982"/>
    </row>
    <row r="24" spans="1:6" ht="20.100000000000001" customHeight="1"/>
    <row r="25" spans="1:6" ht="20.100000000000001" customHeight="1">
      <c r="A25" s="982"/>
    </row>
    <row r="26" spans="1:6" ht="20.100000000000001" customHeight="1"/>
    <row r="27" spans="1:6" ht="20.100000000000001" customHeight="1">
      <c r="A27" s="982"/>
    </row>
  </sheetData>
  <sheetProtection algorithmName="SHA-512" hashValue="dz3Jnl79KrooVDxg6t7y6mk8zhRLyA/bJ5dEnFEfvjbeWjxfzJL5CQK8kjJqQDMm8N8gKjfh9eErdouT2Q2HNg==" saltValue="MKH1bmloXcTiukynIuFOjw==" spinCount="100000" sheet="1" formatColumns="0" formatRows="0" selectLockedCells="1"/>
  <customSheetViews>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2"/>
  <headerFooter alignWithMargins="0">
    <oddFooter>&amp;R&amp;"Book Antiqua,Bold"&amp;8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18" sqref="B18:C18"/>
    </sheetView>
  </sheetViews>
  <sheetFormatPr defaultColWidth="9.140625" defaultRowHeight="16.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2"/>
    <col min="9" max="16384" width="9.140625" style="13"/>
  </cols>
  <sheetData>
    <row r="1" spans="1:26" s="80" customFormat="1" ht="23.25" customHeight="1">
      <c r="A1" s="1370" t="str">
        <f>'Attach 3(JV)'!A1</f>
        <v>Specification No. :5002002169/REACTOR/DOM/A02-CC CS -3</v>
      </c>
      <c r="B1" s="1370"/>
      <c r="C1" s="1370"/>
      <c r="D1" s="1451" t="str">
        <f>"Attachment-11 " &amp; 'Attach 3(JV)'!AT1</f>
        <v xml:space="preserve">Attachment-11 </v>
      </c>
      <c r="E1" s="1451"/>
      <c r="F1" s="81"/>
      <c r="G1" s="81"/>
      <c r="H1" s="81"/>
    </row>
    <row r="2" spans="1:26" ht="13.5" customHeight="1">
      <c r="Z2" s="133">
        <f>'Attach 3(JV)'!Z2</f>
        <v>0</v>
      </c>
    </row>
    <row r="3" spans="1:26" ht="75.75" customHeight="1">
      <c r="A3" s="1441" t="str">
        <f>'Attach 3(QR)'!A3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
      <c r="G3" s="15"/>
      <c r="H3" s="14"/>
    </row>
    <row r="4" spans="1:26" ht="19.5" customHeight="1">
      <c r="A4" s="16"/>
      <c r="H4" s="18"/>
      <c r="I4" s="2"/>
    </row>
    <row r="5" spans="1:26" ht="21.75" customHeight="1">
      <c r="A5" s="1035" t="s">
        <v>388</v>
      </c>
      <c r="B5" s="1035"/>
      <c r="C5" s="1035"/>
      <c r="D5" s="1035"/>
      <c r="E5" s="1035"/>
      <c r="F5" s="19"/>
      <c r="H5" s="18"/>
      <c r="I5" s="4"/>
    </row>
    <row r="6" spans="1:26" ht="19.5" customHeight="1">
      <c r="A6" s="20"/>
      <c r="H6" s="18"/>
      <c r="I6" s="4"/>
    </row>
    <row r="7" spans="1:26" ht="19.5" customHeight="1">
      <c r="A7" s="21" t="str">
        <f>'Attach 3(JV)'!A7</f>
        <v>Bidder’s Name and Address  :</v>
      </c>
      <c r="B7" s="20"/>
      <c r="C7" s="20"/>
      <c r="D7" s="6" t="str">
        <f>'Attach 3(JV)'!E7</f>
        <v>To:</v>
      </c>
      <c r="H7" s="18"/>
      <c r="I7" s="4"/>
    </row>
    <row r="8" spans="1:26" ht="36" customHeight="1">
      <c r="A8" s="1041" t="str">
        <f>'Attach 3(JV)'!A8</f>
        <v/>
      </c>
      <c r="B8" s="1041"/>
      <c r="C8" s="1041"/>
      <c r="D8" s="3" t="str">
        <f>'Attach 3(JV)'!E8</f>
        <v>Contract Services</v>
      </c>
      <c r="H8" s="18"/>
      <c r="I8" s="4"/>
    </row>
    <row r="9" spans="1:26" ht="19.5" customHeight="1">
      <c r="A9" s="5" t="s">
        <v>347</v>
      </c>
      <c r="B9" s="1372">
        <f>'Attach 3(JV)'!B9</f>
        <v>0</v>
      </c>
      <c r="C9" s="1372"/>
      <c r="D9" s="3" t="str">
        <f>'Attach 3(JV)'!E9</f>
        <v>Power Grid Corporation of India Ltd.,</v>
      </c>
      <c r="H9" s="18"/>
      <c r="I9" s="4"/>
    </row>
    <row r="10" spans="1:26" ht="19.5" customHeight="1">
      <c r="A10" s="5" t="s">
        <v>349</v>
      </c>
      <c r="B10" s="1372">
        <f>'Attach 3(JV)'!B10</f>
        <v>0</v>
      </c>
      <c r="C10" s="1372"/>
      <c r="D10" s="3" t="str">
        <f>'Attach 3(JV)'!E10</f>
        <v>"Saudamini", Plot No. 2, Sector 29</v>
      </c>
      <c r="H10" s="18"/>
      <c r="I10" s="4"/>
    </row>
    <row r="11" spans="1:26" ht="19.5" customHeight="1">
      <c r="B11" s="1372">
        <f>'Attach 3(JV)'!B11</f>
        <v>0</v>
      </c>
      <c r="C11" s="1372"/>
      <c r="D11" s="3" t="str">
        <f>'Attach 3(JV)'!E11</f>
        <v>Gurgaon (Haryana) - 122001</v>
      </c>
    </row>
    <row r="12" spans="1:26" ht="19.5" customHeight="1">
      <c r="A12" s="20"/>
      <c r="B12" s="1372">
        <f>'Attach 3(JV)'!B12</f>
        <v>0</v>
      </c>
      <c r="C12" s="1372"/>
      <c r="D12" s="3"/>
    </row>
    <row r="13" spans="1:26" ht="19.5" customHeight="1">
      <c r="A13" s="17" t="s">
        <v>342</v>
      </c>
      <c r="D13" s="30"/>
    </row>
    <row r="14" spans="1:26" ht="9.9499999999999993" customHeight="1">
      <c r="A14" s="20"/>
    </row>
    <row r="15" spans="1:26" ht="160.5" customHeight="1">
      <c r="A15" s="1448" t="s">
        <v>517</v>
      </c>
      <c r="B15" s="1270"/>
      <c r="C15" s="1270"/>
      <c r="D15" s="1270"/>
      <c r="E15" s="1270"/>
      <c r="F15" s="22"/>
      <c r="G15" s="22"/>
      <c r="H15" s="22"/>
    </row>
    <row r="16" spans="1:26" ht="19.5" customHeight="1">
      <c r="A16" s="20"/>
      <c r="B16" s="20"/>
      <c r="C16" s="20"/>
      <c r="D16" s="20"/>
      <c r="E16" s="20"/>
      <c r="F16" s="22"/>
      <c r="G16" s="22"/>
      <c r="H16" s="22"/>
    </row>
    <row r="17" spans="1:8" s="12" customFormat="1" ht="72" customHeight="1">
      <c r="A17" s="35" t="s">
        <v>345</v>
      </c>
      <c r="B17" s="1414" t="s">
        <v>112</v>
      </c>
      <c r="C17" s="1414"/>
      <c r="D17" s="35" t="s">
        <v>113</v>
      </c>
      <c r="E17" s="35" t="s">
        <v>518</v>
      </c>
      <c r="G17" s="22"/>
      <c r="H17" s="22"/>
    </row>
    <row r="18" spans="1:8" ht="26.1" customHeight="1">
      <c r="A18" s="85">
        <v>1</v>
      </c>
      <c r="B18" s="1452"/>
      <c r="C18" s="1452"/>
      <c r="D18" s="264"/>
      <c r="E18" s="264"/>
      <c r="F18" s="22"/>
      <c r="G18" s="22"/>
      <c r="H18" s="22"/>
    </row>
    <row r="19" spans="1:8" ht="26.1" customHeight="1">
      <c r="A19" s="85">
        <v>2</v>
      </c>
      <c r="B19" s="1452"/>
      <c r="C19" s="1452"/>
      <c r="D19" s="264"/>
      <c r="E19" s="264"/>
      <c r="F19" s="22"/>
      <c r="G19" s="22"/>
      <c r="H19" s="22"/>
    </row>
    <row r="20" spans="1:8" ht="26.1" customHeight="1">
      <c r="A20" s="85">
        <v>3</v>
      </c>
      <c r="B20" s="1452"/>
      <c r="C20" s="1452"/>
      <c r="D20" s="264"/>
      <c r="E20" s="264"/>
      <c r="F20" s="22"/>
      <c r="G20" s="22"/>
      <c r="H20" s="22"/>
    </row>
    <row r="21" spans="1:8" ht="26.1" customHeight="1">
      <c r="A21" s="85">
        <v>4</v>
      </c>
      <c r="B21" s="1452"/>
      <c r="C21" s="1452"/>
      <c r="D21" s="264"/>
      <c r="E21" s="264"/>
      <c r="F21" s="22"/>
      <c r="G21" s="22"/>
      <c r="H21" s="22"/>
    </row>
    <row r="22" spans="1:8" ht="26.1" customHeight="1">
      <c r="A22" s="85">
        <v>5</v>
      </c>
      <c r="B22" s="1452"/>
      <c r="C22" s="1452"/>
      <c r="D22" s="264"/>
      <c r="E22" s="264"/>
      <c r="F22" s="22"/>
      <c r="G22" s="22"/>
      <c r="H22" s="22"/>
    </row>
    <row r="23" spans="1:8" ht="26.1" customHeight="1">
      <c r="A23" s="85">
        <v>6</v>
      </c>
      <c r="B23" s="1452"/>
      <c r="C23" s="1452"/>
      <c r="D23" s="264"/>
      <c r="E23" s="264"/>
      <c r="F23" s="22"/>
      <c r="G23" s="22"/>
      <c r="H23" s="22"/>
    </row>
    <row r="24" spans="1:8" ht="26.1" customHeight="1">
      <c r="A24" s="20"/>
      <c r="B24" s="20"/>
      <c r="C24" s="20"/>
      <c r="D24" s="20"/>
      <c r="E24" s="20"/>
      <c r="F24" s="22"/>
      <c r="G24" s="22"/>
      <c r="H24" s="22"/>
    </row>
    <row r="25" spans="1:8" ht="84.75" customHeight="1">
      <c r="A25" s="1448" t="s">
        <v>519</v>
      </c>
      <c r="B25" s="1270"/>
      <c r="C25" s="1270"/>
      <c r="D25" s="1270"/>
      <c r="E25" s="1270"/>
    </row>
    <row r="26" spans="1:8" ht="149.25" customHeight="1">
      <c r="A26" s="1448" t="s">
        <v>520</v>
      </c>
      <c r="B26" s="1270"/>
      <c r="C26" s="1270"/>
      <c r="D26" s="1270"/>
      <c r="E26" s="1270"/>
    </row>
    <row r="27" spans="1:8" ht="26.1" customHeight="1">
      <c r="A27" s="24" t="s">
        <v>7</v>
      </c>
      <c r="B27" s="53" t="str">
        <f>'Attach 3(JV)'!B24</f>
        <v>--</v>
      </c>
      <c r="D27" s="25" t="s">
        <v>5</v>
      </c>
      <c r="E27" s="255" t="str">
        <f>'Attach 3(JV)'!E24</f>
        <v/>
      </c>
    </row>
    <row r="28" spans="1:8" ht="26.1" customHeight="1">
      <c r="A28" s="24" t="s">
        <v>8</v>
      </c>
      <c r="B28" s="255" t="str">
        <f>'Attach 3(JV)'!B25</f>
        <v/>
      </c>
      <c r="D28" s="25" t="s">
        <v>6</v>
      </c>
      <c r="E28" s="255" t="str">
        <f>'Attach 3(JV)'!E25</f>
        <v/>
      </c>
    </row>
    <row r="29" spans="1:8" ht="230.25" customHeight="1">
      <c r="A29" s="1036" t="s">
        <v>521</v>
      </c>
      <c r="B29" s="1036"/>
      <c r="C29" s="1036"/>
      <c r="D29" s="1036"/>
      <c r="E29" s="1036"/>
    </row>
    <row r="30" spans="1:8" ht="20.100000000000001" customHeight="1">
      <c r="A30" s="9" t="str">
        <f>A1</f>
        <v>Specification No. :5002002169/REACTOR/DOM/A02-CC CS -3</v>
      </c>
      <c r="B30" s="10"/>
      <c r="C30" s="10"/>
      <c r="D30" s="10"/>
      <c r="E30" s="11" t="str">
        <f>D1</f>
        <v xml:space="preserve">Attachment-11 </v>
      </c>
    </row>
    <row r="31" spans="1:8" ht="19.5" customHeight="1"/>
    <row r="32" spans="1:8" ht="48" customHeight="1">
      <c r="A32" s="1450" t="str">
        <f>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2" s="1450"/>
      <c r="C32" s="1450"/>
      <c r="D32" s="1450"/>
      <c r="E32" s="1450"/>
    </row>
    <row r="33" spans="1:5" ht="19.5" customHeight="1">
      <c r="A33" s="16"/>
    </row>
    <row r="34" spans="1:5" ht="19.5" customHeight="1">
      <c r="A34" s="1416" t="s">
        <v>388</v>
      </c>
      <c r="B34" s="1416"/>
      <c r="C34" s="1416"/>
      <c r="D34" s="1416"/>
      <c r="E34" s="1416"/>
    </row>
    <row r="35" spans="1:5" ht="19.5" customHeight="1">
      <c r="A35" s="20"/>
    </row>
    <row r="36" spans="1:5" ht="19.5" customHeight="1">
      <c r="A36" s="21" t="str">
        <f>'Attach 3(JV)'!A15</f>
        <v>Name(s) and Addresse(s) of other partner(s)</v>
      </c>
      <c r="B36" s="20"/>
      <c r="C36" s="20"/>
      <c r="D36" s="6" t="str">
        <f>D7</f>
        <v>To:</v>
      </c>
    </row>
    <row r="37" spans="1:5" ht="19.5" customHeight="1">
      <c r="A37" s="21" t="str">
        <f>'Attach 3(JV)'!B16</f>
        <v/>
      </c>
      <c r="B37" s="20"/>
      <c r="C37" s="20"/>
      <c r="D37" s="3" t="str">
        <f>D8</f>
        <v>Contract Services</v>
      </c>
    </row>
    <row r="38" spans="1:5" ht="19.5" customHeight="1">
      <c r="A38" s="5" t="s">
        <v>347</v>
      </c>
      <c r="B38" s="1372" t="str">
        <f>'Attach 3(JV)'!B17:D17</f>
        <v>Ram Lal</v>
      </c>
      <c r="C38" s="1372"/>
      <c r="D38" s="3" t="str">
        <f>D9</f>
        <v>Power Grid Corporation of India Ltd.,</v>
      </c>
    </row>
    <row r="39" spans="1:5" ht="19.5" customHeight="1">
      <c r="A39" s="5" t="s">
        <v>349</v>
      </c>
      <c r="B39" s="1372" t="str">
        <f>'Attach 3(JV)'!B18:D18</f>
        <v>G5</v>
      </c>
      <c r="C39" s="1372"/>
      <c r="D39" s="3" t="str">
        <f>D10</f>
        <v>"Saudamini", Plot No. 2, Sector 29</v>
      </c>
    </row>
    <row r="40" spans="1:5" ht="19.5" customHeight="1">
      <c r="B40" s="1372" t="str">
        <f>'Attach 3(JV)'!B19:D19</f>
        <v>Gurgaon</v>
      </c>
      <c r="C40" s="1372"/>
      <c r="D40" s="3" t="str">
        <f>D11</f>
        <v>Gurgaon (Haryana) - 122001</v>
      </c>
    </row>
    <row r="41" spans="1:5" ht="19.5" customHeight="1">
      <c r="A41" s="20"/>
      <c r="B41" s="1372" t="str">
        <f>'Attach 3(JV)'!B20:D20</f>
        <v/>
      </c>
      <c r="C41" s="1372"/>
      <c r="D41" s="3"/>
    </row>
    <row r="42" spans="1:5" ht="19.5" customHeight="1">
      <c r="A42" s="17" t="s">
        <v>342</v>
      </c>
      <c r="D42" s="30"/>
    </row>
    <row r="43" spans="1:5" ht="19.5" customHeight="1">
      <c r="A43" s="20"/>
    </row>
    <row r="44" spans="1:5" ht="33.75" customHeight="1">
      <c r="A44" s="1270" t="s">
        <v>389</v>
      </c>
      <c r="B44" s="1270"/>
      <c r="C44" s="1270"/>
      <c r="D44" s="1270"/>
      <c r="E44" s="1270"/>
    </row>
    <row r="45" spans="1:5" ht="19.5" customHeight="1">
      <c r="A45" s="20"/>
      <c r="B45" s="20"/>
      <c r="C45" s="20"/>
      <c r="D45" s="20"/>
      <c r="E45" s="20"/>
    </row>
    <row r="46" spans="1:5" ht="72" customHeight="1">
      <c r="A46" s="35" t="s">
        <v>345</v>
      </c>
      <c r="B46" s="1414" t="s">
        <v>112</v>
      </c>
      <c r="C46" s="1414"/>
      <c r="D46" s="35" t="s">
        <v>113</v>
      </c>
      <c r="E46" s="35" t="s">
        <v>114</v>
      </c>
    </row>
    <row r="47" spans="1:5" ht="25.5" customHeight="1">
      <c r="A47" s="85">
        <v>1</v>
      </c>
      <c r="B47" s="1449"/>
      <c r="C47" s="1449"/>
      <c r="D47" s="268"/>
      <c r="E47" s="268"/>
    </row>
    <row r="48" spans="1:5" ht="25.5" customHeight="1">
      <c r="A48" s="85">
        <v>2</v>
      </c>
      <c r="B48" s="1449"/>
      <c r="C48" s="1449"/>
      <c r="D48" s="268"/>
      <c r="E48" s="268"/>
    </row>
    <row r="49" spans="1:5" ht="25.5" customHeight="1">
      <c r="A49" s="85">
        <v>3</v>
      </c>
      <c r="B49" s="1449"/>
      <c r="C49" s="1449"/>
      <c r="D49" s="268"/>
      <c r="E49" s="268"/>
    </row>
    <row r="50" spans="1:5" ht="25.5" customHeight="1">
      <c r="A50" s="85">
        <v>4</v>
      </c>
      <c r="B50" s="1449"/>
      <c r="C50" s="1449"/>
      <c r="D50" s="268"/>
      <c r="E50" s="268"/>
    </row>
    <row r="51" spans="1:5" ht="25.5" customHeight="1">
      <c r="A51" s="85">
        <v>5</v>
      </c>
      <c r="B51" s="1449"/>
      <c r="C51" s="1449"/>
      <c r="D51" s="268"/>
      <c r="E51" s="268"/>
    </row>
    <row r="52" spans="1:5" ht="25.5" customHeight="1">
      <c r="A52" s="85">
        <v>6</v>
      </c>
      <c r="B52" s="1449"/>
      <c r="C52" s="1449"/>
      <c r="D52" s="268"/>
      <c r="E52" s="268"/>
    </row>
    <row r="53" spans="1:5" ht="27.95" customHeight="1">
      <c r="A53" s="20"/>
      <c r="B53" s="20"/>
      <c r="C53" s="20"/>
      <c r="D53" s="20"/>
      <c r="E53" s="20"/>
    </row>
    <row r="54" spans="1:5" ht="27.95" customHeight="1">
      <c r="A54" s="174"/>
      <c r="B54" s="174"/>
      <c r="C54" s="174"/>
      <c r="D54" s="174"/>
      <c r="E54" s="174"/>
    </row>
    <row r="55" spans="1:5" ht="27.95" customHeight="1">
      <c r="A55" s="174" t="s">
        <v>7</v>
      </c>
      <c r="B55" s="53" t="str">
        <f>B27</f>
        <v>--</v>
      </c>
      <c r="C55" s="174" t="s">
        <v>5</v>
      </c>
      <c r="D55" s="174" t="str">
        <f>E27</f>
        <v/>
      </c>
      <c r="E55" s="174"/>
    </row>
    <row r="56" spans="1:5" ht="27.95" customHeight="1">
      <c r="A56" s="174" t="s">
        <v>8</v>
      </c>
      <c r="B56" s="174" t="str">
        <f>B28</f>
        <v/>
      </c>
      <c r="C56" s="174" t="s">
        <v>6</v>
      </c>
      <c r="D56" s="174" t="str">
        <f>E28</f>
        <v/>
      </c>
      <c r="E56" s="174"/>
    </row>
    <row r="57" spans="1:5" ht="27.95" customHeight="1">
      <c r="A57" s="174"/>
      <c r="B57" s="174"/>
      <c r="C57" s="174"/>
      <c r="D57" s="174"/>
      <c r="E57" s="174"/>
    </row>
    <row r="58" spans="1:5" ht="19.5" customHeight="1">
      <c r="A58" s="9" t="str">
        <f>A30</f>
        <v>Specification No. :5002002169/REACTOR/DOM/A02-CC CS -3</v>
      </c>
      <c r="B58" s="10"/>
      <c r="C58" s="10"/>
      <c r="D58" s="10"/>
      <c r="E58" s="11" t="str">
        <f>E30</f>
        <v xml:space="preserve">Attachment-11 </v>
      </c>
    </row>
    <row r="59" spans="1:5" ht="19.5" customHeight="1"/>
    <row r="60" spans="1:5" ht="48" customHeight="1">
      <c r="A60" s="1450" t="str">
        <f>A32</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60" s="1450"/>
      <c r="C60" s="1450"/>
      <c r="D60" s="1450"/>
      <c r="E60" s="1450"/>
    </row>
    <row r="61" spans="1:5" ht="19.5" customHeight="1">
      <c r="A61" s="16"/>
    </row>
    <row r="62" spans="1:5" ht="19.5" customHeight="1">
      <c r="A62" s="1416" t="s">
        <v>388</v>
      </c>
      <c r="B62" s="1416"/>
      <c r="C62" s="1416"/>
      <c r="D62" s="1416"/>
      <c r="E62" s="1416"/>
    </row>
    <row r="63" spans="1:5" ht="19.5" customHeight="1">
      <c r="A63" s="20"/>
    </row>
    <row r="64" spans="1:5" ht="19.5" customHeight="1">
      <c r="A64" s="21" t="str">
        <f>'Attach 3(JV)'!A15</f>
        <v>Name(s) and Addresse(s) of other partner(s)</v>
      </c>
      <c r="B64" s="20"/>
      <c r="C64" s="20"/>
      <c r="D64" s="6" t="str">
        <f>D7</f>
        <v>To:</v>
      </c>
    </row>
    <row r="65" spans="1:5" ht="19.5" customHeight="1">
      <c r="A65" s="21" t="str">
        <f>'Attach 3(JV)'!E16</f>
        <v/>
      </c>
      <c r="B65" s="20"/>
      <c r="C65" s="20"/>
      <c r="D65" s="3" t="str">
        <f>D8</f>
        <v>Contract Services</v>
      </c>
    </row>
    <row r="66" spans="1:5" ht="19.5" customHeight="1">
      <c r="A66" s="5" t="s">
        <v>347</v>
      </c>
      <c r="B66" s="1372" t="str">
        <f>'Attach 3(JV)'!E17</f>
        <v/>
      </c>
      <c r="C66" s="1372"/>
      <c r="D66" s="3" t="str">
        <f>D9</f>
        <v>Power Grid Corporation of India Ltd.,</v>
      </c>
    </row>
    <row r="67" spans="1:5" ht="19.5" customHeight="1">
      <c r="A67" s="5" t="s">
        <v>349</v>
      </c>
      <c r="B67" s="1372" t="str">
        <f>'Attach 3(JV)'!E18</f>
        <v/>
      </c>
      <c r="C67" s="1372"/>
      <c r="D67" s="3" t="str">
        <f>D10</f>
        <v>"Saudamini", Plot No. 2, Sector 29</v>
      </c>
    </row>
    <row r="68" spans="1:5" ht="19.5" customHeight="1">
      <c r="B68" s="1372" t="str">
        <f>'Attach 3(JV)'!E19</f>
        <v/>
      </c>
      <c r="C68" s="1372"/>
      <c r="D68" s="3" t="str">
        <f>D11</f>
        <v>Gurgaon (Haryana) - 122001</v>
      </c>
    </row>
    <row r="69" spans="1:5" ht="19.5" customHeight="1">
      <c r="A69" s="20"/>
      <c r="B69" s="1372" t="str">
        <f>'Attach 3(JV)'!E20</f>
        <v/>
      </c>
      <c r="C69" s="1372"/>
      <c r="D69" s="3"/>
    </row>
    <row r="70" spans="1:5" ht="19.5" customHeight="1">
      <c r="A70" s="17" t="s">
        <v>342</v>
      </c>
      <c r="D70" s="30"/>
    </row>
    <row r="71" spans="1:5" ht="19.5" customHeight="1">
      <c r="A71" s="20"/>
    </row>
    <row r="72" spans="1:5" ht="33.75" customHeight="1">
      <c r="A72" s="1270" t="s">
        <v>389</v>
      </c>
      <c r="B72" s="1270"/>
      <c r="C72" s="1270"/>
      <c r="D72" s="1270"/>
      <c r="E72" s="1270"/>
    </row>
    <row r="73" spans="1:5" ht="19.5" customHeight="1">
      <c r="A73" s="20"/>
      <c r="B73" s="20"/>
      <c r="C73" s="20"/>
      <c r="D73" s="20"/>
      <c r="E73" s="20"/>
    </row>
    <row r="74" spans="1:5" ht="72" customHeight="1">
      <c r="A74" s="35" t="s">
        <v>345</v>
      </c>
      <c r="B74" s="1414" t="s">
        <v>112</v>
      </c>
      <c r="C74" s="1414"/>
      <c r="D74" s="35" t="s">
        <v>113</v>
      </c>
      <c r="E74" s="35" t="s">
        <v>114</v>
      </c>
    </row>
    <row r="75" spans="1:5" ht="25.5" customHeight="1">
      <c r="A75" s="85">
        <v>1</v>
      </c>
      <c r="B75" s="1449"/>
      <c r="C75" s="1449"/>
      <c r="D75" s="268"/>
      <c r="E75" s="268"/>
    </row>
    <row r="76" spans="1:5" ht="25.5" customHeight="1">
      <c r="A76" s="85">
        <v>2</v>
      </c>
      <c r="B76" s="1449"/>
      <c r="C76" s="1449"/>
      <c r="D76" s="268"/>
      <c r="E76" s="268"/>
    </row>
    <row r="77" spans="1:5" ht="25.5" customHeight="1">
      <c r="A77" s="85">
        <v>3</v>
      </c>
      <c r="B77" s="1449"/>
      <c r="C77" s="1449"/>
      <c r="D77" s="268"/>
      <c r="E77" s="268"/>
    </row>
    <row r="78" spans="1:5" ht="25.5" customHeight="1">
      <c r="A78" s="85">
        <v>4</v>
      </c>
      <c r="B78" s="1449"/>
      <c r="C78" s="1449"/>
      <c r="D78" s="268"/>
      <c r="E78" s="268"/>
    </row>
    <row r="79" spans="1:5" ht="25.5" customHeight="1">
      <c r="A79" s="85">
        <v>5</v>
      </c>
      <c r="B79" s="1449"/>
      <c r="C79" s="1449"/>
      <c r="D79" s="268"/>
      <c r="E79" s="268"/>
    </row>
    <row r="80" spans="1:5" ht="25.5" customHeight="1">
      <c r="A80" s="85">
        <v>6</v>
      </c>
      <c r="B80" s="1449"/>
      <c r="C80" s="1449"/>
      <c r="D80" s="268"/>
      <c r="E80" s="268"/>
    </row>
    <row r="81" spans="1:5" ht="19.5" customHeight="1">
      <c r="A81" s="20"/>
      <c r="B81" s="20"/>
      <c r="C81" s="20"/>
      <c r="D81" s="20"/>
      <c r="E81" s="20"/>
    </row>
    <row r="82" spans="1:5" ht="24.75" customHeight="1">
      <c r="A82" s="174"/>
      <c r="B82" s="174"/>
      <c r="C82" s="174"/>
      <c r="D82" s="174"/>
      <c r="E82" s="174"/>
    </row>
    <row r="83" spans="1:5" ht="24.75" customHeight="1">
      <c r="A83" s="174" t="s">
        <v>7</v>
      </c>
      <c r="B83" s="53" t="str">
        <f>B55</f>
        <v>--</v>
      </c>
      <c r="C83" s="174" t="s">
        <v>5</v>
      </c>
      <c r="D83" s="174" t="str">
        <f>D55</f>
        <v/>
      </c>
      <c r="E83" s="174"/>
    </row>
    <row r="84" spans="1:5" ht="24.75" customHeight="1">
      <c r="A84" s="174" t="s">
        <v>8</v>
      </c>
      <c r="B84" s="174" t="str">
        <f>B56</f>
        <v/>
      </c>
      <c r="C84" s="174" t="s">
        <v>6</v>
      </c>
      <c r="D84" s="174" t="str">
        <f>D56</f>
        <v/>
      </c>
      <c r="E84" s="174"/>
    </row>
    <row r="85" spans="1:5" ht="24.75" customHeight="1">
      <c r="A85" s="174"/>
      <c r="B85" s="174"/>
      <c r="C85" s="174"/>
      <c r="D85" s="174"/>
      <c r="E85" s="174"/>
    </row>
    <row r="86" spans="1:5" ht="37.5" customHeight="1">
      <c r="A86" s="49"/>
      <c r="B86" s="49"/>
      <c r="C86" s="49"/>
      <c r="D86" s="49"/>
      <c r="E86" s="49"/>
    </row>
  </sheetData>
  <sheetProtection password="CBD2" sheet="1" objects="1" scenarios="1" formatColumns="0" formatRows="0" selectLockedCells="1"/>
  <customSheetViews>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8"/>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0"/>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1"/>
  <headerFooter alignWithMargins="0">
    <oddFooter>&amp;R&amp;"Book Antiqua,Bold"&amp;8 Page &amp;P of &amp;N</oddFooter>
  </headerFooter>
  <drawing r:id="rId4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55"/>
  <sheetViews>
    <sheetView showGridLines="0" showZeros="0" view="pageBreakPreview" topLeftCell="A41" zoomScale="85" zoomScaleNormal="100" zoomScaleSheetLayoutView="85" workbookViewId="0">
      <selection activeCell="F50" sqref="F50"/>
    </sheetView>
  </sheetViews>
  <sheetFormatPr defaultColWidth="9.140625" defaultRowHeight="16.5"/>
  <cols>
    <col min="1" max="1" width="8" style="296" customWidth="1"/>
    <col min="2" max="2" width="15.28515625" style="296" customWidth="1"/>
    <col min="3" max="3" width="26.5703125" style="296" customWidth="1"/>
    <col min="4" max="4" width="35.140625" style="296" customWidth="1"/>
    <col min="5" max="5" width="33.5703125" style="296" customWidth="1"/>
    <col min="6" max="6" width="20" style="296" customWidth="1"/>
    <col min="7" max="7" width="14.7109375" style="296" hidden="1" customWidth="1"/>
    <col min="8" max="9" width="0" style="444" hidden="1" customWidth="1"/>
    <col min="10" max="16384" width="9.140625" style="444"/>
  </cols>
  <sheetData>
    <row r="1" spans="1:8" s="636" customFormat="1" ht="20.25" customHeight="1">
      <c r="A1" s="632" t="str">
        <f>'Attach 3(JV)'!A1</f>
        <v>Specification No. :5002002169/REACTOR/DOM/A02-CC CS -3</v>
      </c>
      <c r="B1" s="632"/>
      <c r="C1" s="633"/>
      <c r="D1" s="633"/>
      <c r="E1" s="633"/>
      <c r="F1" s="634" t="s">
        <v>545</v>
      </c>
      <c r="G1" s="635"/>
    </row>
    <row r="3" spans="1:8" ht="73.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42"/>
      <c r="G3" s="445"/>
    </row>
    <row r="4" spans="1:8" ht="1.5" hidden="1" customHeight="1">
      <c r="A4" s="300"/>
      <c r="B4" s="961"/>
      <c r="G4" s="18"/>
      <c r="H4" s="2"/>
    </row>
    <row r="5" spans="1:8" ht="20.100000000000001" customHeight="1">
      <c r="A5" s="1453" t="s">
        <v>390</v>
      </c>
      <c r="B5" s="1453"/>
      <c r="C5" s="1453"/>
      <c r="D5" s="1453"/>
      <c r="E5" s="1453"/>
      <c r="F5" s="1453"/>
      <c r="G5" s="18"/>
      <c r="H5" s="4"/>
    </row>
    <row r="6" spans="1:8" ht="20.100000000000001" customHeight="1">
      <c r="A6" s="302"/>
      <c r="B6" s="960"/>
      <c r="G6" s="18"/>
      <c r="H6" s="4"/>
    </row>
    <row r="7" spans="1:8" ht="20.100000000000001" customHeight="1">
      <c r="A7" s="319" t="str">
        <f>'[20]Attach 3 (JV)'!A5</f>
        <v>Bidder’s Name and Address (Sole Bidder) :</v>
      </c>
      <c r="B7" s="319"/>
      <c r="E7" s="446" t="str">
        <f>'[20]Attach 3 (JV)'!F5</f>
        <v>To:</v>
      </c>
      <c r="G7" s="18"/>
      <c r="H7" s="4"/>
    </row>
    <row r="8" spans="1:8" ht="36" customHeight="1">
      <c r="A8" s="1454" t="str">
        <f>'Attach 3(JV)'!A8</f>
        <v/>
      </c>
      <c r="B8" s="1454"/>
      <c r="C8" s="1454"/>
      <c r="D8" s="1454"/>
      <c r="E8" s="447" t="str">
        <f>'[20]Attach 3 (JV)'!F6</f>
        <v>Contract Services</v>
      </c>
      <c r="G8" s="18"/>
      <c r="H8" s="4"/>
    </row>
    <row r="9" spans="1:8">
      <c r="A9" s="5" t="s">
        <v>347</v>
      </c>
      <c r="B9" s="5"/>
      <c r="C9" s="1455">
        <f>'Attach 3(JV)'!B9</f>
        <v>0</v>
      </c>
      <c r="D9" s="1455"/>
      <c r="E9" s="447" t="str">
        <f>'[20]Attach 3 (JV)'!F7</f>
        <v>Power Grid Corporation of India Ltd.,</v>
      </c>
      <c r="G9" s="18"/>
      <c r="H9" s="4"/>
    </row>
    <row r="10" spans="1:8">
      <c r="A10" s="5" t="s">
        <v>349</v>
      </c>
      <c r="B10" s="5"/>
      <c r="C10" s="1372">
        <f>'Attach 3(JV)'!B10</f>
        <v>0</v>
      </c>
      <c r="D10" s="1372"/>
      <c r="E10" s="447" t="str">
        <f>'[20]Attach 3 (JV)'!F8</f>
        <v>"Saudamini", Plot No.-2</v>
      </c>
      <c r="G10" s="18"/>
      <c r="H10" s="4"/>
    </row>
    <row r="11" spans="1:8">
      <c r="C11" s="1372">
        <f>'Attach 3(JV)'!B11</f>
        <v>0</v>
      </c>
      <c r="D11" s="1372"/>
      <c r="E11" s="447" t="str">
        <f>'[20]Attach 3 (JV)'!F9</f>
        <v xml:space="preserve">Sector-29, </v>
      </c>
    </row>
    <row r="12" spans="1:8">
      <c r="A12" s="302"/>
      <c r="B12" s="960"/>
      <c r="C12" s="1372">
        <f>'Attach 3(JV)'!B12</f>
        <v>0</v>
      </c>
      <c r="D12" s="1372"/>
      <c r="E12" s="448" t="str">
        <f>'[20]Attach 3 (JV)'!F10</f>
        <v>Gurgaon (Haryana) - 122001</v>
      </c>
    </row>
    <row r="13" spans="1:8" ht="9.9499999999999993" customHeight="1">
      <c r="A13" s="302"/>
      <c r="B13" s="960"/>
      <c r="C13" s="114"/>
      <c r="D13" s="114"/>
    </row>
    <row r="14" spans="1:8" ht="20.100000000000001" customHeight="1">
      <c r="A14" s="296" t="s">
        <v>342</v>
      </c>
    </row>
    <row r="15" spans="1:8" ht="45.75" customHeight="1">
      <c r="A15" s="1458" t="s">
        <v>1030</v>
      </c>
      <c r="B15" s="1458"/>
      <c r="C15" s="1458"/>
      <c r="D15" s="1458"/>
      <c r="E15" s="1458"/>
      <c r="F15" s="1458"/>
    </row>
    <row r="16" spans="1:8" ht="51.6" customHeight="1">
      <c r="A16" s="441" t="s">
        <v>345</v>
      </c>
      <c r="B16" s="441"/>
      <c r="C16" s="441" t="s">
        <v>546</v>
      </c>
      <c r="D16" s="441" t="s">
        <v>391</v>
      </c>
      <c r="E16" s="441" t="s">
        <v>392</v>
      </c>
      <c r="F16" s="441" t="s">
        <v>967</v>
      </c>
    </row>
    <row r="17" spans="1:7" ht="13.5" customHeight="1">
      <c r="A17" s="458">
        <v>1</v>
      </c>
      <c r="B17" s="458"/>
      <c r="C17" s="458">
        <v>2</v>
      </c>
      <c r="D17" s="458">
        <v>3</v>
      </c>
      <c r="E17" s="458">
        <v>4</v>
      </c>
      <c r="F17" s="458">
        <v>5</v>
      </c>
    </row>
    <row r="18" spans="1:7" ht="32.25" customHeight="1">
      <c r="A18" s="442" t="s">
        <v>547</v>
      </c>
      <c r="B18" s="442"/>
      <c r="C18" s="442"/>
      <c r="D18" s="442"/>
      <c r="E18" s="442"/>
      <c r="F18" s="442"/>
    </row>
    <row r="19" spans="1:7" s="450" customFormat="1" ht="32.25" customHeight="1">
      <c r="A19" s="1459" t="s">
        <v>575</v>
      </c>
      <c r="B19" s="1460"/>
      <c r="C19" s="1460"/>
      <c r="D19" s="1460"/>
      <c r="E19" s="1461"/>
      <c r="F19" s="443"/>
      <c r="G19" s="449"/>
    </row>
    <row r="20" spans="1:7" s="452" customFormat="1" ht="37.5" customHeight="1">
      <c r="A20" s="473" t="s">
        <v>962</v>
      </c>
      <c r="B20" s="1464" t="s">
        <v>1031</v>
      </c>
      <c r="C20" s="1465"/>
      <c r="D20" s="1465"/>
      <c r="E20" s="1465"/>
      <c r="F20" s="1466"/>
      <c r="G20" s="451"/>
    </row>
    <row r="21" spans="1:7" ht="59.25" customHeight="1">
      <c r="A21" s="453" t="s">
        <v>393</v>
      </c>
      <c r="B21" s="1467" t="s">
        <v>550</v>
      </c>
      <c r="C21" s="1468"/>
      <c r="D21" s="639"/>
      <c r="E21" s="903" t="s">
        <v>849</v>
      </c>
      <c r="F21" s="460"/>
    </row>
    <row r="22" spans="1:7" ht="67.150000000000006" customHeight="1">
      <c r="A22" s="453" t="s">
        <v>394</v>
      </c>
      <c r="B22" s="1467" t="s">
        <v>551</v>
      </c>
      <c r="C22" s="1468"/>
      <c r="D22" s="639"/>
      <c r="E22" s="903" t="s">
        <v>969</v>
      </c>
      <c r="F22" s="460"/>
    </row>
    <row r="23" spans="1:7" ht="52.5" customHeight="1">
      <c r="A23" s="453" t="s">
        <v>548</v>
      </c>
      <c r="B23" s="1467" t="s">
        <v>552</v>
      </c>
      <c r="C23" s="1468"/>
      <c r="D23" s="639"/>
      <c r="E23" s="903" t="s">
        <v>850</v>
      </c>
      <c r="F23" s="460"/>
    </row>
    <row r="24" spans="1:7" ht="45.75" customHeight="1">
      <c r="A24" s="453" t="s">
        <v>549</v>
      </c>
      <c r="B24" s="1467" t="s">
        <v>553</v>
      </c>
      <c r="C24" s="1468"/>
      <c r="D24" s="639"/>
      <c r="E24" s="903" t="s">
        <v>554</v>
      </c>
      <c r="F24" s="460"/>
    </row>
    <row r="25" spans="1:7" ht="145.5" customHeight="1">
      <c r="A25" s="459" t="s">
        <v>862</v>
      </c>
      <c r="B25" s="1467" t="s">
        <v>963</v>
      </c>
      <c r="C25" s="1468"/>
      <c r="D25" s="639"/>
      <c r="E25" s="903" t="s">
        <v>970</v>
      </c>
      <c r="F25" s="460"/>
    </row>
    <row r="26" spans="1:7" ht="35.25" customHeight="1">
      <c r="A26" s="1456" t="str">
        <f>IF(OR((SUM(D21:D25)&gt;0.85),SUM(D21:D25)&lt;0.85),"ERROR -Sum of all the coefficients including labour is not equal to 0.85","")</f>
        <v>ERROR -Sum of all the coefficients including labour is not equal to 0.85</v>
      </c>
      <c r="B26" s="1456"/>
      <c r="C26" s="1456"/>
      <c r="D26" s="1456"/>
      <c r="E26" s="1456"/>
      <c r="F26" s="1457"/>
    </row>
    <row r="27" spans="1:7" ht="24.75" customHeight="1">
      <c r="A27" s="1462" t="s">
        <v>732</v>
      </c>
      <c r="B27" s="1462"/>
      <c r="C27" s="1462"/>
      <c r="D27" s="1462"/>
      <c r="E27" s="1462"/>
      <c r="F27" s="1463"/>
    </row>
    <row r="28" spans="1:7" ht="20.100000000000001" customHeight="1">
      <c r="A28" s="473" t="s">
        <v>866</v>
      </c>
      <c r="B28" s="1464" t="s">
        <v>1032</v>
      </c>
      <c r="C28" s="1465"/>
      <c r="D28" s="1465"/>
      <c r="E28" s="1465"/>
      <c r="F28" s="1466"/>
    </row>
    <row r="29" spans="1:7" ht="82.5">
      <c r="A29" s="453" t="s">
        <v>419</v>
      </c>
      <c r="B29" s="1467" t="s">
        <v>555</v>
      </c>
      <c r="C29" s="1468"/>
      <c r="D29" s="959">
        <v>0.85</v>
      </c>
      <c r="E29" s="308" t="s">
        <v>569</v>
      </c>
      <c r="F29" s="460"/>
    </row>
    <row r="30" spans="1:7" s="452" customFormat="1" ht="37.5" customHeight="1">
      <c r="A30" s="473" t="s">
        <v>1033</v>
      </c>
      <c r="B30" s="1464" t="s">
        <v>1034</v>
      </c>
      <c r="C30" s="1465"/>
      <c r="D30" s="1465"/>
      <c r="E30" s="1465"/>
      <c r="F30" s="1466"/>
      <c r="G30" s="451"/>
    </row>
    <row r="31" spans="1:7" ht="59.25" customHeight="1">
      <c r="A31" s="453" t="s">
        <v>393</v>
      </c>
      <c r="B31" s="1467" t="s">
        <v>550</v>
      </c>
      <c r="C31" s="1468"/>
      <c r="D31" s="639"/>
      <c r="E31" s="903" t="s">
        <v>849</v>
      </c>
      <c r="F31" s="460"/>
    </row>
    <row r="32" spans="1:7" ht="67.150000000000006" customHeight="1">
      <c r="A32" s="453" t="s">
        <v>394</v>
      </c>
      <c r="B32" s="1467" t="s">
        <v>551</v>
      </c>
      <c r="C32" s="1468"/>
      <c r="D32" s="639"/>
      <c r="E32" s="903" t="s">
        <v>969</v>
      </c>
      <c r="F32" s="460"/>
    </row>
    <row r="33" spans="1:8" ht="52.5" customHeight="1">
      <c r="A33" s="453" t="s">
        <v>548</v>
      </c>
      <c r="B33" s="1467" t="s">
        <v>552</v>
      </c>
      <c r="C33" s="1468"/>
      <c r="D33" s="639"/>
      <c r="E33" s="903" t="s">
        <v>850</v>
      </c>
      <c r="F33" s="460"/>
    </row>
    <row r="34" spans="1:8" ht="45.75" customHeight="1">
      <c r="A34" s="453" t="s">
        <v>549</v>
      </c>
      <c r="B34" s="1467" t="s">
        <v>553</v>
      </c>
      <c r="C34" s="1468"/>
      <c r="D34" s="639"/>
      <c r="E34" s="903" t="s">
        <v>554</v>
      </c>
      <c r="F34" s="460"/>
    </row>
    <row r="35" spans="1:8" ht="145.5" customHeight="1">
      <c r="A35" s="459" t="s">
        <v>862</v>
      </c>
      <c r="B35" s="1467" t="s">
        <v>963</v>
      </c>
      <c r="C35" s="1468"/>
      <c r="D35" s="639"/>
      <c r="E35" s="903" t="s">
        <v>970</v>
      </c>
      <c r="F35" s="460"/>
    </row>
    <row r="36" spans="1:8" ht="35.25" customHeight="1">
      <c r="A36" s="1456" t="str">
        <f>IF(OR((SUM(D31:D35)&gt;0.85),SUM(D31:D35)&lt;0.85),"ERROR -Sum of all the coefficients including labour is not equal to 0.85","")</f>
        <v>ERROR -Sum of all the coefficients including labour is not equal to 0.85</v>
      </c>
      <c r="B36" s="1456"/>
      <c r="C36" s="1456"/>
      <c r="D36" s="1456"/>
      <c r="E36" s="1456"/>
      <c r="F36" s="1457"/>
    </row>
    <row r="37" spans="1:8" ht="24.75" customHeight="1">
      <c r="A37" s="1462" t="s">
        <v>732</v>
      </c>
      <c r="B37" s="1462"/>
      <c r="C37" s="1462"/>
      <c r="D37" s="1462"/>
      <c r="E37" s="1462"/>
      <c r="F37" s="1463"/>
    </row>
    <row r="38" spans="1:8" ht="20.100000000000001" customHeight="1">
      <c r="A38" s="473" t="s">
        <v>1036</v>
      </c>
      <c r="B38" s="1464" t="s">
        <v>1035</v>
      </c>
      <c r="C38" s="1465"/>
      <c r="D38" s="1465"/>
      <c r="E38" s="1465"/>
      <c r="F38" s="1466"/>
    </row>
    <row r="39" spans="1:8" ht="82.5">
      <c r="A39" s="453" t="s">
        <v>419</v>
      </c>
      <c r="B39" s="1467" t="s">
        <v>555</v>
      </c>
      <c r="C39" s="1468"/>
      <c r="D39" s="307">
        <v>0.85</v>
      </c>
      <c r="E39" s="308" t="s">
        <v>569</v>
      </c>
      <c r="F39" s="460"/>
    </row>
    <row r="40" spans="1:8" s="985" customFormat="1" ht="20.100000000000001" customHeight="1">
      <c r="A40" s="983" t="s">
        <v>1046</v>
      </c>
      <c r="B40" s="1472" t="s">
        <v>1037</v>
      </c>
      <c r="C40" s="1473"/>
      <c r="D40" s="1473"/>
      <c r="E40" s="1473"/>
      <c r="F40" s="1473"/>
      <c r="G40" s="1474"/>
      <c r="H40" s="984"/>
    </row>
    <row r="41" spans="1:8" s="990" customFormat="1" ht="20.100000000000001" customHeight="1">
      <c r="A41" s="986" t="s">
        <v>419</v>
      </c>
      <c r="B41" s="986" t="s">
        <v>1038</v>
      </c>
      <c r="D41" s="986"/>
      <c r="E41" s="987"/>
      <c r="F41" s="988"/>
      <c r="G41" s="988"/>
      <c r="H41" s="989"/>
    </row>
    <row r="42" spans="1:8" s="990" customFormat="1" ht="20.100000000000001" customHeight="1">
      <c r="A42" s="987" t="s">
        <v>393</v>
      </c>
      <c r="B42" s="991"/>
      <c r="C42" s="987" t="s">
        <v>1039</v>
      </c>
      <c r="D42" s="991"/>
      <c r="E42" s="988" t="s">
        <v>1040</v>
      </c>
      <c r="F42" s="992"/>
      <c r="G42" s="992"/>
      <c r="H42" s="989"/>
    </row>
    <row r="43" spans="1:8" s="990" customFormat="1" ht="20.100000000000001" customHeight="1">
      <c r="A43" s="987" t="s">
        <v>394</v>
      </c>
      <c r="B43" s="991"/>
      <c r="C43" s="987" t="s">
        <v>1041</v>
      </c>
      <c r="D43" s="991"/>
      <c r="E43" s="988" t="s">
        <v>1040</v>
      </c>
      <c r="F43" s="992"/>
      <c r="G43" s="992"/>
      <c r="H43" s="989"/>
    </row>
    <row r="44" spans="1:8" s="990" customFormat="1" ht="20.100000000000001" customHeight="1">
      <c r="A44" s="987" t="s">
        <v>548</v>
      </c>
      <c r="B44" s="991"/>
      <c r="C44" s="987" t="s">
        <v>1042</v>
      </c>
      <c r="D44" s="991"/>
      <c r="E44" s="988" t="s">
        <v>1040</v>
      </c>
      <c r="F44" s="992"/>
      <c r="G44" s="992"/>
      <c r="H44" s="989"/>
    </row>
    <row r="45" spans="1:8" s="990" customFormat="1" ht="20.100000000000001" customHeight="1">
      <c r="A45" s="987" t="s">
        <v>549</v>
      </c>
      <c r="B45" s="991"/>
      <c r="C45" s="987" t="s">
        <v>1043</v>
      </c>
      <c r="D45" s="991"/>
      <c r="E45" s="988" t="s">
        <v>1040</v>
      </c>
      <c r="F45" s="992"/>
      <c r="G45" s="992"/>
      <c r="H45" s="989"/>
    </row>
    <row r="46" spans="1:8" s="990" customFormat="1" ht="131.25" customHeight="1">
      <c r="A46" s="987" t="s">
        <v>421</v>
      </c>
      <c r="B46" s="987" t="s">
        <v>1044</v>
      </c>
      <c r="C46" s="987" t="s">
        <v>1048</v>
      </c>
      <c r="D46" s="991"/>
      <c r="E46" s="993" t="s">
        <v>1047</v>
      </c>
      <c r="F46" s="992"/>
      <c r="G46" s="992"/>
      <c r="H46" s="989"/>
    </row>
    <row r="47" spans="1:8" s="990" customFormat="1" ht="35.25" customHeight="1">
      <c r="A47" s="1469" t="s">
        <v>1045</v>
      </c>
      <c r="B47" s="1470"/>
      <c r="C47" s="1470"/>
      <c r="D47" s="1470"/>
      <c r="E47" s="1470"/>
      <c r="F47" s="1470"/>
      <c r="G47" s="1471"/>
      <c r="H47" s="989"/>
    </row>
    <row r="48" spans="1:8" s="450" customFormat="1" ht="20.100000000000001" customHeight="1">
      <c r="A48" s="884" t="s">
        <v>577</v>
      </c>
      <c r="B48" s="1459" t="s">
        <v>576</v>
      </c>
      <c r="C48" s="1460"/>
      <c r="D48" s="1460"/>
      <c r="E48" s="1460"/>
      <c r="F48" s="1461"/>
      <c r="G48" s="449"/>
    </row>
    <row r="49" spans="1:8" s="455" customFormat="1" ht="30" customHeight="1">
      <c r="A49" s="885" t="s">
        <v>395</v>
      </c>
      <c r="B49" s="1475" t="s">
        <v>590</v>
      </c>
      <c r="C49" s="1476"/>
      <c r="D49" s="1476"/>
      <c r="E49" s="1476"/>
      <c r="F49" s="1477"/>
      <c r="G49" s="454"/>
    </row>
    <row r="50" spans="1:8" ht="165">
      <c r="A50" s="456" t="s">
        <v>393</v>
      </c>
      <c r="B50" s="1478" t="s">
        <v>963</v>
      </c>
      <c r="C50" s="1479"/>
      <c r="D50" s="461">
        <v>0.8</v>
      </c>
      <c r="E50" s="308" t="s">
        <v>878</v>
      </c>
      <c r="F50" s="460"/>
    </row>
    <row r="51" spans="1:8" s="462" customFormat="1" ht="205.5" customHeight="1">
      <c r="A51" s="1261" t="s">
        <v>567</v>
      </c>
      <c r="B51" s="1262"/>
      <c r="C51" s="1262"/>
      <c r="D51" s="1262"/>
      <c r="E51" s="1262"/>
      <c r="F51" s="1263"/>
      <c r="G51" s="17"/>
    </row>
    <row r="52" spans="1:8" ht="20.100000000000001" customHeight="1">
      <c r="A52" s="463"/>
      <c r="B52" s="463"/>
      <c r="C52" s="463"/>
      <c r="D52" s="463"/>
      <c r="E52" s="442"/>
      <c r="F52" s="442"/>
    </row>
    <row r="53" spans="1:8" s="296" customFormat="1">
      <c r="A53" s="319" t="s">
        <v>7</v>
      </c>
      <c r="B53" s="319"/>
      <c r="C53" s="457" t="str">
        <f>'Attach 3(JV)'!B24</f>
        <v>--</v>
      </c>
      <c r="E53" s="319" t="s">
        <v>5</v>
      </c>
      <c r="F53" s="319" t="str">
        <f>'Attach 3(JV)'!E24</f>
        <v/>
      </c>
      <c r="H53" s="444"/>
    </row>
    <row r="54" spans="1:8" s="296" customFormat="1">
      <c r="A54" s="319" t="s">
        <v>8</v>
      </c>
      <c r="B54" s="319"/>
      <c r="C54" s="319" t="str">
        <f>'Attach 3(JV)'!B25</f>
        <v/>
      </c>
      <c r="E54" s="319" t="s">
        <v>154</v>
      </c>
      <c r="F54" s="303" t="str">
        <f>'Attach 3(JV)'!E25</f>
        <v/>
      </c>
      <c r="H54" s="444"/>
    </row>
    <row r="55" spans="1:8" s="296" customFormat="1">
      <c r="A55" s="303"/>
      <c r="B55" s="303"/>
      <c r="C55" s="303"/>
      <c r="D55" s="319"/>
      <c r="E55" s="318"/>
      <c r="F55" s="303"/>
      <c r="H55" s="444"/>
    </row>
  </sheetData>
  <sheetProtection algorithmName="SHA-512" hashValue="oL/ajAQwMevvIIm4xi17aI7eVSdmocrSTZu+ZeidK14atijqQDDDmRUXWQqQFSjy1if+6iN5G4j8P2JjA84U5A==" saltValue="TvT+IZkWnkyBOPcorL3Fhw==" spinCount="100000" sheet="1" formatColumns="0" formatRows="0" selectLockedCells="1"/>
  <customSheetViews>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s>
  <mergeCells count="35">
    <mergeCell ref="B28:F28"/>
    <mergeCell ref="B29:C29"/>
    <mergeCell ref="B30:F30"/>
    <mergeCell ref="B31:C31"/>
    <mergeCell ref="B32:C32"/>
    <mergeCell ref="A51:F51"/>
    <mergeCell ref="A37:F37"/>
    <mergeCell ref="A47:G47"/>
    <mergeCell ref="B39:C39"/>
    <mergeCell ref="B40:G40"/>
    <mergeCell ref="B48:F48"/>
    <mergeCell ref="B49:F49"/>
    <mergeCell ref="B50:C50"/>
    <mergeCell ref="B38:F38"/>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3:F3"/>
    <mergeCell ref="A5:F5"/>
    <mergeCell ref="A8:D8"/>
    <mergeCell ref="C9:D9"/>
    <mergeCell ref="C10:D10"/>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0"/>
  <headerFooter alignWithMargins="0">
    <oddFooter>&amp;R&amp;"Book Antiqua,Bold"&amp;8 Page &amp;P of &amp;N</oddFooter>
  </headerFooter>
  <drawing r:id="rId2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90" zoomScaleSheetLayoutView="90" workbookViewId="0">
      <selection activeCell="C2" sqref="C2"/>
    </sheetView>
  </sheetViews>
  <sheetFormatPr defaultColWidth="9.140625" defaultRowHeight="16.5"/>
  <cols>
    <col min="1" max="1" width="12.140625" style="17" customWidth="1"/>
    <col min="2" max="2" width="20.5703125" style="17" customWidth="1"/>
    <col min="3" max="3" width="11.42578125" style="17" customWidth="1"/>
    <col min="4" max="4" width="34.5703125" style="17" customWidth="1"/>
    <col min="5" max="5" width="39.28515625" style="17" customWidth="1"/>
    <col min="6" max="8" width="9.140625" style="12"/>
    <col min="9" max="16384" width="9.140625" style="13"/>
  </cols>
  <sheetData>
    <row r="1" spans="1:9" s="80" customFormat="1" ht="15">
      <c r="A1" s="637" t="str">
        <f>'Attach 3(JV)'!A1</f>
        <v>Specification No. :5002002169/REACTOR/DOM/A02-CC CS -3</v>
      </c>
      <c r="B1" s="628"/>
      <c r="C1" s="628"/>
      <c r="D1" s="628"/>
      <c r="E1" s="638" t="str">
        <f>"Attachment-13 " &amp; 'Attach 3(JV)'!AT1</f>
        <v xml:space="preserve">Attachment-13 </v>
      </c>
      <c r="F1" s="81"/>
      <c r="G1" s="81"/>
      <c r="H1" s="81"/>
    </row>
    <row r="3" spans="1:9" ht="7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
      <c r="G3" s="15"/>
      <c r="H3" s="14"/>
    </row>
    <row r="4" spans="1:9" ht="20.100000000000001" customHeight="1">
      <c r="A4" s="16"/>
      <c r="H4" s="18"/>
      <c r="I4" s="2"/>
    </row>
    <row r="5" spans="1:9" ht="20.100000000000001" customHeight="1">
      <c r="A5" s="1035" t="s">
        <v>1</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3" t="str">
        <f>'Attach 3(JV)'!E8</f>
        <v>Contract Services</v>
      </c>
      <c r="H8" s="18"/>
      <c r="I8" s="4"/>
    </row>
    <row r="9" spans="1:9" ht="20.100000000000001" customHeight="1">
      <c r="A9" s="5" t="s">
        <v>347</v>
      </c>
      <c r="B9" s="1372">
        <f>'Attach 3(JV)'!B9</f>
        <v>0</v>
      </c>
      <c r="C9" s="1372"/>
      <c r="D9" s="1372"/>
      <c r="E9" s="3" t="str">
        <f>'Attach 3(JV)'!E9</f>
        <v>Power Grid Corporation of India Ltd.,</v>
      </c>
      <c r="H9" s="18"/>
      <c r="I9" s="4"/>
    </row>
    <row r="10" spans="1:9" ht="20.100000000000001" customHeight="1">
      <c r="A10" s="5" t="s">
        <v>349</v>
      </c>
      <c r="B10" s="1372">
        <f>'Attach 3(JV)'!B10</f>
        <v>0</v>
      </c>
      <c r="C10" s="1372"/>
      <c r="D10" s="1372"/>
      <c r="E10" s="3" t="str">
        <f>'Attach 3(JV)'!E10</f>
        <v>"Saudamini", Plot No. 2, Sector 29</v>
      </c>
      <c r="H10" s="18"/>
      <c r="I10" s="4"/>
    </row>
    <row r="11" spans="1:9" ht="20.100000000000001" customHeight="1">
      <c r="B11" s="1372">
        <f>'Attach 3(JV)'!B11</f>
        <v>0</v>
      </c>
      <c r="C11" s="1372"/>
      <c r="D11" s="1372"/>
      <c r="E11" s="3" t="str">
        <f>'Attach 3(JV)'!E11</f>
        <v>Gurgaon (Haryana) - 122001</v>
      </c>
      <c r="G11" s="43" t="s">
        <v>475</v>
      </c>
    </row>
    <row r="12" spans="1:9" ht="20.100000000000001" customHeight="1">
      <c r="A12" s="20"/>
      <c r="B12" s="1372">
        <f>'Attach 3(JV)'!B12</f>
        <v>0</v>
      </c>
      <c r="C12" s="1372"/>
      <c r="D12" s="1372"/>
      <c r="E12" s="3"/>
    </row>
    <row r="13" spans="1:9" ht="20.100000000000001" customHeight="1">
      <c r="A13" s="20"/>
      <c r="B13" s="114"/>
      <c r="C13" s="114"/>
      <c r="D13" s="114"/>
      <c r="E13" s="13"/>
    </row>
    <row r="14" spans="1:9" ht="20.100000000000001" customHeight="1">
      <c r="A14" s="17" t="s">
        <v>342</v>
      </c>
    </row>
    <row r="15" spans="1:9" ht="20.100000000000001" customHeight="1">
      <c r="A15" s="20"/>
    </row>
    <row r="16" spans="1:9" ht="45" customHeight="1">
      <c r="A16" s="1270" t="s">
        <v>2</v>
      </c>
      <c r="B16" s="1270"/>
      <c r="C16" s="1270"/>
      <c r="D16" s="1270"/>
      <c r="E16" s="1270"/>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7</v>
      </c>
      <c r="B24" s="53" t="str">
        <f>'Attach 3(JV)'!B24</f>
        <v>--</v>
      </c>
      <c r="C24" s="28"/>
      <c r="D24" s="25" t="s">
        <v>5</v>
      </c>
      <c r="E24" s="255" t="str">
        <f>'Attach 3(JV)'!E24</f>
        <v/>
      </c>
    </row>
    <row r="25" spans="1:5" ht="33" customHeight="1">
      <c r="A25" s="24" t="s">
        <v>8</v>
      </c>
      <c r="B25" s="255" t="str">
        <f>'Attach 3(JV)'!B25</f>
        <v/>
      </c>
      <c r="C25" s="28"/>
      <c r="D25" s="25" t="s">
        <v>6</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1"/>
  <headerFooter alignWithMargins="0">
    <oddFooter>&amp;R&amp;"Book Antiqua,Bold"&amp;8 Page &amp;P of &amp;N</oddFooter>
  </headerFooter>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zoomScale="85" zoomScaleNormal="100" zoomScaleSheetLayoutView="85" workbookViewId="0">
      <selection activeCell="C5" sqref="C5:E5"/>
    </sheetView>
  </sheetViews>
  <sheetFormatPr defaultColWidth="9.140625" defaultRowHeight="13.5"/>
  <cols>
    <col min="1" max="1" width="9.85546875" style="99" customWidth="1"/>
    <col min="2" max="2" width="12.7109375" style="99" customWidth="1"/>
    <col min="3" max="3" width="44.140625" style="99" customWidth="1"/>
    <col min="4" max="4" width="60.5703125" style="99" customWidth="1"/>
    <col min="5" max="5" width="12.85546875" style="99" customWidth="1"/>
    <col min="6" max="6" width="9.85546875" style="96" customWidth="1"/>
    <col min="7" max="9" width="9.140625" style="96"/>
    <col min="10" max="16384" width="9.140625" style="93"/>
  </cols>
  <sheetData>
    <row r="1" spans="1:12" ht="18" customHeight="1">
      <c r="A1" s="997" t="s">
        <v>968</v>
      </c>
      <c r="B1" s="1008" t="s">
        <v>129</v>
      </c>
      <c r="C1" s="1008"/>
      <c r="D1" s="1008"/>
      <c r="E1" s="1008"/>
      <c r="F1" s="997" t="str">
        <f>": Reactor Package -" &amp; Basic!B2 &amp; " :"</f>
        <v>: Reactor Package -RT19 :</v>
      </c>
      <c r="G1" s="90"/>
      <c r="H1" s="91"/>
      <c r="I1" s="91"/>
      <c r="J1" s="92"/>
      <c r="L1" s="93" t="s">
        <v>475</v>
      </c>
    </row>
    <row r="2" spans="1:12" ht="88.5" customHeight="1">
      <c r="A2" s="998"/>
      <c r="B2" s="1009"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C2" s="1010"/>
      <c r="D2" s="1010"/>
      <c r="E2" s="1011"/>
      <c r="F2" s="998"/>
      <c r="G2" s="90"/>
      <c r="H2" s="91"/>
      <c r="I2" s="91"/>
      <c r="J2" s="92"/>
    </row>
    <row r="3" spans="1:12" ht="21" customHeight="1">
      <c r="A3" s="998"/>
      <c r="B3" s="1004" t="str">
        <f>"Specification No.: " &amp; Basic!B3</f>
        <v>Specification No.: 5002002169/REACTOR/DOM/A02-CC CS -3</v>
      </c>
      <c r="C3" s="1004"/>
      <c r="D3" s="1004"/>
      <c r="E3" s="1004"/>
      <c r="F3" s="998"/>
      <c r="G3" s="90"/>
      <c r="H3" s="91"/>
      <c r="I3" s="91"/>
      <c r="J3" s="92"/>
    </row>
    <row r="4" spans="1:12" s="105" customFormat="1" ht="18" customHeight="1">
      <c r="A4" s="998"/>
      <c r="B4" s="274">
        <v>1</v>
      </c>
      <c r="C4" s="1001" t="s">
        <v>130</v>
      </c>
      <c r="D4" s="1001"/>
      <c r="E4" s="1001"/>
      <c r="F4" s="998"/>
      <c r="G4" s="102"/>
      <c r="H4" s="102"/>
      <c r="I4" s="103"/>
      <c r="J4" s="104"/>
    </row>
    <row r="5" spans="1:12" s="105" customFormat="1" ht="31.5" customHeight="1">
      <c r="A5" s="998"/>
      <c r="B5" s="275">
        <v>2</v>
      </c>
      <c r="C5" s="1001" t="s">
        <v>514</v>
      </c>
      <c r="D5" s="1001"/>
      <c r="E5" s="1001"/>
      <c r="F5" s="998"/>
      <c r="G5" s="101"/>
      <c r="H5" s="103"/>
      <c r="I5" s="103"/>
      <c r="J5" s="104"/>
    </row>
    <row r="6" spans="1:12" s="105" customFormat="1" ht="23.25" customHeight="1">
      <c r="A6" s="998"/>
      <c r="B6" s="275">
        <v>3</v>
      </c>
      <c r="C6" s="1003" t="s">
        <v>162</v>
      </c>
      <c r="D6" s="1003"/>
      <c r="E6" s="1003"/>
      <c r="F6" s="998"/>
      <c r="G6" s="101"/>
      <c r="H6" s="103"/>
      <c r="I6" s="103"/>
      <c r="J6" s="104"/>
    </row>
    <row r="7" spans="1:12" s="105" customFormat="1" ht="25.15" customHeight="1">
      <c r="A7" s="998"/>
      <c r="B7" s="275">
        <v>4</v>
      </c>
      <c r="C7" s="1001" t="s">
        <v>161</v>
      </c>
      <c r="D7" s="1001"/>
      <c r="E7" s="1001"/>
      <c r="F7" s="998"/>
      <c r="G7" s="101"/>
      <c r="H7" s="103"/>
      <c r="I7" s="103"/>
      <c r="J7" s="104"/>
    </row>
    <row r="8" spans="1:12" s="105" customFormat="1" ht="37.5" customHeight="1">
      <c r="A8" s="998"/>
      <c r="B8" s="275">
        <v>5</v>
      </c>
      <c r="C8" s="1001" t="s">
        <v>483</v>
      </c>
      <c r="D8" s="1001"/>
      <c r="E8" s="1001"/>
      <c r="F8" s="998"/>
      <c r="G8" s="101"/>
      <c r="H8" s="103"/>
      <c r="I8" s="103"/>
      <c r="J8" s="104"/>
    </row>
    <row r="9" spans="1:12" s="105" customFormat="1" ht="22.5" customHeight="1">
      <c r="A9" s="998"/>
      <c r="B9" s="276">
        <v>6</v>
      </c>
      <c r="C9" s="1002" t="s">
        <v>474</v>
      </c>
      <c r="D9" s="1002"/>
      <c r="E9" s="1002"/>
      <c r="F9" s="998"/>
      <c r="G9" s="101"/>
      <c r="H9" s="103"/>
      <c r="I9" s="103"/>
      <c r="J9" s="104"/>
    </row>
    <row r="10" spans="1:12" s="105" customFormat="1" ht="29.25" customHeight="1">
      <c r="A10" s="998"/>
      <c r="B10" s="276">
        <v>7</v>
      </c>
      <c r="C10" s="1002" t="s">
        <v>513</v>
      </c>
      <c r="D10" s="1002"/>
      <c r="E10" s="1002"/>
      <c r="F10" s="998"/>
      <c r="G10" s="101"/>
      <c r="H10" s="103"/>
      <c r="I10" s="103"/>
      <c r="J10" s="273"/>
    </row>
    <row r="11" spans="1:12" s="105" customFormat="1" ht="25.15" customHeight="1">
      <c r="A11" s="998"/>
      <c r="B11" s="614">
        <v>8</v>
      </c>
      <c r="C11" s="1002" t="s">
        <v>707</v>
      </c>
      <c r="D11" s="1002"/>
      <c r="E11" s="1002"/>
      <c r="F11" s="998"/>
      <c r="G11" s="101"/>
      <c r="H11" s="103"/>
      <c r="I11" s="103"/>
      <c r="J11" s="273"/>
    </row>
    <row r="12" spans="1:12" s="105" customFormat="1" ht="23.45" customHeight="1">
      <c r="A12" s="998"/>
      <c r="B12" s="614">
        <v>9</v>
      </c>
      <c r="C12" s="1003" t="s">
        <v>708</v>
      </c>
      <c r="D12" s="1003"/>
      <c r="E12" s="1007"/>
      <c r="F12" s="998"/>
      <c r="G12" s="101"/>
      <c r="H12" s="103"/>
      <c r="I12" s="103"/>
      <c r="J12" s="273"/>
    </row>
    <row r="13" spans="1:12" s="105" customFormat="1" ht="54" customHeight="1">
      <c r="A13" s="998"/>
      <c r="B13" s="614">
        <v>10</v>
      </c>
      <c r="C13" s="1003" t="s">
        <v>709</v>
      </c>
      <c r="D13" s="1003"/>
      <c r="E13" s="1007"/>
      <c r="F13" s="998"/>
      <c r="G13" s="101"/>
      <c r="H13" s="103"/>
      <c r="I13" s="103"/>
      <c r="J13" s="273"/>
    </row>
    <row r="14" spans="1:12" s="105" customFormat="1" ht="33.75" customHeight="1">
      <c r="A14" s="998"/>
      <c r="B14" s="614">
        <v>11</v>
      </c>
      <c r="C14" s="1003" t="s">
        <v>871</v>
      </c>
      <c r="D14" s="1003"/>
      <c r="E14" s="1007"/>
      <c r="F14" s="998"/>
      <c r="G14" s="101"/>
      <c r="H14" s="103"/>
      <c r="I14" s="103"/>
      <c r="J14" s="273"/>
    </row>
    <row r="15" spans="1:12" s="105" customFormat="1" ht="21" customHeight="1">
      <c r="A15" s="998"/>
      <c r="B15" s="614">
        <v>12</v>
      </c>
      <c r="C15" s="1003" t="s">
        <v>872</v>
      </c>
      <c r="D15" s="1003"/>
      <c r="E15" s="1007"/>
      <c r="F15" s="998"/>
      <c r="G15" s="101"/>
      <c r="H15" s="103"/>
      <c r="I15" s="103"/>
      <c r="J15" s="273"/>
    </row>
    <row r="16" spans="1:12" s="105" customFormat="1" ht="33" customHeight="1">
      <c r="A16" s="998"/>
      <c r="B16" s="614">
        <v>13</v>
      </c>
      <c r="C16" s="1003" t="s">
        <v>870</v>
      </c>
      <c r="D16" s="1003"/>
      <c r="E16" s="1007"/>
      <c r="F16" s="998"/>
      <c r="G16" s="101"/>
      <c r="H16" s="103"/>
      <c r="I16" s="103"/>
      <c r="J16" s="273"/>
    </row>
    <row r="17" spans="1:10" s="105" customFormat="1" ht="20.25" customHeight="1">
      <c r="A17" s="998"/>
      <c r="B17" s="614">
        <v>14</v>
      </c>
      <c r="C17" s="1003" t="s">
        <v>873</v>
      </c>
      <c r="D17" s="1003"/>
      <c r="E17" s="1007"/>
      <c r="F17" s="998"/>
      <c r="G17" s="101"/>
      <c r="H17" s="103"/>
      <c r="I17" s="103"/>
      <c r="J17" s="273"/>
    </row>
    <row r="18" spans="1:10" s="105" customFormat="1" ht="20.25" customHeight="1">
      <c r="A18" s="998"/>
      <c r="B18" s="614">
        <v>15</v>
      </c>
      <c r="C18" s="1003" t="s">
        <v>879</v>
      </c>
      <c r="D18" s="1003"/>
      <c r="E18" s="1007"/>
      <c r="F18" s="998"/>
      <c r="G18" s="101"/>
      <c r="H18" s="103"/>
      <c r="I18" s="103"/>
      <c r="J18" s="273"/>
    </row>
    <row r="19" spans="1:10" s="105" customFormat="1" ht="20.25" hidden="1" customHeight="1">
      <c r="A19" s="998"/>
      <c r="B19" s="614"/>
      <c r="C19" s="1003"/>
      <c r="D19" s="1003"/>
      <c r="E19" s="1007"/>
      <c r="F19" s="998"/>
      <c r="G19" s="101"/>
      <c r="H19" s="103"/>
      <c r="I19" s="103"/>
      <c r="J19" s="273"/>
    </row>
    <row r="20" spans="1:10" s="105" customFormat="1" ht="20.25" hidden="1" customHeight="1">
      <c r="A20" s="998"/>
      <c r="B20" s="614"/>
      <c r="C20" s="1003"/>
      <c r="D20" s="1003"/>
      <c r="E20" s="1007"/>
      <c r="F20" s="998"/>
      <c r="G20" s="101"/>
      <c r="H20" s="103"/>
      <c r="I20" s="103"/>
      <c r="J20" s="273"/>
    </row>
    <row r="21" spans="1:10" s="105" customFormat="1" ht="37.5" customHeight="1">
      <c r="A21" s="998"/>
      <c r="B21" s="277" t="s">
        <v>387</v>
      </c>
      <c r="C21" s="1005" t="s">
        <v>874</v>
      </c>
      <c r="D21" s="1005"/>
      <c r="E21" s="1006"/>
      <c r="F21" s="998"/>
      <c r="G21" s="101"/>
      <c r="H21" s="103"/>
      <c r="I21" s="103"/>
      <c r="J21" s="104"/>
    </row>
    <row r="22" spans="1:10" ht="17.25" customHeight="1">
      <c r="A22" s="998"/>
      <c r="B22" s="278"/>
      <c r="C22" s="278"/>
      <c r="D22" s="278"/>
      <c r="E22" s="278"/>
      <c r="F22" s="998"/>
      <c r="G22" s="90"/>
      <c r="H22" s="91"/>
      <c r="I22" s="91"/>
      <c r="J22" s="92"/>
    </row>
    <row r="23" spans="1:10" ht="30" customHeight="1">
      <c r="A23" s="998"/>
      <c r="B23" s="1000"/>
      <c r="C23" s="1000"/>
      <c r="D23" s="1000"/>
      <c r="E23" s="1000"/>
      <c r="F23" s="998"/>
      <c r="G23" s="90"/>
      <c r="H23" s="91"/>
      <c r="I23" s="91"/>
      <c r="J23" s="92"/>
    </row>
    <row r="24" spans="1:10" ht="21.75" customHeight="1">
      <c r="A24" s="998"/>
      <c r="B24" s="95"/>
      <c r="C24" s="95"/>
      <c r="D24" s="95"/>
      <c r="E24" s="95"/>
      <c r="F24" s="998"/>
      <c r="G24" s="90"/>
      <c r="H24" s="91"/>
      <c r="I24" s="91"/>
      <c r="J24" s="92"/>
    </row>
    <row r="25" spans="1:10" ht="24" customHeight="1">
      <c r="A25" s="998"/>
      <c r="B25" s="1012"/>
      <c r="C25" s="1013"/>
      <c r="D25" s="1013"/>
      <c r="E25" s="1014"/>
      <c r="F25" s="998"/>
    </row>
    <row r="26" spans="1:10" ht="15.95" customHeight="1">
      <c r="A26" s="998"/>
      <c r="B26" s="1015"/>
      <c r="C26" s="1016"/>
      <c r="D26" s="1016"/>
      <c r="E26" s="1017"/>
      <c r="F26" s="998"/>
      <c r="G26" s="90"/>
      <c r="H26" s="91"/>
      <c r="I26" s="91"/>
      <c r="J26" s="92"/>
    </row>
    <row r="27" spans="1:10" ht="17.25" customHeight="1">
      <c r="A27" s="998"/>
      <c r="B27" s="1015"/>
      <c r="C27" s="1016"/>
      <c r="D27" s="1016"/>
      <c r="E27" s="1017"/>
      <c r="F27" s="998"/>
      <c r="G27" s="97"/>
      <c r="H27" s="97"/>
      <c r="I27" s="97"/>
      <c r="J27" s="97"/>
    </row>
    <row r="28" spans="1:10" ht="24" customHeight="1">
      <c r="A28" s="999"/>
      <c r="B28" s="1018"/>
      <c r="C28" s="1019"/>
      <c r="D28" s="1019"/>
      <c r="E28" s="1020"/>
      <c r="F28" s="999"/>
      <c r="G28" s="97"/>
      <c r="H28" s="97"/>
      <c r="I28" s="97"/>
      <c r="J28" s="97"/>
    </row>
    <row r="29" spans="1:10" ht="15.75">
      <c r="A29" s="98"/>
      <c r="B29" s="94"/>
      <c r="C29" s="94"/>
      <c r="D29" s="94"/>
      <c r="E29" s="94"/>
      <c r="F29" s="91"/>
      <c r="G29" s="91"/>
      <c r="H29" s="91"/>
      <c r="I29" s="91"/>
      <c r="J29" s="92"/>
    </row>
    <row r="30" spans="1:10" ht="15.75">
      <c r="A30" s="98"/>
      <c r="B30" s="98"/>
      <c r="C30" s="98"/>
      <c r="D30" s="98"/>
      <c r="E30" s="98"/>
      <c r="F30" s="91"/>
      <c r="G30" s="91"/>
      <c r="H30" s="91"/>
      <c r="I30" s="91"/>
      <c r="J30" s="92"/>
    </row>
  </sheetData>
  <sheetProtection algorithmName="SHA-512" hashValue="AHMtEQgpmBPvmqh0qNuzpWzYLSTOllNgvNIai4TjiLYRN+QShmFoahtAqLHN0MHtT10YKhVm6FTKq5gqgkWitw==" saltValue="anNOVIPvfhpEBuka64YomA==" spinCount="100000" sheet="1" formatColumns="0" formatRows="0" selectLockedCells="1"/>
  <customSheetViews>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1"/>
  <headerFooter alignWithMargins="0"/>
  <drawing r:id="rId4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7" customWidth="1"/>
    <col min="2" max="2" width="20.5703125" style="17" customWidth="1"/>
    <col min="3" max="3" width="11.42578125" style="17" customWidth="1"/>
    <col min="4" max="4" width="32.5703125" style="17" customWidth="1"/>
    <col min="5" max="5" width="39.28515625" style="17" customWidth="1"/>
    <col min="6" max="8" width="9.140625" style="12"/>
    <col min="9" max="16384" width="9.140625" style="13"/>
  </cols>
  <sheetData>
    <row r="1" spans="1:9" s="80" customFormat="1" ht="15">
      <c r="A1" s="1370" t="str">
        <f>'Attach 3(JV)'!A1</f>
        <v>Specification No. :5002002169/REACTOR/DOM/A02-CC CS -3</v>
      </c>
      <c r="B1" s="1370"/>
      <c r="C1" s="1370"/>
      <c r="D1" s="1370"/>
      <c r="E1" s="627" t="str">
        <f>"Attachment-14 " &amp; 'Attach 3(JV)'!AT1</f>
        <v xml:space="preserve">Attachment-14 </v>
      </c>
      <c r="F1" s="81"/>
      <c r="G1" s="81"/>
      <c r="H1" s="81"/>
    </row>
    <row r="3" spans="1:9" ht="83.2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
      <c r="G3" s="15"/>
      <c r="H3" s="14"/>
    </row>
    <row r="4" spans="1:9" ht="20.100000000000001" customHeight="1">
      <c r="A4" s="16"/>
      <c r="H4" s="18"/>
      <c r="I4" s="2"/>
    </row>
    <row r="5" spans="1:9" ht="20.100000000000001" customHeight="1">
      <c r="A5" s="1035" t="s">
        <v>413</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3" t="str">
        <f>'Attach 3(JV)'!E8</f>
        <v>Contract Services</v>
      </c>
      <c r="H8" s="18"/>
      <c r="I8" s="4"/>
    </row>
    <row r="9" spans="1:9" ht="20.100000000000001" customHeight="1">
      <c r="A9" s="5" t="s">
        <v>347</v>
      </c>
      <c r="B9" s="1372">
        <f>'Attach 3(JV)'!B9</f>
        <v>0</v>
      </c>
      <c r="C9" s="1372"/>
      <c r="D9" s="1372"/>
      <c r="E9" s="3" t="str">
        <f>'Attach 3(JV)'!E9</f>
        <v>Power Grid Corporation of India Ltd.,</v>
      </c>
      <c r="H9" s="18"/>
      <c r="I9" s="4"/>
    </row>
    <row r="10" spans="1:9" ht="20.100000000000001" customHeight="1">
      <c r="A10" s="5" t="s">
        <v>349</v>
      </c>
      <c r="B10" s="1372">
        <f>'Attach 3(JV)'!B10</f>
        <v>0</v>
      </c>
      <c r="C10" s="1372"/>
      <c r="D10" s="1372"/>
      <c r="E10" s="3" t="str">
        <f>'Attach 3(JV)'!E10</f>
        <v>"Saudamini", Plot No. 2, Sector 29</v>
      </c>
      <c r="H10" s="18"/>
      <c r="I10" s="4"/>
    </row>
    <row r="11" spans="1:9" ht="20.100000000000001" customHeight="1">
      <c r="B11" s="1372">
        <f>'Attach 3(JV)'!B11</f>
        <v>0</v>
      </c>
      <c r="C11" s="1372"/>
      <c r="D11" s="1372"/>
      <c r="E11" s="3" t="str">
        <f>'Attach 3(JV)'!E11</f>
        <v>Gurgaon (Haryana) - 122001</v>
      </c>
    </row>
    <row r="12" spans="1:9" ht="20.100000000000001" customHeight="1">
      <c r="A12" s="20"/>
      <c r="B12" s="1372">
        <f>'Attach 3(JV)'!B12</f>
        <v>0</v>
      </c>
      <c r="C12" s="1372"/>
      <c r="D12" s="1372"/>
      <c r="E12" s="3"/>
    </row>
    <row r="13" spans="1:9" ht="20.100000000000001" customHeight="1">
      <c r="A13" s="20"/>
      <c r="B13" s="114"/>
      <c r="C13" s="114"/>
      <c r="D13" s="114"/>
      <c r="E13" s="13"/>
    </row>
    <row r="14" spans="1:9" ht="20.100000000000001" customHeight="1">
      <c r="A14" s="17" t="s">
        <v>342</v>
      </c>
    </row>
    <row r="15" spans="1:9" ht="20.100000000000001" customHeight="1">
      <c r="A15" s="20"/>
    </row>
    <row r="16" spans="1:9" ht="45" customHeight="1">
      <c r="A16" s="1480" t="s">
        <v>473</v>
      </c>
      <c r="B16" s="1480"/>
      <c r="C16" s="1480"/>
      <c r="D16" s="1480"/>
      <c r="E16" s="1480"/>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7</v>
      </c>
      <c r="B24" s="53" t="str">
        <f>'Attach 3(JV)'!B24</f>
        <v>--</v>
      </c>
      <c r="C24" s="28"/>
      <c r="D24" s="25" t="s">
        <v>5</v>
      </c>
      <c r="E24" s="255" t="str">
        <f>'Attach 3(JV)'!E24</f>
        <v/>
      </c>
    </row>
    <row r="25" spans="1:5" ht="33" customHeight="1">
      <c r="A25" s="24" t="s">
        <v>8</v>
      </c>
      <c r="B25" s="255" t="str">
        <f>'Attach 3(JV)'!B25</f>
        <v/>
      </c>
      <c r="C25" s="28"/>
      <c r="D25" s="25" t="s">
        <v>6</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6"/>
  <headerFooter alignWithMargins="0">
    <oddFooter>&amp;R&amp;"Book Antiqua,Bold"&amp;8 Page &amp;P of &amp;N</oddFooter>
  </headerFooter>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23" zoomScaleNormal="100" zoomScaleSheetLayoutView="100" workbookViewId="0">
      <selection activeCell="R54" sqref="R54"/>
    </sheetView>
  </sheetViews>
  <sheetFormatPr defaultColWidth="9.140625" defaultRowHeight="13.5"/>
  <cols>
    <col min="1" max="1" width="10" style="13" customWidth="1"/>
    <col min="2" max="2" width="10.7109375" style="13" customWidth="1"/>
    <col min="3" max="3" width="10.85546875" style="13" customWidth="1"/>
    <col min="4" max="4" width="16.85546875" style="13" customWidth="1"/>
    <col min="5" max="5" width="20" style="13" customWidth="1"/>
    <col min="6" max="8" width="10.7109375" style="13" customWidth="1"/>
    <col min="9" max="9" width="8.140625" style="13" customWidth="1"/>
    <col min="10" max="16384" width="9.140625" style="13"/>
  </cols>
  <sheetData>
    <row r="1" spans="1:9" s="282" customFormat="1" ht="32.1" customHeight="1">
      <c r="A1" s="1492" t="s">
        <v>485</v>
      </c>
      <c r="B1" s="1493"/>
      <c r="C1" s="1493"/>
      <c r="D1" s="1493"/>
      <c r="E1" s="1493"/>
      <c r="F1" s="1493"/>
      <c r="G1" s="1493"/>
      <c r="H1" s="1493"/>
      <c r="I1" s="1494"/>
    </row>
    <row r="2" spans="1:9" s="282" customFormat="1" ht="32.1" customHeight="1">
      <c r="A2" s="279" t="s">
        <v>486</v>
      </c>
      <c r="B2" s="1495" t="s">
        <v>487</v>
      </c>
      <c r="C2" s="1495"/>
      <c r="D2" s="1495"/>
      <c r="E2" s="1495"/>
      <c r="F2" s="1495"/>
      <c r="G2" s="1495"/>
      <c r="H2" s="1495"/>
      <c r="I2" s="1496"/>
    </row>
    <row r="3" spans="1:9" s="282" customFormat="1" ht="32.1" customHeight="1">
      <c r="A3" s="279" t="s">
        <v>488</v>
      </c>
      <c r="B3" s="1495" t="s">
        <v>489</v>
      </c>
      <c r="C3" s="1495"/>
      <c r="D3" s="1495"/>
      <c r="E3" s="1495"/>
      <c r="F3" s="1495"/>
      <c r="G3" s="1495"/>
      <c r="H3" s="1495"/>
      <c r="I3" s="1496"/>
    </row>
    <row r="4" spans="1:9" s="282" customFormat="1" ht="32.1" customHeight="1">
      <c r="A4" s="279" t="s">
        <v>490</v>
      </c>
      <c r="B4" s="1495" t="s">
        <v>491</v>
      </c>
      <c r="C4" s="1495"/>
      <c r="D4" s="1495"/>
      <c r="E4" s="1495"/>
      <c r="F4" s="1495"/>
      <c r="G4" s="1495"/>
      <c r="H4" s="1495"/>
      <c r="I4" s="1496"/>
    </row>
    <row r="5" spans="1:9" s="282" customFormat="1" ht="32.1" customHeight="1">
      <c r="A5" s="279" t="s">
        <v>492</v>
      </c>
      <c r="B5" s="1495" t="s">
        <v>493</v>
      </c>
      <c r="C5" s="1495"/>
      <c r="D5" s="1495"/>
      <c r="E5" s="1495"/>
      <c r="F5" s="1495"/>
      <c r="G5" s="1495"/>
      <c r="H5" s="1495"/>
      <c r="I5" s="1496"/>
    </row>
    <row r="6" spans="1:9" s="282" customFormat="1" ht="32.1" customHeight="1">
      <c r="A6" s="280" t="s">
        <v>494</v>
      </c>
      <c r="B6" s="1497" t="s">
        <v>556</v>
      </c>
      <c r="C6" s="1497"/>
      <c r="D6" s="1497"/>
      <c r="E6" s="1497"/>
      <c r="F6" s="1497"/>
      <c r="G6" s="1497"/>
      <c r="H6" s="1497"/>
      <c r="I6" s="1498"/>
    </row>
    <row r="7" spans="1:9" s="282" customFormat="1" ht="32.1" customHeight="1">
      <c r="A7" s="281"/>
      <c r="C7" s="281"/>
      <c r="D7" s="281"/>
      <c r="E7" s="281"/>
      <c r="F7" s="281"/>
      <c r="G7" s="281"/>
      <c r="H7" s="281"/>
      <c r="I7" s="281"/>
    </row>
    <row r="24" spans="1:10" ht="6.75" customHeight="1"/>
    <row r="28" spans="1:10">
      <c r="A28" s="50"/>
      <c r="B28" s="50"/>
      <c r="C28" s="50"/>
      <c r="D28" s="50"/>
      <c r="E28" s="50"/>
      <c r="F28" s="50"/>
      <c r="G28" s="50"/>
      <c r="H28" s="50"/>
      <c r="I28" s="50"/>
      <c r="J28" s="50"/>
    </row>
    <row r="29" spans="1:10">
      <c r="A29" s="50"/>
      <c r="B29" s="50"/>
      <c r="C29" s="50"/>
      <c r="D29" s="50"/>
      <c r="E29" s="50"/>
      <c r="F29" s="50"/>
      <c r="G29" s="50"/>
      <c r="H29" s="50"/>
      <c r="I29" s="50"/>
      <c r="J29" s="50"/>
    </row>
    <row r="30" spans="1:10">
      <c r="A30" s="50"/>
      <c r="B30" s="50"/>
      <c r="C30" s="50"/>
      <c r="D30" s="50"/>
      <c r="E30" s="50"/>
      <c r="F30" s="50"/>
      <c r="G30" s="50"/>
      <c r="H30" s="50"/>
      <c r="I30" s="50"/>
      <c r="J30" s="50"/>
    </row>
    <row r="31" spans="1:10" ht="18.75">
      <c r="A31" s="1503" t="s">
        <v>402</v>
      </c>
      <c r="B31" s="1503"/>
      <c r="C31" s="1503"/>
      <c r="D31" s="1503"/>
      <c r="E31" s="1503"/>
      <c r="F31" s="1503"/>
      <c r="G31" s="1503"/>
      <c r="H31" s="1503"/>
      <c r="I31" s="1503"/>
      <c r="J31" s="50"/>
    </row>
    <row r="32" spans="1:10" ht="15.75">
      <c r="A32" s="1502" t="s">
        <v>403</v>
      </c>
      <c r="B32" s="1502"/>
      <c r="C32" s="1502"/>
      <c r="D32" s="1502"/>
      <c r="E32" s="1502"/>
      <c r="F32" s="1502"/>
      <c r="G32" s="1502"/>
      <c r="H32" s="1502"/>
      <c r="I32" s="1502"/>
      <c r="J32" s="50"/>
    </row>
    <row r="33" spans="1:10" ht="18.75">
      <c r="A33" s="1499" t="s">
        <v>404</v>
      </c>
      <c r="B33" s="1499"/>
      <c r="C33" s="1499"/>
      <c r="D33" s="1499"/>
      <c r="E33" s="1499"/>
      <c r="F33" s="1499"/>
      <c r="G33" s="1499"/>
      <c r="H33" s="1499"/>
      <c r="I33" s="1499"/>
      <c r="J33" s="50"/>
    </row>
    <row r="34" spans="1:10" ht="36" customHeight="1">
      <c r="A34" s="1504" t="s">
        <v>572</v>
      </c>
      <c r="B34" s="1504"/>
      <c r="C34" s="1504"/>
      <c r="D34" s="1504"/>
      <c r="E34" s="1504"/>
      <c r="F34" s="1504"/>
      <c r="G34" s="1504"/>
      <c r="H34" s="1504"/>
      <c r="I34" s="1504"/>
      <c r="J34" s="50"/>
    </row>
    <row r="35" spans="1:10" ht="18.75">
      <c r="A35" s="1499" t="s">
        <v>405</v>
      </c>
      <c r="B35" s="1499"/>
      <c r="C35" s="1499"/>
      <c r="D35" s="1499"/>
      <c r="E35" s="1499"/>
      <c r="F35" s="1499"/>
      <c r="G35" s="1499"/>
      <c r="H35" s="1499"/>
      <c r="I35" s="1499"/>
      <c r="J35" s="50"/>
    </row>
    <row r="36" spans="1:10" ht="15.75">
      <c r="A36" s="1502" t="s">
        <v>406</v>
      </c>
      <c r="B36" s="1502"/>
      <c r="C36" s="1502"/>
      <c r="D36" s="1502"/>
      <c r="E36" s="1502"/>
      <c r="F36" s="1502"/>
      <c r="G36" s="1502"/>
      <c r="H36" s="1502"/>
      <c r="I36" s="1502"/>
      <c r="J36" s="50"/>
    </row>
    <row r="37" spans="1:10" ht="15.75">
      <c r="A37" s="1502">
        <f>'Attach 3(JV)'!B9</f>
        <v>0</v>
      </c>
      <c r="B37" s="1502"/>
      <c r="C37" s="1502"/>
      <c r="D37" s="1502"/>
      <c r="E37" s="1502"/>
      <c r="F37" s="1502"/>
      <c r="G37" s="1502"/>
      <c r="H37" s="1502"/>
      <c r="I37" s="1502"/>
      <c r="J37" s="50"/>
    </row>
    <row r="38" spans="1:10" ht="58.5" customHeight="1">
      <c r="A38" s="1501" t="str">
        <f>" having its Registered Office at " &amp; 'Attach 3(JV)'!B10 &amp; " " &amp;'Attach 3(JV)'!B11 &amp; " " &amp;'Attach 3(JV)'!B12</f>
        <v xml:space="preserve"> having its Registered Office at 0 0 0</v>
      </c>
      <c r="B38" s="1501"/>
      <c r="C38" s="1501"/>
      <c r="D38" s="1501"/>
      <c r="E38" s="1501"/>
      <c r="F38" s="1501"/>
      <c r="G38" s="1501"/>
      <c r="H38" s="1501"/>
      <c r="I38" s="1501"/>
      <c r="J38" s="50"/>
    </row>
    <row r="39" spans="1:10" ht="15.75">
      <c r="A39" s="1502" t="str">
        <f>IF('Names of Bidder'!D6 = "Sole Bidder", " ", " and ")</f>
        <v xml:space="preserve"> </v>
      </c>
      <c r="B39" s="1502"/>
      <c r="C39" s="1502"/>
      <c r="D39" s="1502"/>
      <c r="E39" s="1502"/>
      <c r="F39" s="1502"/>
      <c r="G39" s="1502"/>
      <c r="H39" s="1502"/>
      <c r="I39" s="1502"/>
      <c r="J39" s="50"/>
    </row>
    <row r="40" spans="1:10" ht="17.25" customHeight="1">
      <c r="A40" s="1501" t="str">
        <f>IF('Names of Bidder'!D6= "Sole Bidder", "", IF('Names of Bidder'!D7=1,'Names of Bidder'!D23,IF('Names of Bidder'!D7="2 or More",'Names of Bidder'!D23&amp;" &amp; "&amp;'Names of Bidder'!D28,"")))</f>
        <v/>
      </c>
      <c r="B40" s="1501"/>
      <c r="C40" s="1501"/>
      <c r="D40" s="1501"/>
      <c r="E40" s="1501"/>
      <c r="F40" s="1501"/>
      <c r="G40" s="1501"/>
      <c r="H40" s="1501"/>
      <c r="I40" s="1501"/>
      <c r="J40" s="50"/>
    </row>
    <row r="41" spans="1:10" ht="39" customHeight="1">
      <c r="A41" s="150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501"/>
      <c r="C41" s="1501"/>
      <c r="D41" s="1501"/>
      <c r="E41" s="1501"/>
      <c r="F41" s="1501"/>
      <c r="G41" s="1501"/>
      <c r="H41" s="1501"/>
      <c r="I41" s="1501"/>
      <c r="J41" s="50"/>
    </row>
    <row r="42" spans="1:10" ht="15.75">
      <c r="A42" s="1502" t="s">
        <v>407</v>
      </c>
      <c r="B42" s="1502"/>
      <c r="C42" s="1502"/>
      <c r="D42" s="1502"/>
      <c r="E42" s="1502"/>
      <c r="F42" s="1502"/>
      <c r="G42" s="1502"/>
      <c r="H42" s="1502"/>
      <c r="I42" s="1502"/>
      <c r="J42" s="50"/>
    </row>
    <row r="43" spans="1:10" ht="18.75">
      <c r="A43" s="1499" t="s">
        <v>408</v>
      </c>
      <c r="B43" s="1499"/>
      <c r="C43" s="1499"/>
      <c r="D43" s="1499"/>
      <c r="E43" s="1499"/>
      <c r="F43" s="1499"/>
      <c r="G43" s="1499"/>
      <c r="H43" s="1499"/>
      <c r="I43" s="1499"/>
      <c r="J43" s="50"/>
    </row>
    <row r="44" spans="1:10" ht="18.75">
      <c r="A44" s="1499" t="s">
        <v>409</v>
      </c>
      <c r="B44" s="1499"/>
      <c r="C44" s="1499"/>
      <c r="D44" s="1499"/>
      <c r="E44" s="1499"/>
      <c r="F44" s="1499"/>
      <c r="G44" s="1499"/>
      <c r="H44" s="1499"/>
      <c r="I44" s="1499"/>
      <c r="J44" s="50"/>
    </row>
    <row r="45" spans="1:10" ht="102" customHeight="1">
      <c r="A45" s="1500" t="str">
        <f>"POWERGRID intends to award, under laid-down organisational procedures, contract(s) for " &amp; Basic!B1</f>
        <v>POWERGRID intends to award, under laid-down organisational procedures, contract(s) for 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45" s="1500"/>
      <c r="C45" s="1500"/>
      <c r="D45" s="1500"/>
      <c r="E45" s="1500"/>
      <c r="F45" s="1500"/>
      <c r="G45" s="1500"/>
      <c r="H45" s="1500"/>
      <c r="I45" s="1500"/>
      <c r="J45" s="50"/>
    </row>
    <row r="46" spans="1:10" ht="16.5" customHeight="1">
      <c r="A46" s="233"/>
      <c r="B46" s="235"/>
      <c r="C46" s="235"/>
      <c r="D46" s="235"/>
      <c r="E46" s="235"/>
      <c r="F46" s="233"/>
      <c r="G46" s="235"/>
      <c r="H46" s="235"/>
      <c r="I46" s="235"/>
      <c r="J46" s="50"/>
    </row>
    <row r="47" spans="1:10" ht="21" customHeight="1">
      <c r="A47" s="1373" t="s">
        <v>410</v>
      </c>
      <c r="B47" s="1373"/>
      <c r="C47" s="1373"/>
      <c r="D47" s="1373"/>
      <c r="E47" s="1485" t="s">
        <v>410</v>
      </c>
      <c r="F47" s="1485"/>
      <c r="G47" s="1485"/>
      <c r="H47" s="1485"/>
      <c r="I47" s="1485"/>
      <c r="J47" s="50"/>
    </row>
    <row r="48" spans="1:10" ht="32.25" customHeight="1">
      <c r="A48" s="1486" t="s">
        <v>495</v>
      </c>
      <c r="B48" s="1486"/>
      <c r="C48" s="1486"/>
      <c r="D48" s="1486"/>
      <c r="E48" s="1487" t="s">
        <v>412</v>
      </c>
      <c r="F48" s="1487"/>
      <c r="G48" s="1487"/>
      <c r="H48" s="1487"/>
      <c r="I48" s="1487"/>
      <c r="J48" s="50"/>
    </row>
    <row r="49" spans="1:10" ht="18.75" customHeight="1">
      <c r="A49" s="236" t="s">
        <v>413</v>
      </c>
      <c r="B49" s="237"/>
      <c r="C49" s="237"/>
      <c r="D49" s="237"/>
      <c r="E49" s="237"/>
      <c r="F49" s="237"/>
      <c r="G49" s="237"/>
      <c r="H49" s="237"/>
      <c r="I49" s="238" t="s">
        <v>414</v>
      </c>
      <c r="J49" s="50"/>
    </row>
    <row r="50" spans="1:10" ht="115.5" customHeight="1">
      <c r="A50" s="1481" t="str">
        <f>Basic!B1&amp;" and Specification Number " &amp;  Basic!B3 &amp; ". POWERGRID values full compliance with all relevant laws of the land, rules, regulations, economic use of resources, and of fairness/transparency in its relations with its Bidders/ Contractors."</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 and Specification Number 5002002169/REACTOR/DOM/A02-CC CS -3. POWERGRID values full compliance with all relevant laws of the land, rules, regulations, economic use of resources, and of fairness/transparency in its relations with its Bidders/ Contractors.</v>
      </c>
      <c r="B50" s="1481"/>
      <c r="C50" s="1481"/>
      <c r="D50" s="1481"/>
      <c r="E50" s="1481"/>
      <c r="F50" s="1481"/>
      <c r="G50" s="1481"/>
      <c r="H50" s="1481"/>
      <c r="I50" s="1481"/>
    </row>
    <row r="51" spans="1:10" ht="8.1" customHeight="1">
      <c r="A51" s="239"/>
      <c r="B51" s="240"/>
      <c r="C51" s="240"/>
      <c r="D51" s="240"/>
      <c r="E51" s="240"/>
      <c r="F51" s="240"/>
      <c r="G51" s="240"/>
      <c r="H51" s="240"/>
      <c r="I51" s="240"/>
    </row>
    <row r="52" spans="1:10" ht="35.25" customHeight="1">
      <c r="A52" s="1481" t="s">
        <v>415</v>
      </c>
      <c r="B52" s="1481"/>
      <c r="C52" s="1481"/>
      <c r="D52" s="1481"/>
      <c r="E52" s="1481"/>
      <c r="F52" s="1481"/>
      <c r="G52" s="1481"/>
      <c r="H52" s="1481"/>
      <c r="I52" s="1481"/>
    </row>
    <row r="53" spans="1:10" ht="8.1" customHeight="1">
      <c r="A53" s="241"/>
      <c r="B53" s="240"/>
      <c r="C53" s="240"/>
      <c r="D53" s="240"/>
      <c r="E53" s="240"/>
      <c r="F53" s="240"/>
      <c r="G53" s="240"/>
      <c r="H53" s="240"/>
      <c r="I53" s="240"/>
    </row>
    <row r="54" spans="1:10" ht="15.75">
      <c r="A54" s="1505" t="s">
        <v>542</v>
      </c>
      <c r="B54" s="1505"/>
      <c r="C54" s="1505"/>
      <c r="D54" s="1505"/>
      <c r="E54" s="1505"/>
      <c r="F54" s="1505"/>
      <c r="G54" s="1505"/>
      <c r="H54" s="1505"/>
      <c r="I54" s="1505"/>
    </row>
    <row r="55" spans="1:10" ht="8.1" customHeight="1">
      <c r="A55" s="241"/>
      <c r="B55" s="240"/>
      <c r="C55" s="240"/>
      <c r="D55" s="240"/>
      <c r="E55" s="240"/>
      <c r="F55" s="240"/>
      <c r="G55" s="240"/>
      <c r="H55" s="240"/>
      <c r="I55" s="240"/>
    </row>
    <row r="56" spans="1:10" ht="16.5">
      <c r="A56" s="1490" t="s">
        <v>416</v>
      </c>
      <c r="B56" s="1490"/>
      <c r="C56" s="1490"/>
      <c r="D56" s="1490"/>
      <c r="E56" s="1490"/>
      <c r="F56" s="1490"/>
      <c r="G56" s="1490"/>
      <c r="H56" s="1490"/>
      <c r="I56" s="1490"/>
    </row>
    <row r="57" spans="1:10" ht="8.1" customHeight="1">
      <c r="A57" s="242"/>
      <c r="B57" s="240"/>
      <c r="C57" s="240"/>
      <c r="D57" s="240"/>
      <c r="E57" s="240"/>
      <c r="F57" s="240"/>
      <c r="G57" s="240"/>
      <c r="H57" s="240"/>
      <c r="I57" s="240"/>
    </row>
    <row r="58" spans="1:10" ht="37.5" customHeight="1">
      <c r="A58" s="243" t="s">
        <v>417</v>
      </c>
      <c r="B58" s="1491" t="s">
        <v>418</v>
      </c>
      <c r="C58" s="1491"/>
      <c r="D58" s="1491"/>
      <c r="E58" s="1491"/>
      <c r="F58" s="1491"/>
      <c r="G58" s="1491"/>
      <c r="H58" s="1491"/>
      <c r="I58" s="1491"/>
    </row>
    <row r="59" spans="1:10" ht="8.1" customHeight="1">
      <c r="A59" s="241"/>
      <c r="B59" s="240"/>
      <c r="C59" s="240"/>
      <c r="D59" s="240"/>
      <c r="E59" s="240"/>
      <c r="F59" s="240"/>
      <c r="G59" s="240"/>
      <c r="H59" s="240"/>
      <c r="I59" s="240"/>
    </row>
    <row r="60" spans="1:10" ht="67.5" customHeight="1">
      <c r="A60" s="240"/>
      <c r="B60" s="243" t="s">
        <v>419</v>
      </c>
      <c r="C60" s="1491" t="s">
        <v>420</v>
      </c>
      <c r="D60" s="1491"/>
      <c r="E60" s="1491"/>
      <c r="F60" s="1491"/>
      <c r="G60" s="1491"/>
      <c r="H60" s="1491"/>
      <c r="I60" s="1491"/>
    </row>
    <row r="61" spans="1:10" ht="8.1" customHeight="1">
      <c r="A61" s="240"/>
      <c r="B61" s="243"/>
      <c r="C61" s="244"/>
      <c r="D61" s="244"/>
      <c r="E61" s="244"/>
      <c r="F61" s="244"/>
      <c r="G61" s="244"/>
      <c r="H61" s="244"/>
      <c r="I61" s="244"/>
    </row>
    <row r="62" spans="1:10" ht="83.25" customHeight="1">
      <c r="A62" s="240"/>
      <c r="B62" s="243" t="s">
        <v>421</v>
      </c>
      <c r="C62" s="1491" t="s">
        <v>814</v>
      </c>
      <c r="D62" s="1491"/>
      <c r="E62" s="1491"/>
      <c r="F62" s="1491"/>
      <c r="G62" s="1491"/>
      <c r="H62" s="1491"/>
      <c r="I62" s="1491"/>
    </row>
    <row r="63" spans="1:10" ht="8.1" customHeight="1">
      <c r="A63" s="240"/>
      <c r="B63" s="243"/>
      <c r="C63" s="244"/>
      <c r="D63" s="244"/>
      <c r="E63" s="244"/>
      <c r="F63" s="244"/>
      <c r="G63" s="244"/>
      <c r="H63" s="244"/>
      <c r="I63" s="244"/>
    </row>
    <row r="64" spans="1:10" ht="50.25" customHeight="1">
      <c r="A64" s="240"/>
      <c r="B64" s="243" t="s">
        <v>422</v>
      </c>
      <c r="C64" s="1491" t="s">
        <v>815</v>
      </c>
      <c r="D64" s="1491"/>
      <c r="E64" s="1491"/>
      <c r="F64" s="1491"/>
      <c r="G64" s="1491"/>
      <c r="H64" s="1491"/>
      <c r="I64" s="1491"/>
    </row>
    <row r="65" spans="1:10" ht="8.1" customHeight="1">
      <c r="A65" s="240"/>
      <c r="B65" s="243"/>
      <c r="C65" s="244"/>
      <c r="D65" s="244"/>
      <c r="E65" s="244"/>
      <c r="F65" s="244"/>
      <c r="G65" s="244"/>
      <c r="H65" s="244"/>
      <c r="I65" s="244"/>
    </row>
    <row r="66" spans="1:10" ht="69" customHeight="1">
      <c r="A66" s="243" t="s">
        <v>423</v>
      </c>
      <c r="B66" s="1491" t="s">
        <v>816</v>
      </c>
      <c r="C66" s="1491"/>
      <c r="D66" s="1491"/>
      <c r="E66" s="1491"/>
      <c r="F66" s="1491"/>
      <c r="G66" s="1491"/>
      <c r="H66" s="1491"/>
      <c r="I66" s="1491"/>
    </row>
    <row r="67" spans="1:10" ht="8.1" customHeight="1">
      <c r="A67" s="240"/>
      <c r="B67" s="243"/>
      <c r="C67" s="244"/>
      <c r="D67" s="244"/>
      <c r="E67" s="244"/>
      <c r="F67" s="244"/>
      <c r="G67" s="244"/>
      <c r="H67" s="244"/>
      <c r="I67" s="244"/>
    </row>
    <row r="68" spans="1:10" ht="16.5">
      <c r="A68" s="1490" t="s">
        <v>424</v>
      </c>
      <c r="B68" s="1490"/>
      <c r="C68" s="1490"/>
      <c r="D68" s="1490"/>
      <c r="E68" s="1490"/>
      <c r="F68" s="1490"/>
      <c r="G68" s="1490"/>
      <c r="H68" s="1490"/>
      <c r="I68" s="1490"/>
    </row>
    <row r="69" spans="1:10" ht="8.1" customHeight="1">
      <c r="A69" s="240"/>
      <c r="B69" s="243"/>
      <c r="C69" s="244"/>
      <c r="D69" s="244"/>
      <c r="E69" s="244"/>
      <c r="F69" s="244"/>
      <c r="G69" s="244"/>
      <c r="H69" s="244"/>
      <c r="I69" s="244"/>
    </row>
    <row r="70" spans="1:10" ht="49.5" customHeight="1">
      <c r="A70" s="243" t="s">
        <v>417</v>
      </c>
      <c r="B70" s="1491" t="s">
        <v>817</v>
      </c>
      <c r="C70" s="1491"/>
      <c r="D70" s="1491"/>
      <c r="E70" s="1491"/>
      <c r="F70" s="1491"/>
      <c r="G70" s="1491"/>
      <c r="H70" s="1491"/>
      <c r="I70" s="1491"/>
    </row>
    <row r="71" spans="1:10" ht="24" customHeight="1">
      <c r="A71" s="233"/>
      <c r="B71" s="237"/>
      <c r="C71" s="237"/>
      <c r="D71" s="237"/>
      <c r="E71" s="237"/>
      <c r="F71" s="233"/>
      <c r="G71" s="237"/>
      <c r="H71" s="237"/>
      <c r="I71" s="237"/>
      <c r="J71" s="50"/>
    </row>
    <row r="72" spans="1:10" ht="21" customHeight="1">
      <c r="A72" s="1373" t="s">
        <v>410</v>
      </c>
      <c r="B72" s="1373"/>
      <c r="C72" s="1373"/>
      <c r="D72" s="1373"/>
      <c r="E72" s="1485" t="s">
        <v>410</v>
      </c>
      <c r="F72" s="1485"/>
      <c r="G72" s="1485"/>
      <c r="H72" s="1485"/>
      <c r="I72" s="1485"/>
      <c r="J72" s="50"/>
    </row>
    <row r="73" spans="1:10" ht="33" customHeight="1">
      <c r="A73" s="1486" t="s">
        <v>411</v>
      </c>
      <c r="B73" s="1486"/>
      <c r="C73" s="1486"/>
      <c r="D73" s="1486"/>
      <c r="E73" s="1487" t="s">
        <v>412</v>
      </c>
      <c r="F73" s="1487"/>
      <c r="G73" s="1487"/>
      <c r="H73" s="1487"/>
      <c r="I73" s="1487"/>
      <c r="J73" s="50"/>
    </row>
    <row r="74" spans="1:10" ht="15.75">
      <c r="A74" s="236" t="s">
        <v>413</v>
      </c>
      <c r="B74" s="237"/>
      <c r="C74" s="237"/>
      <c r="D74" s="237"/>
      <c r="E74" s="237"/>
      <c r="F74" s="237"/>
      <c r="G74" s="237"/>
      <c r="H74" s="237"/>
      <c r="I74" s="238" t="s">
        <v>425</v>
      </c>
      <c r="J74" s="50"/>
    </row>
    <row r="75" spans="1:10" ht="96.75" customHeight="1">
      <c r="A75" s="240"/>
      <c r="B75" s="243" t="s">
        <v>426</v>
      </c>
      <c r="C75" s="1491" t="s">
        <v>818</v>
      </c>
      <c r="D75" s="1491"/>
      <c r="E75" s="1491"/>
      <c r="F75" s="1491"/>
      <c r="G75" s="1491"/>
      <c r="H75" s="1491"/>
      <c r="I75" s="1491"/>
    </row>
    <row r="76" spans="1:10" ht="9.9499999999999993" customHeight="1">
      <c r="A76" s="240"/>
      <c r="B76" s="245"/>
      <c r="C76" s="241"/>
      <c r="D76" s="241"/>
      <c r="E76" s="241"/>
      <c r="F76" s="241"/>
      <c r="G76" s="241"/>
      <c r="H76" s="241"/>
      <c r="I76" s="241"/>
    </row>
    <row r="77" spans="1:10" ht="99" customHeight="1">
      <c r="A77" s="240"/>
      <c r="B77" s="243" t="s">
        <v>421</v>
      </c>
      <c r="C77" s="1491" t="s">
        <v>819</v>
      </c>
      <c r="D77" s="1491"/>
      <c r="E77" s="1491"/>
      <c r="F77" s="1491"/>
      <c r="G77" s="1491"/>
      <c r="H77" s="1491"/>
      <c r="I77" s="1491"/>
    </row>
    <row r="78" spans="1:10" ht="9.9499999999999993" customHeight="1">
      <c r="A78" s="240"/>
      <c r="B78" s="243"/>
      <c r="C78" s="246"/>
      <c r="D78" s="246"/>
      <c r="E78" s="246"/>
      <c r="F78" s="246"/>
      <c r="G78" s="246"/>
      <c r="H78" s="246"/>
      <c r="I78" s="246"/>
    </row>
    <row r="79" spans="1:10" ht="53.25" customHeight="1">
      <c r="A79" s="240"/>
      <c r="B79" s="243" t="s">
        <v>422</v>
      </c>
      <c r="C79" s="1491" t="s">
        <v>820</v>
      </c>
      <c r="D79" s="1491"/>
      <c r="E79" s="1491"/>
      <c r="F79" s="1491"/>
      <c r="G79" s="1491"/>
      <c r="H79" s="1491"/>
      <c r="I79" s="1491"/>
    </row>
    <row r="80" spans="1:10" ht="9.9499999999999993" customHeight="1">
      <c r="A80" s="240"/>
      <c r="B80" s="243"/>
      <c r="C80" s="246"/>
      <c r="D80" s="246"/>
      <c r="E80" s="246"/>
      <c r="F80" s="246"/>
      <c r="G80" s="246"/>
      <c r="H80" s="246"/>
      <c r="I80" s="246"/>
    </row>
    <row r="81" spans="1:10" ht="9.9499999999999993" customHeight="1">
      <c r="A81" s="240"/>
      <c r="B81" s="243"/>
      <c r="C81" s="246"/>
      <c r="D81" s="246"/>
      <c r="E81" s="246"/>
      <c r="F81" s="246"/>
      <c r="G81" s="246"/>
      <c r="H81" s="246"/>
      <c r="I81" s="246"/>
    </row>
    <row r="82" spans="1:10" ht="85.5" customHeight="1">
      <c r="A82" s="240"/>
      <c r="B82" s="243" t="s">
        <v>427</v>
      </c>
      <c r="C82" s="1491" t="s">
        <v>428</v>
      </c>
      <c r="D82" s="1491"/>
      <c r="E82" s="1491"/>
      <c r="F82" s="1491"/>
      <c r="G82" s="1491"/>
      <c r="H82" s="1491"/>
      <c r="I82" s="1491"/>
    </row>
    <row r="83" spans="1:10" ht="9.9499999999999993" customHeight="1">
      <c r="A83" s="240"/>
      <c r="B83" s="243"/>
      <c r="C83" s="246"/>
      <c r="D83" s="246"/>
      <c r="E83" s="246"/>
      <c r="F83" s="246"/>
      <c r="G83" s="246"/>
      <c r="H83" s="246"/>
      <c r="I83" s="246"/>
    </row>
    <row r="84" spans="1:10" ht="66" customHeight="1">
      <c r="A84" s="240"/>
      <c r="B84" s="243" t="s">
        <v>429</v>
      </c>
      <c r="C84" s="1491" t="s">
        <v>821</v>
      </c>
      <c r="D84" s="1491"/>
      <c r="E84" s="1491"/>
      <c r="F84" s="1491"/>
      <c r="G84" s="1491"/>
      <c r="H84" s="1491"/>
      <c r="I84" s="1491"/>
    </row>
    <row r="85" spans="1:10" ht="9.9499999999999993" customHeight="1">
      <c r="A85" s="240"/>
      <c r="B85" s="243"/>
      <c r="C85" s="246"/>
      <c r="D85" s="246"/>
      <c r="E85" s="246"/>
      <c r="F85" s="246"/>
      <c r="G85" s="246"/>
      <c r="H85" s="246"/>
      <c r="I85" s="246"/>
    </row>
    <row r="86" spans="1:10" ht="63.75" customHeight="1">
      <c r="A86" s="240"/>
      <c r="B86" s="243" t="s">
        <v>430</v>
      </c>
      <c r="C86" s="1491" t="s">
        <v>431</v>
      </c>
      <c r="D86" s="1491"/>
      <c r="E86" s="1491"/>
      <c r="F86" s="1491"/>
      <c r="G86" s="1491"/>
      <c r="H86" s="1491"/>
      <c r="I86" s="1491"/>
    </row>
    <row r="87" spans="1:10" ht="8.1" customHeight="1">
      <c r="A87" s="240"/>
      <c r="B87" s="246"/>
      <c r="C87" s="246"/>
      <c r="D87" s="246"/>
      <c r="E87" s="246"/>
      <c r="F87" s="246"/>
      <c r="G87" s="246"/>
      <c r="H87" s="246"/>
      <c r="I87" s="246"/>
    </row>
    <row r="88" spans="1:10" ht="51" customHeight="1">
      <c r="A88" s="240"/>
      <c r="B88" s="243" t="s">
        <v>841</v>
      </c>
      <c r="C88" s="1491" t="s">
        <v>822</v>
      </c>
      <c r="D88" s="1491"/>
      <c r="E88" s="1491"/>
      <c r="F88" s="1491"/>
      <c r="G88" s="1491"/>
      <c r="H88" s="1491"/>
      <c r="I88" s="1491"/>
    </row>
    <row r="89" spans="1:10" ht="8.1" customHeight="1">
      <c r="A89" s="240"/>
      <c r="B89" s="246"/>
      <c r="C89" s="246"/>
      <c r="D89" s="246"/>
      <c r="E89" s="246"/>
      <c r="F89" s="246"/>
      <c r="G89" s="246"/>
      <c r="H89" s="246"/>
      <c r="I89" s="246"/>
    </row>
    <row r="90" spans="1:10" ht="37.5" customHeight="1">
      <c r="A90" s="243" t="s">
        <v>423</v>
      </c>
      <c r="B90" s="1491" t="s">
        <v>432</v>
      </c>
      <c r="C90" s="1491"/>
      <c r="D90" s="1491"/>
      <c r="E90" s="1491"/>
      <c r="F90" s="1491"/>
      <c r="G90" s="1491"/>
      <c r="H90" s="1491"/>
      <c r="I90" s="1491"/>
    </row>
    <row r="91" spans="1:10" ht="39.75" customHeight="1">
      <c r="A91" s="233"/>
      <c r="B91" s="237"/>
      <c r="C91" s="237"/>
      <c r="D91" s="237"/>
      <c r="E91" s="237"/>
      <c r="F91" s="233"/>
      <c r="G91" s="237"/>
      <c r="H91" s="237"/>
      <c r="I91" s="237"/>
      <c r="J91" s="50"/>
    </row>
    <row r="92" spans="1:10" ht="21" customHeight="1">
      <c r="A92" s="1373" t="s">
        <v>410</v>
      </c>
      <c r="B92" s="1373"/>
      <c r="C92" s="1373"/>
      <c r="D92" s="1373"/>
      <c r="E92" s="1485" t="s">
        <v>410</v>
      </c>
      <c r="F92" s="1485"/>
      <c r="G92" s="1485"/>
      <c r="H92" s="1485"/>
      <c r="I92" s="1485"/>
      <c r="J92" s="50"/>
    </row>
    <row r="93" spans="1:10" ht="33" customHeight="1">
      <c r="A93" s="1486" t="s">
        <v>411</v>
      </c>
      <c r="B93" s="1486"/>
      <c r="C93" s="1486"/>
      <c r="D93" s="1486"/>
      <c r="E93" s="1487" t="s">
        <v>412</v>
      </c>
      <c r="F93" s="1487"/>
      <c r="G93" s="1487"/>
      <c r="H93" s="1487"/>
      <c r="I93" s="1487"/>
      <c r="J93" s="50"/>
    </row>
    <row r="94" spans="1:10" ht="15.75">
      <c r="A94" s="236" t="s">
        <v>413</v>
      </c>
      <c r="B94" s="237"/>
      <c r="C94" s="237"/>
      <c r="D94" s="237"/>
      <c r="E94" s="237"/>
      <c r="F94" s="237"/>
      <c r="G94" s="237"/>
      <c r="H94" s="237"/>
      <c r="I94" s="238" t="s">
        <v>433</v>
      </c>
      <c r="J94" s="50"/>
    </row>
    <row r="95" spans="1:10" ht="15.75">
      <c r="A95" s="236"/>
      <c r="B95" s="237"/>
      <c r="C95" s="237"/>
      <c r="D95" s="237"/>
      <c r="E95" s="237"/>
      <c r="F95" s="237"/>
      <c r="G95" s="237"/>
      <c r="H95" s="237"/>
      <c r="I95" s="238"/>
      <c r="J95" s="50"/>
    </row>
    <row r="96" spans="1:10" ht="16.5">
      <c r="A96" s="1490" t="s">
        <v>434</v>
      </c>
      <c r="B96" s="1490"/>
      <c r="C96" s="1490"/>
      <c r="D96" s="1490"/>
      <c r="E96" s="1490"/>
      <c r="F96" s="1490"/>
      <c r="G96" s="1490"/>
      <c r="H96" s="1490"/>
      <c r="I96" s="1490"/>
    </row>
    <row r="97" spans="1:9" ht="10.5" customHeight="1">
      <c r="A97" s="240"/>
      <c r="B97" s="246"/>
      <c r="C97" s="246"/>
      <c r="D97" s="246"/>
      <c r="E97" s="246"/>
      <c r="F97" s="246"/>
      <c r="G97" s="246"/>
      <c r="H97" s="246"/>
      <c r="I97" s="246"/>
    </row>
    <row r="98" spans="1:9" ht="80.25" customHeight="1">
      <c r="A98" s="243" t="s">
        <v>417</v>
      </c>
      <c r="B98" s="1491" t="s">
        <v>823</v>
      </c>
      <c r="C98" s="1491"/>
      <c r="D98" s="1491"/>
      <c r="E98" s="1491"/>
      <c r="F98" s="1491"/>
      <c r="G98" s="1491"/>
      <c r="H98" s="1491"/>
      <c r="I98" s="1491"/>
    </row>
    <row r="99" spans="1:9" ht="8.1" customHeight="1">
      <c r="A99" s="240"/>
      <c r="B99" s="246"/>
      <c r="C99" s="246"/>
      <c r="D99" s="246"/>
      <c r="E99" s="246"/>
      <c r="F99" s="246"/>
      <c r="G99" s="246"/>
      <c r="H99" s="246"/>
      <c r="I99" s="246"/>
    </row>
    <row r="100" spans="1:9" ht="141.75" customHeight="1">
      <c r="A100" s="243" t="s">
        <v>423</v>
      </c>
      <c r="B100" s="1491" t="s">
        <v>824</v>
      </c>
      <c r="C100" s="1491"/>
      <c r="D100" s="1491"/>
      <c r="E100" s="1491"/>
      <c r="F100" s="1491"/>
      <c r="G100" s="1491"/>
      <c r="H100" s="1491"/>
      <c r="I100" s="1491"/>
    </row>
    <row r="101" spans="1:9" ht="8.1" customHeight="1">
      <c r="A101" s="240"/>
      <c r="B101" s="246"/>
      <c r="C101" s="246"/>
      <c r="D101" s="246"/>
      <c r="E101" s="246"/>
      <c r="F101" s="246"/>
      <c r="G101" s="246"/>
      <c r="H101" s="246"/>
      <c r="I101" s="246"/>
    </row>
    <row r="102" spans="1:9" ht="51.75" customHeight="1">
      <c r="A102" s="243" t="s">
        <v>435</v>
      </c>
      <c r="B102" s="1491" t="s">
        <v>825</v>
      </c>
      <c r="C102" s="1491"/>
      <c r="D102" s="1491"/>
      <c r="E102" s="1491"/>
      <c r="F102" s="1491"/>
      <c r="G102" s="1491"/>
      <c r="H102" s="1491"/>
      <c r="I102" s="1491"/>
    </row>
    <row r="103" spans="1:9" ht="15" customHeight="1">
      <c r="A103" s="241"/>
      <c r="B103" s="240"/>
      <c r="C103" s="240"/>
      <c r="D103" s="240"/>
      <c r="E103" s="240"/>
      <c r="F103" s="240"/>
      <c r="G103" s="240"/>
      <c r="H103" s="240"/>
      <c r="I103" s="240"/>
    </row>
    <row r="104" spans="1:9" ht="16.5">
      <c r="A104" s="1490" t="s">
        <v>436</v>
      </c>
      <c r="B104" s="1490"/>
      <c r="C104" s="1490"/>
      <c r="D104" s="1490"/>
      <c r="E104" s="1490"/>
      <c r="F104" s="1490"/>
      <c r="G104" s="1490"/>
      <c r="H104" s="1490"/>
      <c r="I104" s="1490"/>
    </row>
    <row r="105" spans="1:9" ht="8.1" customHeight="1">
      <c r="A105" s="240"/>
      <c r="B105" s="246"/>
      <c r="C105" s="246"/>
      <c r="D105" s="246"/>
      <c r="E105" s="246"/>
      <c r="F105" s="246"/>
      <c r="G105" s="246"/>
      <c r="H105" s="246"/>
      <c r="I105" s="246"/>
    </row>
    <row r="106" spans="1:9" ht="42.75" customHeight="1">
      <c r="A106" s="243" t="s">
        <v>417</v>
      </c>
      <c r="B106" s="1481" t="s">
        <v>826</v>
      </c>
      <c r="C106" s="1481"/>
      <c r="D106" s="1481"/>
      <c r="E106" s="1481"/>
      <c r="F106" s="1481"/>
      <c r="G106" s="1481"/>
      <c r="H106" s="1481"/>
      <c r="I106" s="1481"/>
    </row>
    <row r="107" spans="1:9" ht="8.1" customHeight="1">
      <c r="A107" s="240"/>
      <c r="B107" s="246"/>
      <c r="C107" s="246"/>
      <c r="D107" s="246"/>
      <c r="E107" s="246"/>
      <c r="F107" s="246"/>
      <c r="G107" s="246"/>
      <c r="H107" s="246"/>
      <c r="I107" s="246"/>
    </row>
    <row r="108" spans="1:9" ht="70.5" customHeight="1">
      <c r="A108" s="243" t="s">
        <v>423</v>
      </c>
      <c r="B108" s="1481" t="s">
        <v>827</v>
      </c>
      <c r="C108" s="1481"/>
      <c r="D108" s="1481"/>
      <c r="E108" s="1481"/>
      <c r="F108" s="1481"/>
      <c r="G108" s="1481"/>
      <c r="H108" s="1481"/>
      <c r="I108" s="1481"/>
    </row>
    <row r="109" spans="1:9" ht="8.1" customHeight="1">
      <c r="A109" s="240"/>
      <c r="B109" s="246"/>
      <c r="C109" s="246"/>
      <c r="D109" s="246"/>
      <c r="E109" s="246"/>
      <c r="F109" s="246"/>
      <c r="G109" s="246"/>
      <c r="H109" s="246"/>
      <c r="I109" s="246"/>
    </row>
    <row r="110" spans="1:9" ht="16.5">
      <c r="A110" s="1490" t="s">
        <v>437</v>
      </c>
      <c r="B110" s="1490"/>
      <c r="C110" s="1490"/>
      <c r="D110" s="1490"/>
      <c r="E110" s="1490"/>
      <c r="F110" s="1490"/>
      <c r="G110" s="1490"/>
      <c r="H110" s="1490"/>
      <c r="I110" s="1490"/>
    </row>
    <row r="111" spans="1:9" ht="15" customHeight="1">
      <c r="A111" s="242"/>
      <c r="B111" s="240"/>
      <c r="C111" s="240"/>
      <c r="D111" s="240"/>
      <c r="E111" s="240"/>
      <c r="F111" s="240"/>
      <c r="G111" s="240"/>
      <c r="H111" s="240"/>
      <c r="I111" s="240"/>
    </row>
    <row r="112" spans="1:9" ht="58.5" customHeight="1">
      <c r="A112" s="243" t="s">
        <v>417</v>
      </c>
      <c r="B112" s="1481" t="s">
        <v>828</v>
      </c>
      <c r="C112" s="1481"/>
      <c r="D112" s="1481"/>
      <c r="E112" s="1481"/>
      <c r="F112" s="1481"/>
      <c r="G112" s="1481"/>
      <c r="H112" s="1481"/>
      <c r="I112" s="1481"/>
    </row>
    <row r="113" spans="1:10" ht="43.5" customHeight="1">
      <c r="A113" s="243"/>
      <c r="B113" s="234"/>
      <c r="C113" s="234"/>
      <c r="D113" s="234"/>
      <c r="E113" s="234"/>
      <c r="F113" s="234"/>
      <c r="G113" s="234"/>
      <c r="H113" s="234"/>
      <c r="I113" s="234"/>
    </row>
    <row r="114" spans="1:10" ht="26.25" customHeight="1">
      <c r="A114" s="240"/>
      <c r="B114" s="240"/>
      <c r="C114" s="240"/>
      <c r="D114" s="240"/>
      <c r="E114" s="240"/>
      <c r="F114" s="240"/>
      <c r="G114" s="240"/>
      <c r="H114" s="240"/>
      <c r="I114" s="240"/>
      <c r="J114" s="50"/>
    </row>
    <row r="115" spans="1:10" ht="21" customHeight="1">
      <c r="A115" s="1373" t="s">
        <v>410</v>
      </c>
      <c r="B115" s="1373"/>
      <c r="C115" s="1373"/>
      <c r="D115" s="1373"/>
      <c r="E115" s="1485" t="s">
        <v>410</v>
      </c>
      <c r="F115" s="1485"/>
      <c r="G115" s="1485"/>
      <c r="H115" s="1485"/>
      <c r="I115" s="1485"/>
      <c r="J115" s="50"/>
    </row>
    <row r="116" spans="1:10" ht="33" customHeight="1">
      <c r="A116" s="1486" t="s">
        <v>411</v>
      </c>
      <c r="B116" s="1486"/>
      <c r="C116" s="1486"/>
      <c r="D116" s="1486"/>
      <c r="E116" s="1487" t="s">
        <v>412</v>
      </c>
      <c r="F116" s="1487"/>
      <c r="G116" s="1487"/>
      <c r="H116" s="1487"/>
      <c r="I116" s="1487"/>
      <c r="J116" s="50"/>
    </row>
    <row r="117" spans="1:10" ht="15.75">
      <c r="A117" s="236" t="s">
        <v>413</v>
      </c>
      <c r="B117" s="237"/>
      <c r="C117" s="237"/>
      <c r="D117" s="237"/>
      <c r="E117" s="237"/>
      <c r="F117" s="237"/>
      <c r="G117" s="237"/>
      <c r="H117" s="237"/>
      <c r="I117" s="238" t="s">
        <v>438</v>
      </c>
      <c r="J117" s="50"/>
    </row>
    <row r="118" spans="1:10" ht="15.95" customHeight="1">
      <c r="A118" s="241"/>
      <c r="B118" s="240"/>
      <c r="C118" s="240"/>
      <c r="D118" s="240"/>
      <c r="E118" s="240"/>
      <c r="F118" s="240"/>
      <c r="G118" s="240"/>
      <c r="H118" s="240"/>
      <c r="I118" s="240"/>
    </row>
    <row r="119" spans="1:10" ht="50.25" customHeight="1">
      <c r="A119" s="243" t="s">
        <v>423</v>
      </c>
      <c r="B119" s="1481" t="s">
        <v>829</v>
      </c>
      <c r="C119" s="1481"/>
      <c r="D119" s="1481"/>
      <c r="E119" s="1481"/>
      <c r="F119" s="1481"/>
      <c r="G119" s="1481"/>
      <c r="H119" s="1481"/>
      <c r="I119" s="1481"/>
    </row>
    <row r="120" spans="1:10" ht="12" customHeight="1">
      <c r="A120" s="241"/>
      <c r="B120" s="240"/>
      <c r="C120" s="240"/>
      <c r="D120" s="240"/>
      <c r="E120" s="240"/>
      <c r="F120" s="240"/>
      <c r="G120" s="240"/>
      <c r="H120" s="240"/>
      <c r="I120" s="240"/>
    </row>
    <row r="121" spans="1:10" ht="16.5">
      <c r="A121" s="1490" t="s">
        <v>439</v>
      </c>
      <c r="B121" s="1490"/>
      <c r="C121" s="1490"/>
      <c r="D121" s="1490"/>
      <c r="E121" s="1490"/>
      <c r="F121" s="1490"/>
      <c r="G121" s="1490"/>
      <c r="H121" s="1490"/>
      <c r="I121" s="1490"/>
    </row>
    <row r="122" spans="1:10" ht="15.95" customHeight="1">
      <c r="A122" s="241"/>
      <c r="B122" s="240"/>
      <c r="C122" s="240"/>
      <c r="D122" s="240"/>
      <c r="E122" s="240"/>
      <c r="F122" s="240"/>
      <c r="G122" s="240"/>
      <c r="H122" s="240"/>
      <c r="I122" s="240"/>
    </row>
    <row r="123" spans="1:10" ht="31.5" customHeight="1">
      <c r="A123" s="243" t="s">
        <v>417</v>
      </c>
      <c r="B123" s="1481" t="s">
        <v>440</v>
      </c>
      <c r="C123" s="1481"/>
      <c r="D123" s="1481"/>
      <c r="E123" s="1481"/>
      <c r="F123" s="1481"/>
      <c r="G123" s="1481"/>
      <c r="H123" s="1481"/>
      <c r="I123" s="1481"/>
    </row>
    <row r="124" spans="1:10" ht="8.1" customHeight="1">
      <c r="A124" s="240"/>
      <c r="B124" s="246"/>
      <c r="C124" s="246"/>
      <c r="D124" s="246"/>
      <c r="E124" s="246"/>
      <c r="F124" s="246"/>
      <c r="G124" s="246"/>
      <c r="H124" s="246"/>
      <c r="I124" s="246"/>
    </row>
    <row r="125" spans="1:10" ht="39" customHeight="1">
      <c r="A125" s="243" t="s">
        <v>423</v>
      </c>
      <c r="B125" s="1481" t="s">
        <v>441</v>
      </c>
      <c r="C125" s="1481"/>
      <c r="D125" s="1481"/>
      <c r="E125" s="1481"/>
      <c r="F125" s="1481"/>
      <c r="G125" s="1481"/>
      <c r="H125" s="1481"/>
      <c r="I125" s="1481"/>
    </row>
    <row r="126" spans="1:10" ht="12" customHeight="1">
      <c r="A126" s="241"/>
      <c r="B126" s="240"/>
      <c r="C126" s="240"/>
      <c r="D126" s="240"/>
      <c r="E126" s="240"/>
      <c r="F126" s="240"/>
      <c r="G126" s="240"/>
      <c r="H126" s="240"/>
      <c r="I126" s="240"/>
    </row>
    <row r="127" spans="1:10" ht="16.5">
      <c r="A127" s="1490" t="s">
        <v>442</v>
      </c>
      <c r="B127" s="1490"/>
      <c r="C127" s="1490"/>
      <c r="D127" s="1490"/>
      <c r="E127" s="1490"/>
      <c r="F127" s="1490"/>
      <c r="G127" s="1490"/>
      <c r="H127" s="1490"/>
      <c r="I127" s="1490"/>
    </row>
    <row r="128" spans="1:10" ht="15.95" customHeight="1">
      <c r="A128" s="241"/>
      <c r="B128" s="240"/>
      <c r="C128" s="240"/>
      <c r="D128" s="240"/>
      <c r="E128" s="240"/>
      <c r="F128" s="240"/>
      <c r="G128" s="240"/>
      <c r="H128" s="240"/>
      <c r="I128" s="240"/>
    </row>
    <row r="129" spans="1:10" ht="75" customHeight="1">
      <c r="A129" s="1481" t="s">
        <v>830</v>
      </c>
      <c r="B129" s="1481"/>
      <c r="C129" s="1481"/>
      <c r="D129" s="1481"/>
      <c r="E129" s="1481"/>
      <c r="F129" s="1481"/>
      <c r="G129" s="1481"/>
      <c r="H129" s="1481"/>
      <c r="I129" s="1481"/>
    </row>
    <row r="130" spans="1:10" ht="12" customHeight="1">
      <c r="A130" s="241"/>
      <c r="B130" s="240"/>
      <c r="C130" s="240"/>
      <c r="D130" s="240"/>
      <c r="E130" s="240"/>
      <c r="F130" s="240"/>
      <c r="G130" s="240"/>
      <c r="H130" s="240"/>
      <c r="I130" s="240"/>
    </row>
    <row r="131" spans="1:10" ht="21.75" customHeight="1">
      <c r="A131" s="1490" t="s">
        <v>443</v>
      </c>
      <c r="B131" s="1490"/>
      <c r="C131" s="1490"/>
      <c r="D131" s="1490"/>
      <c r="E131" s="1490"/>
      <c r="F131" s="1490"/>
      <c r="G131" s="1490"/>
      <c r="H131" s="1490"/>
      <c r="I131" s="1490"/>
    </row>
    <row r="132" spans="1:10" ht="15.95" customHeight="1">
      <c r="A132" s="242"/>
      <c r="B132" s="240"/>
      <c r="C132" s="240"/>
      <c r="D132" s="240"/>
      <c r="E132" s="240"/>
      <c r="F132" s="240"/>
      <c r="G132" s="240"/>
      <c r="H132" s="240"/>
      <c r="I132" s="240"/>
    </row>
    <row r="133" spans="1:10" ht="57.75" customHeight="1">
      <c r="A133" s="243" t="s">
        <v>417</v>
      </c>
      <c r="B133" s="1481" t="s">
        <v>831</v>
      </c>
      <c r="C133" s="1481"/>
      <c r="D133" s="1481"/>
      <c r="E133" s="1481"/>
      <c r="F133" s="1481"/>
      <c r="G133" s="1481"/>
      <c r="H133" s="1481"/>
      <c r="I133" s="1481"/>
    </row>
    <row r="134" spans="1:10" ht="8.1" customHeight="1">
      <c r="A134" s="240"/>
      <c r="B134" s="246"/>
      <c r="C134" s="246"/>
      <c r="D134" s="246"/>
      <c r="E134" s="246"/>
      <c r="F134" s="246"/>
      <c r="G134" s="246"/>
      <c r="H134" s="246"/>
      <c r="I134" s="246"/>
    </row>
    <row r="135" spans="1:10" ht="114" customHeight="1">
      <c r="A135" s="243" t="s">
        <v>423</v>
      </c>
      <c r="B135" s="1481" t="s">
        <v>832</v>
      </c>
      <c r="C135" s="1481"/>
      <c r="D135" s="1481"/>
      <c r="E135" s="1481"/>
      <c r="F135" s="1481"/>
      <c r="G135" s="1481"/>
      <c r="H135" s="1481"/>
      <c r="I135" s="1481"/>
    </row>
    <row r="136" spans="1:10" ht="28.5" customHeight="1">
      <c r="A136" s="243"/>
      <c r="B136" s="234"/>
      <c r="C136" s="234"/>
      <c r="D136" s="234"/>
      <c r="E136" s="234"/>
      <c r="F136" s="234"/>
      <c r="G136" s="234"/>
      <c r="H136" s="234"/>
      <c r="I136" s="234"/>
    </row>
    <row r="137" spans="1:10" ht="24.95" customHeight="1">
      <c r="A137" s="243"/>
      <c r="B137" s="234"/>
      <c r="C137" s="234"/>
      <c r="D137" s="234"/>
      <c r="E137" s="234"/>
      <c r="F137" s="234"/>
      <c r="G137" s="234"/>
      <c r="H137" s="234"/>
      <c r="I137" s="234"/>
    </row>
    <row r="138" spans="1:10" ht="21" customHeight="1">
      <c r="A138" s="1373" t="s">
        <v>410</v>
      </c>
      <c r="B138" s="1373"/>
      <c r="C138" s="1373"/>
      <c r="D138" s="1373"/>
      <c r="E138" s="1485" t="s">
        <v>410</v>
      </c>
      <c r="F138" s="1485"/>
      <c r="G138" s="1485"/>
      <c r="H138" s="1485"/>
      <c r="I138" s="1485"/>
      <c r="J138" s="50"/>
    </row>
    <row r="139" spans="1:10" ht="33" customHeight="1">
      <c r="A139" s="1486" t="s">
        <v>411</v>
      </c>
      <c r="B139" s="1486"/>
      <c r="C139" s="1486"/>
      <c r="D139" s="1486"/>
      <c r="E139" s="1487" t="s">
        <v>412</v>
      </c>
      <c r="F139" s="1487"/>
      <c r="G139" s="1487"/>
      <c r="H139" s="1487"/>
      <c r="I139" s="1487"/>
      <c r="J139" s="50"/>
    </row>
    <row r="140" spans="1:10" ht="15.75">
      <c r="A140" s="236" t="s">
        <v>413</v>
      </c>
      <c r="B140" s="237"/>
      <c r="C140" s="237"/>
      <c r="D140" s="237"/>
      <c r="E140" s="237"/>
      <c r="F140" s="237"/>
      <c r="G140" s="237"/>
      <c r="H140" s="237"/>
      <c r="I140" s="238" t="s">
        <v>444</v>
      </c>
      <c r="J140" s="50"/>
    </row>
    <row r="141" spans="1:10" ht="15.75">
      <c r="A141" s="236"/>
      <c r="B141" s="237"/>
      <c r="C141" s="237"/>
      <c r="D141" s="237"/>
      <c r="E141" s="237"/>
      <c r="F141" s="237"/>
      <c r="G141" s="237"/>
      <c r="H141" s="237"/>
      <c r="I141" s="238"/>
      <c r="J141" s="50"/>
    </row>
    <row r="142" spans="1:10" ht="8.25" customHeight="1">
      <c r="A142" s="236"/>
      <c r="B142" s="237"/>
      <c r="C142" s="237"/>
      <c r="D142" s="237"/>
      <c r="E142" s="237"/>
      <c r="F142" s="237"/>
      <c r="G142" s="237"/>
      <c r="H142" s="237"/>
      <c r="I142" s="238"/>
      <c r="J142" s="50"/>
    </row>
    <row r="143" spans="1:10" ht="54" customHeight="1">
      <c r="A143" s="243" t="s">
        <v>435</v>
      </c>
      <c r="B143" s="1481" t="s">
        <v>842</v>
      </c>
      <c r="C143" s="1481"/>
      <c r="D143" s="1481"/>
      <c r="E143" s="1481"/>
      <c r="F143" s="1481"/>
      <c r="G143" s="1481"/>
      <c r="H143" s="1481"/>
      <c r="I143" s="1481"/>
    </row>
    <row r="144" spans="1:10" ht="12" customHeight="1">
      <c r="A144" s="243"/>
      <c r="B144" s="1481"/>
      <c r="C144" s="1481"/>
      <c r="D144" s="1481"/>
      <c r="E144" s="1481"/>
      <c r="F144" s="1481"/>
      <c r="G144" s="1481"/>
      <c r="H144" s="1481"/>
      <c r="I144" s="1481"/>
    </row>
    <row r="145" spans="1:10" ht="124.5" customHeight="1">
      <c r="A145" s="243" t="s">
        <v>445</v>
      </c>
      <c r="B145" s="1481" t="s">
        <v>833</v>
      </c>
      <c r="C145" s="1481"/>
      <c r="D145" s="1481"/>
      <c r="E145" s="1481"/>
      <c r="F145" s="1481"/>
      <c r="G145" s="1481"/>
      <c r="H145" s="1481"/>
      <c r="I145" s="1481"/>
    </row>
    <row r="146" spans="1:10" ht="12" customHeight="1">
      <c r="A146" s="243"/>
      <c r="B146" s="1481"/>
      <c r="C146" s="1481"/>
      <c r="D146" s="1481"/>
      <c r="E146" s="1481"/>
      <c r="F146" s="1481"/>
      <c r="G146" s="1481"/>
      <c r="H146" s="1481"/>
      <c r="I146" s="1481"/>
    </row>
    <row r="147" spans="1:10" ht="98.25" customHeight="1">
      <c r="A147" s="243" t="s">
        <v>446</v>
      </c>
      <c r="B147" s="1481" t="s">
        <v>834</v>
      </c>
      <c r="C147" s="1481"/>
      <c r="D147" s="1481"/>
      <c r="E147" s="1481"/>
      <c r="F147" s="1481"/>
      <c r="G147" s="1481"/>
      <c r="H147" s="1481"/>
      <c r="I147" s="1481"/>
    </row>
    <row r="148" spans="1:10" ht="12" customHeight="1">
      <c r="A148" s="243"/>
      <c r="B148" s="1481"/>
      <c r="C148" s="1481"/>
      <c r="D148" s="1481"/>
      <c r="E148" s="1481"/>
      <c r="F148" s="1481"/>
      <c r="G148" s="1481"/>
      <c r="H148" s="1481"/>
      <c r="I148" s="1481"/>
    </row>
    <row r="149" spans="1:10" ht="136.5" customHeight="1">
      <c r="A149" s="243" t="s">
        <v>447</v>
      </c>
      <c r="B149" s="1481" t="s">
        <v>835</v>
      </c>
      <c r="C149" s="1481"/>
      <c r="D149" s="1481"/>
      <c r="E149" s="1481"/>
      <c r="F149" s="1481"/>
      <c r="G149" s="1481"/>
      <c r="H149" s="1481"/>
      <c r="I149" s="1481"/>
    </row>
    <row r="150" spans="1:10" ht="12" customHeight="1">
      <c r="A150" s="243"/>
      <c r="B150" s="1481"/>
      <c r="C150" s="1481"/>
      <c r="D150" s="1481"/>
      <c r="E150" s="1481"/>
      <c r="F150" s="1481"/>
      <c r="G150" s="1481"/>
      <c r="H150" s="1481"/>
      <c r="I150" s="1481"/>
    </row>
    <row r="151" spans="1:10" ht="70.5" customHeight="1">
      <c r="A151" s="243" t="s">
        <v>448</v>
      </c>
      <c r="B151" s="1481" t="s">
        <v>449</v>
      </c>
      <c r="C151" s="1481"/>
      <c r="D151" s="1481"/>
      <c r="E151" s="1481"/>
      <c r="F151" s="1481"/>
      <c r="G151" s="1481"/>
      <c r="H151" s="1481"/>
      <c r="I151" s="1481"/>
    </row>
    <row r="152" spans="1:10" ht="12" customHeight="1">
      <c r="A152" s="243"/>
      <c r="B152" s="1481"/>
      <c r="C152" s="1481"/>
      <c r="D152" s="1481"/>
      <c r="E152" s="1481"/>
      <c r="F152" s="1481"/>
      <c r="G152" s="1481"/>
      <c r="H152" s="1481"/>
      <c r="I152" s="1481"/>
    </row>
    <row r="153" spans="1:10" ht="88.5" customHeight="1">
      <c r="A153" s="243" t="s">
        <v>450</v>
      </c>
      <c r="B153" s="1481" t="s">
        <v>836</v>
      </c>
      <c r="C153" s="1481"/>
      <c r="D153" s="1481"/>
      <c r="E153" s="1481"/>
      <c r="F153" s="1481"/>
      <c r="G153" s="1481"/>
      <c r="H153" s="1481"/>
      <c r="I153" s="1481"/>
    </row>
    <row r="154" spans="1:10" ht="51" customHeight="1">
      <c r="A154" s="243"/>
      <c r="B154" s="234"/>
      <c r="C154" s="234"/>
      <c r="D154" s="234"/>
      <c r="E154" s="234"/>
      <c r="F154" s="234"/>
      <c r="G154" s="234"/>
      <c r="H154" s="234"/>
      <c r="I154" s="234"/>
    </row>
    <row r="155" spans="1:10" ht="24.95" customHeight="1">
      <c r="A155" s="243"/>
      <c r="B155" s="234"/>
      <c r="C155" s="234"/>
      <c r="D155" s="234"/>
      <c r="E155" s="234"/>
      <c r="F155" s="234"/>
      <c r="G155" s="234"/>
      <c r="H155" s="234"/>
      <c r="I155" s="234"/>
    </row>
    <row r="156" spans="1:10" ht="21" customHeight="1">
      <c r="A156" s="1373" t="s">
        <v>410</v>
      </c>
      <c r="B156" s="1373"/>
      <c r="C156" s="1373"/>
      <c r="D156" s="1373"/>
      <c r="E156" s="1485" t="s">
        <v>410</v>
      </c>
      <c r="F156" s="1485"/>
      <c r="G156" s="1485"/>
      <c r="H156" s="1485"/>
      <c r="I156" s="1485"/>
      <c r="J156" s="50"/>
    </row>
    <row r="157" spans="1:10" ht="33" customHeight="1">
      <c r="A157" s="1486" t="s">
        <v>411</v>
      </c>
      <c r="B157" s="1486"/>
      <c r="C157" s="1486"/>
      <c r="D157" s="1486"/>
      <c r="E157" s="1487" t="s">
        <v>412</v>
      </c>
      <c r="F157" s="1487"/>
      <c r="G157" s="1487"/>
      <c r="H157" s="1487"/>
      <c r="I157" s="1487"/>
      <c r="J157" s="50"/>
    </row>
    <row r="158" spans="1:10" ht="15.75">
      <c r="A158" s="236" t="s">
        <v>413</v>
      </c>
      <c r="B158" s="237"/>
      <c r="C158" s="237"/>
      <c r="D158" s="237"/>
      <c r="E158" s="237"/>
      <c r="F158" s="237"/>
      <c r="G158" s="237"/>
      <c r="H158" s="237"/>
      <c r="I158" s="238" t="s">
        <v>451</v>
      </c>
      <c r="J158" s="50"/>
    </row>
    <row r="159" spans="1:10" ht="15.75">
      <c r="A159" s="236"/>
      <c r="B159" s="237"/>
      <c r="C159" s="237"/>
      <c r="D159" s="237"/>
      <c r="E159" s="237"/>
      <c r="F159" s="237"/>
      <c r="G159" s="237"/>
      <c r="H159" s="237"/>
      <c r="I159" s="238"/>
      <c r="J159" s="50"/>
    </row>
    <row r="160" spans="1:10" ht="58.5" customHeight="1">
      <c r="A160" s="243" t="s">
        <v>452</v>
      </c>
      <c r="B160" s="1481" t="s">
        <v>838</v>
      </c>
      <c r="C160" s="1481"/>
      <c r="D160" s="1481"/>
      <c r="E160" s="1481"/>
      <c r="F160" s="1481"/>
      <c r="G160" s="1481"/>
      <c r="H160" s="1481"/>
      <c r="I160" s="1481"/>
    </row>
    <row r="161" spans="1:9" ht="8.1" customHeight="1">
      <c r="A161" s="243"/>
      <c r="B161" s="240"/>
      <c r="C161" s="240"/>
      <c r="D161" s="240"/>
      <c r="E161" s="240"/>
      <c r="F161" s="240"/>
      <c r="G161" s="240"/>
      <c r="H161" s="240"/>
      <c r="I161" s="240"/>
    </row>
    <row r="162" spans="1:9" ht="16.5" customHeight="1">
      <c r="A162" s="243" t="s">
        <v>837</v>
      </c>
      <c r="B162" s="1481" t="s">
        <v>453</v>
      </c>
      <c r="C162" s="1481"/>
      <c r="D162" s="1481"/>
      <c r="E162" s="1481"/>
      <c r="F162" s="1481"/>
      <c r="G162" s="1481"/>
      <c r="H162" s="1481"/>
      <c r="I162" s="1481"/>
    </row>
    <row r="163" spans="1:9" ht="8.1" customHeight="1">
      <c r="A163" s="243"/>
      <c r="B163" s="240"/>
      <c r="C163" s="240"/>
      <c r="D163" s="240"/>
      <c r="E163" s="240"/>
      <c r="F163" s="240"/>
      <c r="G163" s="240"/>
      <c r="H163" s="240"/>
      <c r="I163" s="240"/>
    </row>
    <row r="164" spans="1:9" ht="8.1" customHeight="1">
      <c r="A164" s="243"/>
      <c r="B164" s="240"/>
      <c r="C164" s="240"/>
      <c r="D164" s="240"/>
      <c r="E164" s="240"/>
      <c r="F164" s="240"/>
      <c r="G164" s="240"/>
      <c r="H164" s="240"/>
      <c r="I164" s="240"/>
    </row>
    <row r="165" spans="1:9" ht="68.25" customHeight="1">
      <c r="A165" s="243" t="s">
        <v>454</v>
      </c>
      <c r="B165" s="1489" t="s">
        <v>455</v>
      </c>
      <c r="C165" s="1489"/>
      <c r="D165" s="1489"/>
      <c r="E165" s="1489"/>
      <c r="F165" s="1489"/>
      <c r="G165" s="1489"/>
      <c r="H165" s="1489"/>
      <c r="I165" s="1489"/>
    </row>
    <row r="166" spans="1:9" ht="8.1" customHeight="1">
      <c r="A166" s="241"/>
      <c r="B166" s="240"/>
      <c r="C166" s="240"/>
      <c r="D166" s="240"/>
      <c r="E166" s="240"/>
      <c r="F166" s="240"/>
      <c r="G166" s="240"/>
      <c r="H166" s="240"/>
      <c r="I166" s="240"/>
    </row>
    <row r="167" spans="1:9" ht="16.5">
      <c r="A167" s="1490" t="s">
        <v>456</v>
      </c>
      <c r="B167" s="1490"/>
      <c r="C167" s="1490"/>
      <c r="D167" s="1490"/>
      <c r="E167" s="1490"/>
      <c r="F167" s="1490"/>
      <c r="G167" s="1490"/>
      <c r="H167" s="1490"/>
      <c r="I167" s="1490"/>
    </row>
    <row r="168" spans="1:9" ht="8.1" customHeight="1">
      <c r="A168" s="241"/>
      <c r="B168" s="240"/>
      <c r="C168" s="240"/>
      <c r="D168" s="240"/>
      <c r="E168" s="240"/>
      <c r="F168" s="240"/>
      <c r="G168" s="240"/>
      <c r="H168" s="240"/>
      <c r="I168" s="240"/>
    </row>
    <row r="169" spans="1:9" ht="54.75" customHeight="1">
      <c r="A169" s="1481" t="s">
        <v>457</v>
      </c>
      <c r="B169" s="1481"/>
      <c r="C169" s="1481"/>
      <c r="D169" s="1481"/>
      <c r="E169" s="1481"/>
      <c r="F169" s="1481"/>
      <c r="G169" s="1481"/>
      <c r="H169" s="1481"/>
      <c r="I169" s="1481"/>
    </row>
    <row r="170" spans="1:9" ht="8.1" customHeight="1">
      <c r="A170" s="242"/>
      <c r="B170" s="240"/>
      <c r="C170" s="240"/>
      <c r="D170" s="240"/>
      <c r="E170" s="240"/>
      <c r="F170" s="240"/>
      <c r="G170" s="240"/>
      <c r="H170" s="240"/>
      <c r="I170" s="240"/>
    </row>
    <row r="171" spans="1:9" ht="16.5">
      <c r="A171" s="1490" t="s">
        <v>458</v>
      </c>
      <c r="B171" s="1490"/>
      <c r="C171" s="1490"/>
      <c r="D171" s="1490"/>
      <c r="E171" s="1490"/>
      <c r="F171" s="1490"/>
      <c r="G171" s="1490"/>
      <c r="H171" s="1490"/>
      <c r="I171" s="1490"/>
    </row>
    <row r="172" spans="1:9" ht="8.1" customHeight="1">
      <c r="A172" s="241"/>
      <c r="B172" s="240"/>
      <c r="C172" s="240"/>
      <c r="D172" s="240"/>
      <c r="E172" s="240"/>
      <c r="F172" s="240"/>
      <c r="G172" s="240"/>
      <c r="H172" s="240"/>
      <c r="I172" s="240"/>
    </row>
    <row r="173" spans="1:9" ht="63.75" customHeight="1">
      <c r="A173" s="243" t="s">
        <v>417</v>
      </c>
      <c r="B173" s="1481" t="s">
        <v>459</v>
      </c>
      <c r="C173" s="1481"/>
      <c r="D173" s="1481"/>
      <c r="E173" s="1481"/>
      <c r="F173" s="1481"/>
      <c r="G173" s="1481"/>
      <c r="H173" s="1481"/>
      <c r="I173" s="1481"/>
    </row>
    <row r="174" spans="1:9" ht="8.1" customHeight="1">
      <c r="A174" s="245"/>
      <c r="B174" s="240"/>
      <c r="C174" s="240"/>
      <c r="D174" s="240"/>
      <c r="E174" s="240"/>
      <c r="F174" s="240"/>
      <c r="G174" s="240"/>
      <c r="H174" s="240"/>
      <c r="I174" s="240"/>
    </row>
    <row r="175" spans="1:9" ht="36" customHeight="1">
      <c r="A175" s="243" t="s">
        <v>423</v>
      </c>
      <c r="B175" s="1481" t="s">
        <v>839</v>
      </c>
      <c r="C175" s="1481"/>
      <c r="D175" s="1481"/>
      <c r="E175" s="1481"/>
      <c r="F175" s="1481"/>
      <c r="G175" s="1481"/>
      <c r="H175" s="1481"/>
      <c r="I175" s="1481"/>
    </row>
    <row r="176" spans="1:9" ht="8.1" customHeight="1">
      <c r="A176" s="245"/>
      <c r="B176" s="240"/>
      <c r="C176" s="240"/>
      <c r="D176" s="240"/>
      <c r="E176" s="240"/>
      <c r="F176" s="240"/>
      <c r="G176" s="240"/>
      <c r="H176" s="240"/>
      <c r="I176" s="240"/>
    </row>
    <row r="177" spans="1:10" ht="52.5" customHeight="1">
      <c r="A177" s="243" t="s">
        <v>435</v>
      </c>
      <c r="B177" s="1481" t="s">
        <v>460</v>
      </c>
      <c r="C177" s="1481"/>
      <c r="D177" s="1481"/>
      <c r="E177" s="1481"/>
      <c r="F177" s="1481"/>
      <c r="G177" s="1481"/>
      <c r="H177" s="1481"/>
      <c r="I177" s="1481"/>
    </row>
    <row r="178" spans="1:10" ht="8.1" customHeight="1">
      <c r="A178" s="243"/>
      <c r="B178" s="240"/>
      <c r="C178" s="240"/>
      <c r="D178" s="240"/>
      <c r="E178" s="240"/>
      <c r="F178" s="240"/>
      <c r="G178" s="240"/>
      <c r="H178" s="240"/>
      <c r="I178" s="240"/>
    </row>
    <row r="179" spans="1:10" ht="49.5" customHeight="1">
      <c r="A179" s="243" t="s">
        <v>445</v>
      </c>
      <c r="B179" s="1481" t="s">
        <v>461</v>
      </c>
      <c r="C179" s="1481"/>
      <c r="D179" s="1481"/>
      <c r="E179" s="1481"/>
      <c r="F179" s="1481"/>
      <c r="G179" s="1481"/>
      <c r="H179" s="1481"/>
      <c r="I179" s="1481"/>
    </row>
    <row r="180" spans="1:10" ht="8.1" customHeight="1">
      <c r="A180" s="243"/>
      <c r="B180" s="240"/>
      <c r="C180" s="240"/>
      <c r="D180" s="240"/>
      <c r="E180" s="240"/>
      <c r="F180" s="240"/>
      <c r="G180" s="240"/>
      <c r="H180" s="240"/>
      <c r="I180" s="240"/>
    </row>
    <row r="181" spans="1:10" ht="24.75" customHeight="1">
      <c r="A181" s="243" t="s">
        <v>446</v>
      </c>
      <c r="B181" s="1488" t="s">
        <v>840</v>
      </c>
      <c r="C181" s="1488"/>
      <c r="D181" s="1488"/>
      <c r="E181" s="1488"/>
      <c r="F181" s="1488"/>
      <c r="G181" s="1488"/>
      <c r="H181" s="1488"/>
      <c r="I181" s="1488"/>
    </row>
    <row r="182" spans="1:10" ht="8.1" customHeight="1">
      <c r="A182" s="243"/>
      <c r="B182" s="240"/>
      <c r="C182" s="240"/>
      <c r="D182" s="240"/>
      <c r="E182" s="240"/>
      <c r="F182" s="240"/>
      <c r="G182" s="240"/>
      <c r="H182" s="240"/>
      <c r="I182" s="240"/>
    </row>
    <row r="183" spans="1:10" ht="88.5" customHeight="1">
      <c r="A183" s="243" t="s">
        <v>447</v>
      </c>
      <c r="B183" s="1481" t="s">
        <v>462</v>
      </c>
      <c r="C183" s="1481"/>
      <c r="D183" s="1481"/>
      <c r="E183" s="1481"/>
      <c r="F183" s="1481"/>
      <c r="G183" s="1481"/>
      <c r="H183" s="1481"/>
      <c r="I183" s="1481"/>
    </row>
    <row r="184" spans="1:10" ht="8.1" customHeight="1">
      <c r="A184" s="243"/>
      <c r="B184" s="240"/>
      <c r="C184" s="240"/>
      <c r="D184" s="240"/>
      <c r="E184" s="240"/>
      <c r="F184" s="240"/>
      <c r="G184" s="240"/>
      <c r="H184" s="240"/>
      <c r="I184" s="240"/>
    </row>
    <row r="185" spans="1:10" ht="72" customHeight="1">
      <c r="A185" s="243" t="s">
        <v>463</v>
      </c>
      <c r="B185" s="1481" t="s">
        <v>464</v>
      </c>
      <c r="C185" s="1481"/>
      <c r="D185" s="1481"/>
      <c r="E185" s="1481"/>
      <c r="F185" s="1481"/>
      <c r="G185" s="1481"/>
      <c r="H185" s="1481"/>
      <c r="I185" s="1481"/>
    </row>
    <row r="186" spans="1:10" ht="31.5" customHeight="1">
      <c r="A186" s="243"/>
      <c r="B186" s="234"/>
      <c r="C186" s="234"/>
      <c r="D186" s="234"/>
      <c r="E186" s="234"/>
      <c r="F186" s="234"/>
      <c r="G186" s="234"/>
      <c r="H186" s="234"/>
      <c r="I186" s="234"/>
    </row>
    <row r="187" spans="1:10" ht="31.5" customHeight="1">
      <c r="A187" s="243"/>
      <c r="B187" s="234"/>
      <c r="C187" s="234"/>
      <c r="D187" s="234"/>
      <c r="E187" s="234"/>
      <c r="F187" s="234"/>
      <c r="G187" s="234"/>
      <c r="H187" s="234"/>
      <c r="I187" s="234"/>
    </row>
    <row r="188" spans="1:10" ht="21" customHeight="1">
      <c r="A188" s="1373" t="s">
        <v>410</v>
      </c>
      <c r="B188" s="1373"/>
      <c r="C188" s="1373"/>
      <c r="D188" s="1373"/>
      <c r="E188" s="1485" t="s">
        <v>410</v>
      </c>
      <c r="F188" s="1485"/>
      <c r="G188" s="1485"/>
      <c r="H188" s="1485"/>
      <c r="I188" s="1485"/>
      <c r="J188" s="50"/>
    </row>
    <row r="189" spans="1:10" ht="33" customHeight="1">
      <c r="A189" s="1486" t="s">
        <v>411</v>
      </c>
      <c r="B189" s="1486"/>
      <c r="C189" s="1486"/>
      <c r="D189" s="1486"/>
      <c r="E189" s="1487" t="s">
        <v>412</v>
      </c>
      <c r="F189" s="1487"/>
      <c r="G189" s="1487"/>
      <c r="H189" s="1487"/>
      <c r="I189" s="1487"/>
      <c r="J189" s="50"/>
    </row>
    <row r="190" spans="1:10" ht="15.75">
      <c r="A190" s="236" t="s">
        <v>413</v>
      </c>
      <c r="B190" s="237"/>
      <c r="C190" s="237"/>
      <c r="D190" s="237"/>
      <c r="E190" s="237"/>
      <c r="F190" s="237"/>
      <c r="G190" s="237"/>
      <c r="H190" s="237"/>
      <c r="I190" s="238" t="s">
        <v>465</v>
      </c>
      <c r="J190" s="50"/>
    </row>
    <row r="191" spans="1:10" ht="15.75">
      <c r="A191" s="236"/>
      <c r="B191" s="237"/>
      <c r="C191" s="237"/>
      <c r="D191" s="237"/>
      <c r="E191" s="237"/>
      <c r="F191" s="237"/>
      <c r="G191" s="237"/>
      <c r="H191" s="237"/>
      <c r="I191" s="238"/>
      <c r="J191" s="50"/>
    </row>
    <row r="192" spans="1:10" ht="53.25" customHeight="1">
      <c r="A192" s="243" t="s">
        <v>448</v>
      </c>
      <c r="B192" s="1481" t="s">
        <v>466</v>
      </c>
      <c r="C192" s="1481"/>
      <c r="D192" s="1481"/>
      <c r="E192" s="1481"/>
      <c r="F192" s="1481"/>
      <c r="G192" s="1481"/>
      <c r="H192" s="1481"/>
      <c r="I192" s="1481"/>
    </row>
    <row r="193" spans="1:9" ht="15.75">
      <c r="A193" s="241"/>
      <c r="B193" s="240"/>
      <c r="C193" s="240"/>
      <c r="D193" s="240"/>
      <c r="E193" s="240"/>
      <c r="F193" s="240"/>
      <c r="G193" s="240"/>
      <c r="H193" s="240"/>
      <c r="I193" s="240"/>
    </row>
    <row r="194" spans="1:9" ht="21.95" customHeight="1">
      <c r="A194" s="240"/>
      <c r="B194" s="233"/>
      <c r="C194" s="247"/>
      <c r="D194" s="247"/>
      <c r="E194" s="247"/>
      <c r="F194" s="233"/>
      <c r="G194" s="247"/>
      <c r="H194" s="247"/>
      <c r="I194" s="247"/>
    </row>
    <row r="195" spans="1:9" ht="21.95" customHeight="1">
      <c r="A195" s="240"/>
      <c r="B195" s="248" t="s">
        <v>467</v>
      </c>
      <c r="C195" s="248"/>
      <c r="D195" s="248"/>
      <c r="E195" s="248"/>
      <c r="F195" s="248" t="s">
        <v>467</v>
      </c>
      <c r="G195" s="248"/>
      <c r="H195" s="248"/>
      <c r="I195" s="248"/>
    </row>
    <row r="196" spans="1:9" ht="35.25" customHeight="1">
      <c r="A196" s="240"/>
      <c r="B196" s="1482" t="s">
        <v>411</v>
      </c>
      <c r="C196" s="1482"/>
      <c r="D196" s="1482"/>
      <c r="E196" s="1482"/>
      <c r="F196" s="1482" t="s">
        <v>412</v>
      </c>
      <c r="G196" s="1482"/>
      <c r="H196" s="1482"/>
      <c r="I196" s="1482"/>
    </row>
    <row r="197" spans="1:9" ht="21.95" customHeight="1">
      <c r="A197" s="240"/>
      <c r="B197" s="249"/>
      <c r="C197" s="250"/>
      <c r="D197" s="250"/>
      <c r="E197" s="250"/>
      <c r="F197" s="251"/>
      <c r="G197" s="251"/>
      <c r="H197" s="251"/>
      <c r="I197" s="251"/>
    </row>
    <row r="198" spans="1:9" ht="21.95" customHeight="1">
      <c r="A198" s="240"/>
      <c r="B198" s="1373" t="s">
        <v>468</v>
      </c>
      <c r="C198" s="1373"/>
      <c r="D198" s="1373"/>
      <c r="E198" s="1373"/>
      <c r="F198" s="1373" t="s">
        <v>468</v>
      </c>
      <c r="G198" s="1373"/>
      <c r="H198" s="1373"/>
      <c r="I198" s="1373"/>
    </row>
    <row r="199" spans="1:9" ht="21.95" customHeight="1">
      <c r="A199" s="240"/>
      <c r="B199" s="233"/>
      <c r="C199" s="250"/>
      <c r="D199" s="250"/>
      <c r="E199" s="250"/>
      <c r="F199" s="233"/>
      <c r="G199" s="250"/>
      <c r="H199" s="250"/>
      <c r="I199" s="250"/>
    </row>
    <row r="200" spans="1:9" ht="21.95" customHeight="1">
      <c r="A200" s="240"/>
      <c r="B200" s="233"/>
      <c r="C200" s="250"/>
      <c r="D200" s="250"/>
      <c r="E200" s="250"/>
      <c r="F200" s="233"/>
      <c r="G200" s="250"/>
      <c r="H200" s="250"/>
      <c r="I200" s="250"/>
    </row>
    <row r="201" spans="1:9" ht="24.75" customHeight="1">
      <c r="A201" s="240"/>
      <c r="B201" s="237" t="s">
        <v>469</v>
      </c>
      <c r="C201" s="252"/>
      <c r="D201" s="237"/>
      <c r="E201" s="237"/>
      <c r="F201" s="1483" t="s">
        <v>469</v>
      </c>
      <c r="G201" s="1484"/>
      <c r="H201" s="1484"/>
      <c r="I201" s="1484"/>
    </row>
    <row r="202" spans="1:9" ht="21.95" customHeight="1">
      <c r="A202" s="240"/>
      <c r="B202" s="237" t="s">
        <v>6</v>
      </c>
      <c r="C202" s="252"/>
      <c r="D202" s="237"/>
      <c r="E202" s="237"/>
      <c r="F202" s="1483" t="s">
        <v>6</v>
      </c>
      <c r="G202" s="1484"/>
      <c r="H202" s="1484"/>
      <c r="I202" s="1484"/>
    </row>
    <row r="203" spans="1:9" ht="21.95" customHeight="1">
      <c r="A203" s="240"/>
      <c r="B203" s="248"/>
      <c r="C203" s="250"/>
      <c r="D203" s="250"/>
      <c r="E203" s="250"/>
      <c r="F203" s="248"/>
      <c r="G203" s="250"/>
      <c r="H203" s="250"/>
      <c r="I203" s="250"/>
    </row>
    <row r="204" spans="1:9" ht="21.95" customHeight="1">
      <c r="A204" s="240"/>
      <c r="B204" s="1373" t="s">
        <v>470</v>
      </c>
      <c r="C204" s="1373"/>
      <c r="D204" s="1373"/>
      <c r="E204" s="1373"/>
      <c r="F204" s="1373" t="s">
        <v>470</v>
      </c>
      <c r="G204" s="1373"/>
      <c r="H204" s="1373"/>
      <c r="I204" s="1373"/>
    </row>
    <row r="205" spans="1:9" ht="21.95" customHeight="1">
      <c r="A205" s="240"/>
      <c r="B205" s="237" t="s">
        <v>469</v>
      </c>
      <c r="C205" s="237"/>
      <c r="D205" s="237"/>
      <c r="E205" s="237"/>
      <c r="F205" s="237" t="s">
        <v>469</v>
      </c>
      <c r="G205" s="248"/>
      <c r="H205" s="248"/>
      <c r="I205" s="248"/>
    </row>
    <row r="206" spans="1:9" ht="21.95" customHeight="1">
      <c r="A206" s="240"/>
      <c r="B206" s="237" t="s">
        <v>6</v>
      </c>
      <c r="C206" s="237"/>
      <c r="D206" s="237"/>
      <c r="E206" s="237"/>
      <c r="F206" s="237" t="s">
        <v>6</v>
      </c>
      <c r="G206" s="240"/>
      <c r="H206" s="240"/>
      <c r="I206" s="240"/>
    </row>
    <row r="207" spans="1:9" ht="21.95" customHeight="1">
      <c r="A207" s="240"/>
      <c r="B207" s="240"/>
      <c r="C207" s="240"/>
      <c r="D207" s="240"/>
      <c r="E207" s="240"/>
      <c r="F207" s="240"/>
      <c r="G207" s="240"/>
      <c r="H207" s="240"/>
      <c r="I207" s="240"/>
    </row>
    <row r="208" spans="1:9" ht="21.95" customHeight="1">
      <c r="A208" s="240"/>
      <c r="B208" s="1373" t="s">
        <v>544</v>
      </c>
      <c r="C208" s="1373"/>
      <c r="D208" s="1373"/>
      <c r="E208" s="1373"/>
      <c r="F208" s="1373" t="s">
        <v>544</v>
      </c>
      <c r="G208" s="1373"/>
      <c r="H208" s="1373"/>
      <c r="I208" s="1373"/>
    </row>
    <row r="209" spans="1:9" ht="21.95" customHeight="1">
      <c r="A209" s="240"/>
      <c r="B209" s="237" t="s">
        <v>469</v>
      </c>
      <c r="C209" s="237"/>
      <c r="D209" s="237"/>
      <c r="E209" s="237"/>
      <c r="F209" s="237" t="s">
        <v>469</v>
      </c>
      <c r="G209" s="248"/>
      <c r="H209" s="248"/>
      <c r="I209" s="248"/>
    </row>
    <row r="210" spans="1:9" ht="21.95" customHeight="1">
      <c r="A210" s="240"/>
      <c r="B210" s="237" t="s">
        <v>6</v>
      </c>
      <c r="C210" s="237"/>
      <c r="D210" s="237"/>
      <c r="E210" s="237"/>
      <c r="F210" s="237" t="s">
        <v>6</v>
      </c>
      <c r="G210" s="240"/>
      <c r="H210" s="240"/>
      <c r="I210" s="240"/>
    </row>
    <row r="211" spans="1:9" ht="21.95" customHeight="1">
      <c r="A211" s="240"/>
      <c r="B211" s="237"/>
      <c r="C211" s="237"/>
      <c r="D211" s="237"/>
      <c r="E211" s="237"/>
      <c r="F211" s="237"/>
      <c r="G211" s="240"/>
      <c r="H211" s="240"/>
      <c r="I211" s="240"/>
    </row>
    <row r="212" spans="1:9" ht="21.95" customHeight="1">
      <c r="A212" s="240"/>
      <c r="B212" s="237"/>
      <c r="C212" s="237"/>
      <c r="D212" s="237"/>
      <c r="E212" s="237"/>
      <c r="F212" s="237"/>
      <c r="G212" s="240"/>
      <c r="H212" s="240"/>
      <c r="I212" s="240"/>
    </row>
    <row r="213" spans="1:9" ht="21.95" customHeight="1">
      <c r="A213" s="240"/>
      <c r="B213" s="237"/>
      <c r="C213" s="237"/>
      <c r="D213" s="237"/>
      <c r="E213" s="237"/>
      <c r="F213" s="237"/>
      <c r="G213" s="240"/>
      <c r="H213" s="240"/>
      <c r="I213" s="240"/>
    </row>
    <row r="214" spans="1:9" ht="21.95" customHeight="1">
      <c r="A214" s="240"/>
      <c r="B214" s="237"/>
      <c r="C214" s="237"/>
      <c r="D214" s="237"/>
      <c r="E214" s="237"/>
      <c r="F214" s="237"/>
      <c r="G214" s="240"/>
      <c r="H214" s="240"/>
      <c r="I214" s="240"/>
    </row>
    <row r="215" spans="1:9" ht="21.95" customHeight="1">
      <c r="A215" s="240"/>
      <c r="B215" s="237"/>
      <c r="C215" s="237"/>
      <c r="D215" s="237"/>
      <c r="E215" s="237"/>
      <c r="F215" s="237"/>
      <c r="G215" s="240"/>
      <c r="H215" s="240"/>
      <c r="I215" s="240"/>
    </row>
    <row r="216" spans="1:9" ht="21.95" customHeight="1">
      <c r="A216" s="240"/>
      <c r="B216" s="237"/>
      <c r="C216" s="237"/>
      <c r="D216" s="237"/>
      <c r="E216" s="237"/>
      <c r="F216" s="237"/>
      <c r="G216" s="240"/>
      <c r="H216" s="240"/>
      <c r="I216" s="240"/>
    </row>
    <row r="217" spans="1:9" ht="21.95" customHeight="1">
      <c r="A217" s="240"/>
      <c r="B217" s="237"/>
      <c r="C217" s="237"/>
      <c r="D217" s="237"/>
      <c r="E217" s="237"/>
      <c r="F217" s="237"/>
      <c r="G217" s="240"/>
      <c r="H217" s="240"/>
      <c r="I217" s="240"/>
    </row>
    <row r="218" spans="1:9" ht="21.95" customHeight="1">
      <c r="A218" s="240"/>
      <c r="B218" s="237"/>
      <c r="C218" s="237"/>
      <c r="D218" s="237"/>
      <c r="E218" s="237"/>
      <c r="F218" s="237"/>
      <c r="G218" s="240"/>
      <c r="H218" s="240"/>
      <c r="I218" s="240"/>
    </row>
    <row r="219" spans="1:9" ht="21.95" customHeight="1">
      <c r="A219" s="240"/>
      <c r="B219" s="237"/>
      <c r="C219" s="237"/>
      <c r="D219" s="237"/>
      <c r="E219" s="237"/>
      <c r="F219" s="237"/>
      <c r="G219" s="240"/>
      <c r="H219" s="240"/>
      <c r="I219" s="240"/>
    </row>
    <row r="220" spans="1:9" ht="21.95" customHeight="1">
      <c r="A220" s="240"/>
      <c r="B220" s="237"/>
      <c r="C220" s="237"/>
      <c r="D220" s="237"/>
      <c r="E220" s="237"/>
      <c r="F220" s="237"/>
      <c r="G220" s="240"/>
      <c r="H220" s="240"/>
      <c r="I220" s="240"/>
    </row>
    <row r="221" spans="1:9" ht="21.95" customHeight="1">
      <c r="A221" s="240"/>
      <c r="B221" s="237"/>
      <c r="C221" s="237"/>
      <c r="D221" s="237"/>
      <c r="E221" s="237"/>
      <c r="F221" s="237"/>
      <c r="G221" s="240"/>
      <c r="H221" s="240"/>
      <c r="I221" s="240"/>
    </row>
    <row r="222" spans="1:9" ht="21.95" customHeight="1">
      <c r="A222" s="240"/>
      <c r="B222" s="237"/>
      <c r="C222" s="237"/>
      <c r="D222" s="237"/>
      <c r="E222" s="237"/>
      <c r="F222" s="237"/>
      <c r="G222" s="240"/>
      <c r="H222" s="240"/>
      <c r="I222" s="240"/>
    </row>
    <row r="223" spans="1:9" ht="15.75" customHeight="1">
      <c r="A223" s="240"/>
      <c r="B223" s="237"/>
      <c r="C223" s="237"/>
      <c r="D223" s="237"/>
      <c r="E223" s="237"/>
      <c r="F223" s="237"/>
      <c r="G223" s="240"/>
      <c r="H223" s="240"/>
      <c r="I223" s="240"/>
    </row>
    <row r="224" spans="1:9" ht="15.75">
      <c r="A224" s="253"/>
      <c r="B224" s="253"/>
      <c r="C224" s="253"/>
      <c r="D224" s="253"/>
      <c r="E224" s="253"/>
      <c r="F224" s="253"/>
      <c r="G224" s="253"/>
      <c r="H224" s="253"/>
      <c r="I224" s="253"/>
    </row>
    <row r="225" spans="1:9" ht="15.75">
      <c r="A225" s="236" t="s">
        <v>413</v>
      </c>
      <c r="B225" s="237"/>
      <c r="C225" s="237"/>
      <c r="D225" s="237"/>
      <c r="E225" s="237"/>
      <c r="F225" s="237"/>
      <c r="G225" s="237"/>
      <c r="H225" s="237"/>
      <c r="I225" s="238" t="s">
        <v>471</v>
      </c>
    </row>
    <row r="226" spans="1:9" ht="15.75">
      <c r="A226" s="240"/>
      <c r="B226" s="240"/>
      <c r="C226" s="240"/>
      <c r="D226" s="240"/>
      <c r="E226" s="240"/>
      <c r="F226" s="240"/>
      <c r="G226" s="240"/>
      <c r="H226" s="240"/>
      <c r="I226" s="240"/>
    </row>
    <row r="227" spans="1:9" ht="15.75">
      <c r="A227" s="240"/>
      <c r="B227" s="240"/>
      <c r="C227" s="240"/>
      <c r="D227" s="240"/>
      <c r="E227" s="240"/>
      <c r="F227" s="240"/>
      <c r="G227" s="240"/>
      <c r="H227" s="240"/>
      <c r="I227" s="240"/>
    </row>
    <row r="228" spans="1:9" ht="15.75">
      <c r="A228" s="240"/>
      <c r="B228" s="240"/>
      <c r="C228" s="240"/>
      <c r="D228" s="240"/>
      <c r="E228" s="240"/>
      <c r="F228" s="240"/>
      <c r="G228" s="240"/>
      <c r="H228" s="240"/>
      <c r="I228" s="240"/>
    </row>
    <row r="229" spans="1:9" ht="15.75">
      <c r="A229" s="240"/>
      <c r="B229" s="240"/>
      <c r="C229" s="240"/>
      <c r="D229" s="240"/>
      <c r="E229" s="240"/>
      <c r="F229" s="240"/>
      <c r="G229" s="240"/>
      <c r="H229" s="240"/>
      <c r="I229" s="240"/>
    </row>
    <row r="230" spans="1:9" ht="15.75">
      <c r="A230" s="240"/>
      <c r="B230" s="240"/>
      <c r="C230" s="240"/>
      <c r="D230" s="240"/>
      <c r="E230" s="240"/>
      <c r="F230" s="240"/>
      <c r="G230" s="240"/>
      <c r="H230" s="240"/>
      <c r="I230" s="240"/>
    </row>
    <row r="231" spans="1:9" ht="15.75">
      <c r="A231" s="240"/>
      <c r="B231" s="240"/>
      <c r="C231" s="240"/>
      <c r="D231" s="240"/>
      <c r="E231" s="240"/>
      <c r="F231" s="240"/>
      <c r="G231" s="240"/>
      <c r="H231" s="240"/>
      <c r="I231" s="240"/>
    </row>
    <row r="232" spans="1:9" ht="15.75">
      <c r="A232" s="240"/>
      <c r="B232" s="240"/>
      <c r="C232" s="240"/>
      <c r="D232" s="240"/>
      <c r="E232" s="240"/>
      <c r="F232" s="240"/>
      <c r="G232" s="240"/>
      <c r="H232" s="240"/>
      <c r="I232" s="240"/>
    </row>
    <row r="233" spans="1:9" ht="15.75">
      <c r="A233" s="240"/>
      <c r="B233" s="240"/>
      <c r="C233" s="240"/>
      <c r="D233" s="240"/>
      <c r="E233" s="240"/>
      <c r="F233" s="240"/>
      <c r="G233" s="240"/>
      <c r="H233" s="240"/>
      <c r="I233" s="240"/>
    </row>
    <row r="234" spans="1:9" ht="15.75">
      <c r="A234" s="240"/>
      <c r="B234" s="240"/>
      <c r="C234" s="240"/>
      <c r="D234" s="240"/>
      <c r="E234" s="240"/>
      <c r="F234" s="240"/>
      <c r="G234" s="240"/>
      <c r="H234" s="240"/>
      <c r="I234" s="240"/>
    </row>
    <row r="235" spans="1:9" ht="15.75">
      <c r="A235" s="240"/>
      <c r="B235" s="240"/>
      <c r="C235" s="240"/>
      <c r="D235" s="240"/>
      <c r="E235" s="240"/>
      <c r="F235" s="240"/>
      <c r="G235" s="240"/>
      <c r="H235" s="240"/>
      <c r="I235" s="240"/>
    </row>
    <row r="236" spans="1:9" ht="15.75">
      <c r="A236" s="240"/>
      <c r="B236" s="240"/>
      <c r="C236" s="240"/>
      <c r="D236" s="240"/>
      <c r="E236" s="240"/>
      <c r="F236" s="240"/>
      <c r="G236" s="240"/>
      <c r="H236" s="240"/>
      <c r="I236" s="240"/>
    </row>
    <row r="237" spans="1:9" ht="15.75">
      <c r="A237" s="240"/>
      <c r="B237" s="240"/>
      <c r="C237" s="240"/>
      <c r="D237" s="240"/>
      <c r="E237" s="240"/>
      <c r="F237" s="240"/>
      <c r="G237" s="240"/>
      <c r="H237" s="240"/>
      <c r="I237" s="240"/>
    </row>
    <row r="238" spans="1:9" ht="15.75">
      <c r="A238" s="240"/>
      <c r="B238" s="240"/>
      <c r="C238" s="240"/>
      <c r="D238" s="240"/>
      <c r="E238" s="240"/>
      <c r="F238" s="240"/>
      <c r="G238" s="240"/>
      <c r="H238" s="240"/>
      <c r="I238" s="240"/>
    </row>
  </sheetData>
  <sheetProtection password="CBD2" sheet="1" objects="1" scenarios="1" formatColumns="0" formatRows="0" selectLockedCells="1"/>
  <customSheetViews>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8"/>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5"/>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6"/>
  <headerFooter alignWithMargins="0">
    <oddFooter>&amp;C&amp;A</oddFooter>
  </headerFooter>
  <rowBreaks count="7" manualBreakCount="7">
    <brk id="49" max="8" man="1"/>
    <brk id="74" max="8" man="1"/>
    <brk id="94" max="8" man="1"/>
    <brk id="117" max="8" man="1"/>
    <brk id="140" max="8" man="1"/>
    <brk id="158" max="8" man="1"/>
    <brk id="190" max="8" man="1"/>
  </rowBreaks>
  <drawing r:id="rId3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zoomScaleNormal="100" zoomScaleSheetLayoutView="100" workbookViewId="0">
      <selection activeCell="E28" sqref="E28"/>
    </sheetView>
  </sheetViews>
  <sheetFormatPr defaultColWidth="9.140625" defaultRowHeight="16.5"/>
  <cols>
    <col min="1" max="1" width="12.140625" style="17" customWidth="1"/>
    <col min="2" max="2" width="36.42578125" style="17" customWidth="1"/>
    <col min="3" max="3" width="11.42578125" style="17" customWidth="1"/>
    <col min="4" max="4" width="15.42578125" style="17" customWidth="1"/>
    <col min="5" max="5" width="39.28515625" style="30" customWidth="1"/>
    <col min="6" max="7" width="9.140625" style="188"/>
    <col min="8" max="8" width="0" style="188" hidden="1" customWidth="1"/>
    <col min="9" max="11" width="9.140625" style="188"/>
    <col min="12" max="12" width="0" style="188" hidden="1" customWidth="1"/>
    <col min="13" max="13" width="35.42578125" style="188" hidden="1" customWidth="1"/>
    <col min="14" max="14" width="0" style="188" hidden="1" customWidth="1"/>
    <col min="15" max="31" width="9.140625" style="188"/>
    <col min="32" max="16384" width="9.140625" style="13"/>
  </cols>
  <sheetData>
    <row r="1" spans="1:31" ht="24" customHeight="1">
      <c r="A1" s="1267" t="str">
        <f>'Attach 3(JV)'!A1</f>
        <v>Specification No. :5002002169/REACTOR/DOM/A02-CC CS -3</v>
      </c>
      <c r="B1" s="1267"/>
      <c r="C1" s="1267"/>
      <c r="D1" s="1267"/>
      <c r="E1" s="331" t="str">
        <f>"Attachment-15 " &amp; 'Attach 3(JV)'!AT1</f>
        <v xml:space="preserve">Attachment-15 </v>
      </c>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row>
    <row r="2" spans="1:31" ht="12" customHeight="1"/>
    <row r="3" spans="1:31" ht="78.75" customHeight="1">
      <c r="A3" s="1441"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9" customHeight="1">
      <c r="A4" s="16"/>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row>
    <row r="5" spans="1:31" ht="32.25" customHeight="1">
      <c r="A5" s="1524" t="s">
        <v>507</v>
      </c>
      <c r="B5" s="1524"/>
      <c r="C5" s="1524"/>
      <c r="D5" s="1524"/>
      <c r="E5" s="1524"/>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6" customHeight="1">
      <c r="A6" s="20"/>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row>
    <row r="7" spans="1:31" ht="20.100000000000001" customHeight="1">
      <c r="A7" s="21"/>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ht="36" customHeight="1">
      <c r="A8" s="1041" t="str">
        <f>'Attach 3(JV)'!A7</f>
        <v>Bidder’s Name and Address  :</v>
      </c>
      <c r="B8" s="1041"/>
      <c r="C8" s="1041"/>
      <c r="D8" s="1041"/>
      <c r="E8" s="6" t="str">
        <f>'Attach 3(JV)'!E7</f>
        <v>To:</v>
      </c>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ht="36" customHeight="1">
      <c r="A9" s="1376" t="str">
        <f>'Attach 3(JV)'!A8</f>
        <v/>
      </c>
      <c r="B9" s="1376"/>
      <c r="C9" s="468"/>
      <c r="D9" s="468"/>
      <c r="E9" s="58" t="str">
        <f>'Attach 3(JV)'!E8</f>
        <v>Contract Services</v>
      </c>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ht="20.100000000000001" customHeight="1">
      <c r="A10" s="5" t="s">
        <v>347</v>
      </c>
      <c r="B10" s="1525">
        <f>'Attach 3(JV)'!B9:D9</f>
        <v>0</v>
      </c>
      <c r="C10" s="1525"/>
      <c r="D10" s="1525"/>
      <c r="E10" s="58" t="str">
        <f>'Attach 3(JV)'!E9</f>
        <v>Power Grid Corporation of India Ltd.,</v>
      </c>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ht="20.100000000000001" customHeight="1">
      <c r="A11" s="5" t="s">
        <v>349</v>
      </c>
      <c r="B11" s="1372">
        <f>'Attach 3(JV)'!B10:D10</f>
        <v>0</v>
      </c>
      <c r="C11" s="1372"/>
      <c r="D11" s="1372"/>
      <c r="E11" s="58" t="str">
        <f>'Attach 3(JV)'!E10</f>
        <v>"Saudamini", Plot No. 2, Sector 29</v>
      </c>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ht="17.25" customHeight="1">
      <c r="B12" s="1372">
        <f>'Attach 3(JV)'!B11:D11</f>
        <v>0</v>
      </c>
      <c r="C12" s="1372"/>
      <c r="D12" s="1372"/>
      <c r="E12" s="58" t="str">
        <f>'Attach 3(JV)'!E11</f>
        <v>Gurgaon (Haryana) - 122001</v>
      </c>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ht="17.25" customHeight="1">
      <c r="A13" s="20"/>
      <c r="B13" s="1372">
        <f>'Attach 3(JV)'!B12</f>
        <v>0</v>
      </c>
      <c r="C13" s="1372"/>
      <c r="D13" s="1372"/>
      <c r="E13" s="58"/>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ht="13.5" customHeight="1">
      <c r="A14" s="20"/>
      <c r="B14" s="1372"/>
      <c r="C14" s="1372"/>
      <c r="D14" s="1372"/>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ht="17.25" customHeight="1">
      <c r="A15" s="17" t="s">
        <v>342</v>
      </c>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ht="8.25" hidden="1" customHeight="1">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ht="56.25" customHeight="1">
      <c r="A17" s="189" t="s">
        <v>395</v>
      </c>
      <c r="B17" s="1443" t="s">
        <v>396</v>
      </c>
      <c r="C17" s="1443"/>
      <c r="D17" s="1443"/>
      <c r="E17" s="1443"/>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ht="16.5" customHeight="1">
      <c r="A18" s="190"/>
      <c r="B18" s="1526" t="s">
        <v>484</v>
      </c>
      <c r="C18" s="1526"/>
      <c r="D18" s="1526"/>
      <c r="E18" s="1526"/>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ht="6.75" customHeight="1">
      <c r="A19" s="190"/>
      <c r="B19" s="191"/>
      <c r="C19" s="191"/>
      <c r="D19" s="191"/>
      <c r="E19" s="191"/>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ht="18" customHeight="1">
      <c r="B20" s="283" t="s">
        <v>397</v>
      </c>
      <c r="C20" s="284"/>
      <c r="D20" s="285"/>
      <c r="E20" s="11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ht="18" customHeight="1">
      <c r="A21" s="286"/>
      <c r="B21" s="283" t="s">
        <v>398</v>
      </c>
      <c r="C21" s="284"/>
      <c r="D21" s="285"/>
      <c r="E21" s="11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ht="18" customHeight="1">
      <c r="A22" s="1519"/>
      <c r="B22" s="1520"/>
      <c r="C22" s="1520"/>
      <c r="D22" s="1520"/>
      <c r="E22" s="152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ht="19.5" customHeight="1">
      <c r="A23" s="192"/>
      <c r="B23" s="958" t="s">
        <v>997</v>
      </c>
      <c r="C23" s="284"/>
      <c r="D23" s="285"/>
      <c r="E23" s="11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ht="39.75" customHeight="1">
      <c r="B24" s="1521"/>
      <c r="C24" s="1521"/>
      <c r="D24" s="1521"/>
      <c r="E24" s="1521"/>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ht="35.25" customHeight="1">
      <c r="A25" s="189" t="s">
        <v>399</v>
      </c>
      <c r="B25" s="1443" t="s">
        <v>131</v>
      </c>
      <c r="C25" s="1443"/>
      <c r="D25" s="1443"/>
      <c r="E25" s="1443"/>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row>
    <row r="26" spans="1:31" ht="36" customHeight="1">
      <c r="A26" s="164" t="s">
        <v>155</v>
      </c>
      <c r="B26" s="1114" t="s">
        <v>132</v>
      </c>
      <c r="C26" s="1114"/>
      <c r="D26" s="1114"/>
      <c r="E26" s="154">
        <f>B10</f>
        <v>0</v>
      </c>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ht="18.95" customHeight="1">
      <c r="A27" s="165" t="s">
        <v>156</v>
      </c>
      <c r="B27" s="1518" t="s">
        <v>133</v>
      </c>
      <c r="C27" s="1518"/>
      <c r="D27" s="1518"/>
      <c r="E27" s="108"/>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ht="18.95" customHeight="1">
      <c r="A28" s="166"/>
      <c r="B28" s="1518" t="s">
        <v>134</v>
      </c>
      <c r="C28" s="1518"/>
      <c r="D28" s="1518"/>
      <c r="E28" s="160"/>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ht="18.95" customHeight="1">
      <c r="A29" s="166"/>
      <c r="B29" s="1518"/>
      <c r="C29" s="1518"/>
      <c r="D29" s="1518"/>
      <c r="E29" s="160"/>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ht="18.95" customHeight="1">
      <c r="A30" s="166"/>
      <c r="B30" s="1518"/>
      <c r="C30" s="1518"/>
      <c r="D30" s="1518"/>
      <c r="E30" s="160"/>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ht="18.95" customHeight="1">
      <c r="A31" s="166"/>
      <c r="B31" s="1518" t="s">
        <v>135</v>
      </c>
      <c r="C31" s="1518"/>
      <c r="D31" s="1518"/>
      <c r="E31" s="160"/>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ht="18.95" customHeight="1">
      <c r="A32" s="166"/>
      <c r="B32" s="1518"/>
      <c r="C32" s="1518"/>
      <c r="D32" s="1518"/>
      <c r="E32" s="262"/>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1:31" ht="18.95" customHeight="1">
      <c r="A33" s="166"/>
      <c r="B33" s="1518"/>
      <c r="C33" s="1518"/>
      <c r="D33" s="1518"/>
      <c r="E33" s="262"/>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34" spans="1:31" ht="18.95" customHeight="1">
      <c r="A34" s="166"/>
      <c r="B34" s="1518" t="s">
        <v>136</v>
      </c>
      <c r="C34" s="1518"/>
      <c r="D34" s="1518"/>
      <c r="E34" s="262"/>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row>
    <row r="35" spans="1:31" ht="18.95" customHeight="1">
      <c r="A35" s="166"/>
      <c r="B35" s="1518"/>
      <c r="C35" s="1518"/>
      <c r="D35" s="1518"/>
      <c r="E35" s="160"/>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row>
    <row r="36" spans="1:31" ht="18.95" customHeight="1">
      <c r="A36" s="193"/>
      <c r="B36" s="1537"/>
      <c r="C36" s="1537"/>
      <c r="D36" s="1537"/>
      <c r="E36" s="161"/>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row>
    <row r="37" spans="1:31" ht="18.95" customHeight="1">
      <c r="A37" s="165" t="s">
        <v>579</v>
      </c>
      <c r="B37" s="1544" t="s">
        <v>137</v>
      </c>
      <c r="C37" s="1544"/>
      <c r="D37" s="1544"/>
      <c r="E37" s="1522"/>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row>
    <row r="38" spans="1:31" ht="60.75" customHeight="1">
      <c r="A38" s="193"/>
      <c r="B38" s="1527" t="s">
        <v>138</v>
      </c>
      <c r="C38" s="1528"/>
      <c r="D38" s="1529"/>
      <c r="E38" s="1523"/>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row>
    <row r="39" spans="1:31" ht="93" customHeight="1">
      <c r="A39" s="1392" t="s">
        <v>580</v>
      </c>
      <c r="B39" s="1507" t="s">
        <v>582</v>
      </c>
      <c r="C39" s="1508"/>
      <c r="D39" s="1509"/>
      <c r="E39" s="479"/>
      <c r="F39" s="187"/>
      <c r="G39" s="187"/>
      <c r="H39" s="187"/>
      <c r="I39" s="187"/>
      <c r="J39" s="187"/>
      <c r="K39" s="187"/>
      <c r="L39" s="187"/>
      <c r="M39" s="187" t="str">
        <f>IF('Names of Bidder'!D15="Yes","Yes","No")</f>
        <v>No</v>
      </c>
      <c r="N39" s="187"/>
      <c r="O39" s="187"/>
      <c r="P39" s="187"/>
      <c r="Q39" s="187"/>
      <c r="R39" s="187"/>
      <c r="S39" s="187"/>
      <c r="T39" s="187"/>
      <c r="U39" s="187"/>
      <c r="V39" s="187"/>
      <c r="W39" s="187"/>
      <c r="X39" s="187"/>
      <c r="Y39" s="187"/>
      <c r="Z39" s="187"/>
      <c r="AA39" s="187"/>
      <c r="AB39" s="187"/>
      <c r="AC39" s="187"/>
      <c r="AD39" s="187"/>
      <c r="AE39" s="187"/>
    </row>
    <row r="40" spans="1:31" ht="22.5" customHeight="1">
      <c r="A40" s="1393"/>
      <c r="B40" s="1510"/>
      <c r="C40" s="1267"/>
      <c r="D40" s="1511"/>
      <c r="E40" s="475"/>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row>
    <row r="41" spans="1:31" ht="60.75" customHeight="1">
      <c r="A41" s="337" t="s">
        <v>581</v>
      </c>
      <c r="B41" s="1512" t="s">
        <v>583</v>
      </c>
      <c r="C41" s="1513"/>
      <c r="D41" s="1514"/>
      <c r="E41" s="474"/>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row>
    <row r="42" spans="1:31" ht="114.75" customHeight="1">
      <c r="A42" s="476" t="s">
        <v>717</v>
      </c>
      <c r="B42" s="1507" t="s">
        <v>718</v>
      </c>
      <c r="C42" s="1508"/>
      <c r="D42" s="1509"/>
      <c r="E42" s="479"/>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row>
    <row r="43" spans="1:31" ht="21.75" customHeight="1">
      <c r="A43" s="609" t="s">
        <v>157</v>
      </c>
      <c r="B43" s="1538" t="s">
        <v>139</v>
      </c>
      <c r="C43" s="1539"/>
      <c r="D43" s="1540"/>
      <c r="E43" s="83"/>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row>
    <row r="44" spans="1:31" ht="24.75" customHeight="1">
      <c r="A44" s="609" t="s">
        <v>158</v>
      </c>
      <c r="B44" s="1543" t="s">
        <v>522</v>
      </c>
      <c r="C44" s="1543"/>
      <c r="D44" s="1543"/>
      <c r="E44" s="83"/>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row>
    <row r="45" spans="1:31" ht="44.25" customHeight="1">
      <c r="A45" s="334" t="s">
        <v>523</v>
      </c>
      <c r="B45" s="1543" t="s">
        <v>524</v>
      </c>
      <c r="C45" s="1543"/>
      <c r="D45" s="1543"/>
      <c r="E45" s="83"/>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row>
    <row r="46" spans="1:31" ht="36.75" customHeight="1">
      <c r="A46" s="334"/>
      <c r="B46" s="1543" t="s">
        <v>525</v>
      </c>
      <c r="C46" s="1543"/>
      <c r="D46" s="1543"/>
      <c r="E46" s="335" t="s">
        <v>526</v>
      </c>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row>
    <row r="47" spans="1:31" ht="17.100000000000001" customHeight="1">
      <c r="A47" s="334" t="s">
        <v>527</v>
      </c>
      <c r="B47" s="1412"/>
      <c r="C47" s="1517"/>
      <c r="D47" s="1413"/>
      <c r="E47" s="83"/>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row>
    <row r="48" spans="1:31" ht="17.100000000000001" customHeight="1">
      <c r="A48" s="334" t="s">
        <v>27</v>
      </c>
      <c r="B48" s="1412"/>
      <c r="C48" s="1517"/>
      <c r="D48" s="1413"/>
      <c r="E48" s="83"/>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row>
    <row r="49" spans="1:31" ht="17.100000000000001" customHeight="1">
      <c r="A49" s="334" t="s">
        <v>476</v>
      </c>
      <c r="B49" s="1412"/>
      <c r="C49" s="1517"/>
      <c r="D49" s="1413"/>
      <c r="E49" s="83"/>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0" spans="1:31" ht="66.75" customHeight="1">
      <c r="A50" s="334" t="s">
        <v>478</v>
      </c>
      <c r="B50" s="1543" t="s">
        <v>528</v>
      </c>
      <c r="C50" s="1543"/>
      <c r="D50" s="1543"/>
      <c r="E50" s="336"/>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row>
    <row r="51" spans="1:31" ht="17.100000000000001" customHeight="1">
      <c r="A51" s="334"/>
      <c r="B51" s="1543" t="s">
        <v>525</v>
      </c>
      <c r="C51" s="1543"/>
      <c r="D51" s="1543"/>
      <c r="E51" s="335" t="s">
        <v>526</v>
      </c>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2" spans="1:31" ht="17.100000000000001" customHeight="1">
      <c r="A52" s="334" t="s">
        <v>527</v>
      </c>
      <c r="B52" s="1412"/>
      <c r="C52" s="1517"/>
      <c r="D52" s="1413"/>
      <c r="E52" s="83"/>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row>
    <row r="53" spans="1:31" ht="17.100000000000001" customHeight="1">
      <c r="A53" s="334" t="s">
        <v>27</v>
      </c>
      <c r="B53" s="1412"/>
      <c r="C53" s="1517"/>
      <c r="D53" s="1413"/>
      <c r="E53" s="83"/>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row r="54" spans="1:31" ht="17.100000000000001" customHeight="1">
      <c r="A54" s="334" t="s">
        <v>476</v>
      </c>
      <c r="B54" s="1412"/>
      <c r="C54" s="1517"/>
      <c r="D54" s="1413"/>
      <c r="E54" s="83"/>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row>
    <row r="55" spans="1:31" ht="17.100000000000001" customHeight="1">
      <c r="A55" s="337" t="s">
        <v>529</v>
      </c>
      <c r="B55" s="1412"/>
      <c r="C55" s="1517"/>
      <c r="D55" s="1413"/>
      <c r="E55" s="83"/>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1:31" ht="17.100000000000001" customHeight="1">
      <c r="A56" s="334" t="s">
        <v>477</v>
      </c>
      <c r="B56" s="1412"/>
      <c r="C56" s="1517"/>
      <c r="D56" s="1413"/>
      <c r="E56" s="83"/>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row>
    <row r="57" spans="1:31" ht="17.100000000000001" customHeight="1">
      <c r="A57" s="337" t="s">
        <v>482</v>
      </c>
      <c r="B57" s="1412"/>
      <c r="C57" s="1517"/>
      <c r="D57" s="1413"/>
      <c r="E57" s="83"/>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row>
    <row r="58" spans="1:31" ht="17.100000000000001" customHeight="1">
      <c r="A58" s="609">
        <v>6</v>
      </c>
      <c r="B58" s="1533" t="s">
        <v>140</v>
      </c>
      <c r="C58" s="1533"/>
      <c r="D58" s="1533"/>
      <c r="E58" s="83"/>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row>
    <row r="59" spans="1:31" ht="17.100000000000001" customHeight="1">
      <c r="A59" s="37">
        <v>7</v>
      </c>
      <c r="B59" s="1518" t="s">
        <v>141</v>
      </c>
      <c r="C59" s="1518"/>
      <c r="D59" s="1518"/>
      <c r="E59" s="83"/>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row>
    <row r="60" spans="1:31" ht="17.100000000000001" customHeight="1">
      <c r="A60" s="107"/>
      <c r="B60" s="1518"/>
      <c r="C60" s="1518"/>
      <c r="D60" s="1518"/>
      <c r="E60" s="160"/>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row>
    <row r="61" spans="1:31" ht="17.100000000000001" customHeight="1">
      <c r="A61" s="100"/>
      <c r="B61" s="1537"/>
      <c r="C61" s="1537"/>
      <c r="D61" s="1537"/>
      <c r="E61" s="161"/>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row>
    <row r="62" spans="1:31" ht="17.100000000000001" customHeight="1">
      <c r="A62" s="107">
        <v>8</v>
      </c>
      <c r="B62" s="1542" t="s">
        <v>142</v>
      </c>
      <c r="C62" s="1542"/>
      <c r="D62" s="1542"/>
      <c r="E62" s="162"/>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row>
    <row r="63" spans="1:31" ht="17.100000000000001" customHeight="1">
      <c r="A63" s="107"/>
      <c r="B63" s="1518" t="s">
        <v>169</v>
      </c>
      <c r="C63" s="1518"/>
      <c r="D63" s="1518"/>
      <c r="E63" s="160"/>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row>
    <row r="64" spans="1:31" ht="17.100000000000001" customHeight="1">
      <c r="A64" s="37">
        <v>9</v>
      </c>
      <c r="B64" s="1534" t="s">
        <v>152</v>
      </c>
      <c r="C64" s="1535"/>
      <c r="D64" s="1536"/>
      <c r="E64" s="163"/>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row>
    <row r="65" spans="1:31" ht="17.100000000000001" customHeight="1">
      <c r="A65" s="107"/>
      <c r="B65" s="1518" t="s">
        <v>143</v>
      </c>
      <c r="C65" s="1518"/>
      <c r="D65" s="1518"/>
      <c r="E65" s="160"/>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row>
    <row r="66" spans="1:31" ht="17.100000000000001" customHeight="1">
      <c r="A66" s="107"/>
      <c r="B66" s="1518" t="s">
        <v>144</v>
      </c>
      <c r="C66" s="1518"/>
      <c r="D66" s="1518"/>
      <c r="E66" s="160"/>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row>
    <row r="67" spans="1:31" ht="17.100000000000001" customHeight="1">
      <c r="A67" s="100"/>
      <c r="B67" s="1537" t="s">
        <v>145</v>
      </c>
      <c r="C67" s="1537"/>
      <c r="D67" s="1537"/>
      <c r="E67" s="161"/>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row>
    <row r="68" spans="1:31" ht="17.100000000000001" customHeight="1">
      <c r="A68" s="37">
        <v>10</v>
      </c>
      <c r="B68" s="1541" t="s">
        <v>146</v>
      </c>
      <c r="C68" s="1541"/>
      <c r="D68" s="1541"/>
      <c r="E68" s="163"/>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row>
    <row r="69" spans="1:31" ht="17.100000000000001" customHeight="1">
      <c r="A69" s="107"/>
      <c r="B69" s="1518" t="s">
        <v>147</v>
      </c>
      <c r="C69" s="1518"/>
      <c r="D69" s="1518"/>
      <c r="E69" s="160"/>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row>
    <row r="70" spans="1:31" ht="17.100000000000001" customHeight="1">
      <c r="A70" s="107"/>
      <c r="B70" s="1518" t="s">
        <v>148</v>
      </c>
      <c r="C70" s="1518"/>
      <c r="D70" s="1518"/>
      <c r="E70" s="160"/>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row>
    <row r="71" spans="1:31" ht="17.100000000000001" customHeight="1">
      <c r="A71" s="107"/>
      <c r="B71" s="1518"/>
      <c r="C71" s="1518"/>
      <c r="D71" s="1518"/>
      <c r="E71" s="160"/>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row>
    <row r="72" spans="1:31" ht="17.100000000000001" customHeight="1">
      <c r="A72" s="107"/>
      <c r="B72" s="1518"/>
      <c r="C72" s="1518"/>
      <c r="D72" s="1518"/>
      <c r="E72" s="160"/>
      <c r="F72" s="187"/>
      <c r="G72" s="187"/>
      <c r="H72" s="194">
        <v>2</v>
      </c>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row>
    <row r="73" spans="1:31" ht="17.100000000000001" customHeight="1">
      <c r="A73" s="107"/>
      <c r="B73" s="1518" t="s">
        <v>149</v>
      </c>
      <c r="C73" s="1518"/>
      <c r="D73" s="1518"/>
      <c r="E73" s="160"/>
      <c r="F73" s="187"/>
      <c r="G73" s="187"/>
      <c r="H73" s="187"/>
      <c r="I73" s="187"/>
      <c r="J73" s="187"/>
      <c r="K73" s="187"/>
      <c r="L73" s="187"/>
      <c r="M73" s="187"/>
      <c r="N73" s="187"/>
      <c r="O73" s="187"/>
      <c r="P73" s="187"/>
      <c r="Q73" s="187"/>
      <c r="R73" s="187"/>
      <c r="S73" s="187"/>
      <c r="T73" s="187"/>
      <c r="U73" s="187"/>
      <c r="V73" s="187"/>
      <c r="W73" s="187"/>
      <c r="X73" s="187"/>
      <c r="Y73" s="187"/>
      <c r="Z73" s="87"/>
      <c r="AA73" s="87"/>
      <c r="AB73" s="87"/>
    </row>
    <row r="74" spans="1:31" ht="17.100000000000001" customHeight="1">
      <c r="A74" s="107"/>
      <c r="B74" s="1518" t="s">
        <v>150</v>
      </c>
      <c r="C74" s="1518"/>
      <c r="D74" s="1518"/>
      <c r="E74" s="160"/>
      <c r="Z74" s="87"/>
      <c r="AA74" s="87"/>
      <c r="AB74" s="87"/>
    </row>
    <row r="75" spans="1:31" ht="18.95" customHeight="1">
      <c r="A75" s="107"/>
      <c r="B75" s="1530" t="s">
        <v>150</v>
      </c>
      <c r="C75" s="1531"/>
      <c r="D75" s="1532"/>
      <c r="E75" s="175" t="str">
        <f>IF(H72=1,"Saving Account","Current Account")</f>
        <v>Current Account</v>
      </c>
      <c r="Z75" s="87"/>
      <c r="AA75" s="87"/>
      <c r="AB75" s="87"/>
    </row>
    <row r="76" spans="1:31" ht="33" customHeight="1">
      <c r="A76" s="85">
        <v>11</v>
      </c>
      <c r="B76" s="1114" t="s">
        <v>151</v>
      </c>
      <c r="C76" s="1114"/>
      <c r="D76" s="1114"/>
      <c r="E76" s="83"/>
    </row>
    <row r="77" spans="1:31" ht="48" customHeight="1">
      <c r="A77" s="85">
        <v>12</v>
      </c>
      <c r="B77" s="1114" t="s">
        <v>160</v>
      </c>
      <c r="C77" s="1114"/>
      <c r="D77" s="1114"/>
      <c r="E77" s="83"/>
    </row>
    <row r="78" spans="1:31" ht="50.25" customHeight="1">
      <c r="A78" s="1448" t="s">
        <v>159</v>
      </c>
      <c r="B78" s="1448"/>
      <c r="C78" s="1448"/>
      <c r="D78" s="1448"/>
      <c r="E78" s="1448"/>
    </row>
    <row r="79" spans="1:31">
      <c r="A79" s="1515"/>
      <c r="B79" s="1515"/>
      <c r="C79" s="1515"/>
      <c r="D79" s="1515"/>
      <c r="E79" s="1515"/>
    </row>
    <row r="80" spans="1:31" ht="15">
      <c r="A80" s="1232" t="s">
        <v>584</v>
      </c>
      <c r="B80" s="1232"/>
      <c r="C80" s="1232"/>
      <c r="D80" s="1232"/>
      <c r="E80" s="1232"/>
    </row>
    <row r="81" spans="1:5" ht="15">
      <c r="A81" s="1506"/>
      <c r="B81" s="1506"/>
      <c r="C81" s="1506"/>
      <c r="D81" s="1506"/>
      <c r="E81" s="1506"/>
    </row>
    <row r="82" spans="1:5" ht="15">
      <c r="A82" s="1232" t="s">
        <v>585</v>
      </c>
      <c r="B82" s="1232"/>
      <c r="C82" s="1232"/>
      <c r="D82" s="1232"/>
      <c r="E82" s="1232"/>
    </row>
    <row r="83" spans="1:5" ht="15">
      <c r="A83" s="1506"/>
      <c r="B83" s="1506"/>
      <c r="C83" s="1506"/>
      <c r="D83" s="1506"/>
      <c r="E83" s="1506"/>
    </row>
    <row r="84" spans="1:5" ht="15">
      <c r="A84" s="1516" t="s">
        <v>586</v>
      </c>
      <c r="B84" s="1516"/>
      <c r="C84" s="1516"/>
      <c r="D84" s="1516"/>
      <c r="E84" s="1516"/>
    </row>
    <row r="85" spans="1:5" ht="15">
      <c r="A85" s="1516" t="s">
        <v>587</v>
      </c>
      <c r="B85" s="1516"/>
      <c r="C85" s="1516"/>
      <c r="D85" s="1516"/>
      <c r="E85" s="1516"/>
    </row>
    <row r="86" spans="1:5" ht="15">
      <c r="A86" s="1516" t="s">
        <v>588</v>
      </c>
      <c r="B86" s="1516"/>
      <c r="C86" s="1516"/>
      <c r="D86" s="1516"/>
      <c r="E86" s="1516"/>
    </row>
    <row r="87" spans="1:5" ht="15">
      <c r="A87" s="1506"/>
      <c r="B87" s="1506"/>
      <c r="C87" s="1506"/>
      <c r="D87" s="1506"/>
      <c r="E87" s="1506"/>
    </row>
    <row r="88" spans="1:5" ht="32.25" customHeight="1">
      <c r="A88" s="1232" t="s">
        <v>589</v>
      </c>
      <c r="B88" s="1232"/>
      <c r="C88" s="1232"/>
      <c r="D88" s="1232"/>
      <c r="E88" s="1232"/>
    </row>
    <row r="89" spans="1:5">
      <c r="A89" s="49"/>
      <c r="B89" s="49"/>
      <c r="C89" s="49"/>
      <c r="D89" s="477"/>
      <c r="E89" s="478"/>
    </row>
    <row r="90" spans="1:5" ht="24.95" customHeight="1">
      <c r="A90" s="24" t="s">
        <v>7</v>
      </c>
      <c r="B90" s="88" t="str">
        <f>'Attach 3(JV)'!B24</f>
        <v>--</v>
      </c>
      <c r="D90" s="42" t="s">
        <v>5</v>
      </c>
      <c r="E90" s="254" t="str">
        <f>'Attach 3(JV)'!E24</f>
        <v/>
      </c>
    </row>
    <row r="91" spans="1:5" ht="34.5" customHeight="1">
      <c r="A91" s="24" t="s">
        <v>8</v>
      </c>
      <c r="B91" s="254" t="str">
        <f>'Attach 3(JV)'!B25</f>
        <v/>
      </c>
      <c r="D91" s="42" t="s">
        <v>6</v>
      </c>
      <c r="E91" s="254" t="str">
        <f>'Attach 3(JV)'!E25</f>
        <v/>
      </c>
    </row>
    <row r="92" spans="1:5" ht="24.95" customHeight="1">
      <c r="D92" s="42"/>
      <c r="E92" s="67"/>
    </row>
    <row r="93" spans="1:5" ht="48" customHeight="1">
      <c r="A93" s="26"/>
    </row>
    <row r="94" spans="1:5" ht="96" customHeight="1"/>
    <row r="95" spans="1:5" ht="20.100000000000001" customHeight="1">
      <c r="A95" s="26"/>
    </row>
    <row r="96" spans="1:5" ht="46.5" customHeight="1"/>
    <row r="97" spans="1:1" ht="20.100000000000001" customHeight="1">
      <c r="A97" s="26"/>
    </row>
    <row r="98" spans="1:1" ht="20.100000000000001" customHeight="1"/>
    <row r="99" spans="1:1" ht="20.100000000000001" customHeight="1">
      <c r="A99" s="26"/>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8"/>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7"/>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38"/>
  <headerFooter alignWithMargins="0">
    <oddFooter>&amp;R&amp;"Book Antiqua,Bold"&amp;8 Page &amp;P of &amp;N</oddFooter>
  </headerFooter>
  <rowBreaks count="1" manualBreakCount="1">
    <brk id="33"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24577" r:id="rId41"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2"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zoomScaleSheetLayoutView="100" workbookViewId="0">
      <selection activeCell="C88" sqref="C88"/>
    </sheetView>
  </sheetViews>
  <sheetFormatPr defaultColWidth="9.140625" defaultRowHeight="16.5"/>
  <cols>
    <col min="1" max="1" width="12.140625" style="731" customWidth="1"/>
    <col min="2" max="2" width="18.140625" style="731" customWidth="1"/>
    <col min="3" max="5" width="7.42578125" style="731" customWidth="1"/>
    <col min="6" max="8" width="7.42578125" style="781" customWidth="1"/>
    <col min="9" max="12" width="7.42578125" style="392" customWidth="1"/>
    <col min="13" max="54" width="9.140625" style="654"/>
    <col min="55" max="16384" width="9.140625" style="392"/>
  </cols>
  <sheetData>
    <row r="1" spans="1:26" s="780" customFormat="1" ht="21" customHeight="1">
      <c r="A1" s="1545" t="str">
        <f>'Attach 15'!A1:D1</f>
        <v>Specification No. :5002002169/REACTOR/DOM/A02-CC CS -3</v>
      </c>
      <c r="B1" s="1545"/>
      <c r="C1" s="1545"/>
      <c r="D1" s="1545"/>
      <c r="E1" s="1545"/>
      <c r="F1" s="1545"/>
      <c r="G1" s="1545"/>
      <c r="H1" s="1546" t="s">
        <v>863</v>
      </c>
      <c r="I1" s="1546"/>
      <c r="J1" s="1546"/>
      <c r="K1" s="1546"/>
      <c r="L1" s="1546"/>
    </row>
    <row r="2" spans="1:26" ht="11.25" customHeight="1">
      <c r="Z2" s="782">
        <f>'[21]Attach 3(JV)'!Z2</f>
        <v>0</v>
      </c>
    </row>
    <row r="3" spans="1:26" ht="89.25" customHeight="1">
      <c r="A3" s="1441" t="str">
        <f>'Attach 15'!A3:E3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42"/>
      <c r="G3" s="1442"/>
      <c r="H3" s="1442"/>
      <c r="I3" s="1442"/>
      <c r="J3" s="1442"/>
      <c r="K3" s="1442"/>
      <c r="L3" s="1442"/>
    </row>
    <row r="4" spans="1:26" ht="15.95" customHeight="1">
      <c r="A4" s="783"/>
      <c r="H4" s="18"/>
      <c r="I4" s="2"/>
    </row>
    <row r="5" spans="1:26" ht="20.100000000000001" customHeight="1">
      <c r="A5" s="1547" t="s">
        <v>9</v>
      </c>
      <c r="B5" s="1547"/>
      <c r="C5" s="1547"/>
      <c r="D5" s="1547"/>
      <c r="E5" s="1547"/>
      <c r="F5" s="1547"/>
      <c r="G5" s="1547"/>
      <c r="H5" s="1547"/>
      <c r="I5" s="1547"/>
      <c r="J5" s="1547"/>
      <c r="K5" s="1547"/>
      <c r="L5" s="1547"/>
    </row>
    <row r="6" spans="1:26" ht="15.95" customHeight="1">
      <c r="A6" s="784"/>
      <c r="H6" s="18"/>
      <c r="I6" s="4"/>
    </row>
    <row r="7" spans="1:26" ht="20.100000000000001" customHeight="1">
      <c r="A7" s="785" t="str">
        <f>'Attach 15'!A8:D8</f>
        <v>Bidder’s Name and Address  :</v>
      </c>
      <c r="G7" s="6" t="str">
        <f>'[21]Attach 3(JV)'!E7</f>
        <v>To:</v>
      </c>
      <c r="I7" s="4"/>
    </row>
    <row r="8" spans="1:26" ht="36" customHeight="1">
      <c r="A8" s="1548" t="str">
        <f>'[21]Attach 3(JV)'!A8</f>
        <v/>
      </c>
      <c r="B8" s="1548"/>
      <c r="C8" s="1548"/>
      <c r="D8" s="1548"/>
      <c r="E8" s="1548"/>
      <c r="F8" s="1548"/>
      <c r="G8" s="3" t="str">
        <f>'[21]Attach 3(JV)'!E8</f>
        <v>Contract Services</v>
      </c>
      <c r="I8" s="4"/>
    </row>
    <row r="9" spans="1:26" ht="20.100000000000001" customHeight="1">
      <c r="A9" s="5" t="s">
        <v>347</v>
      </c>
      <c r="B9" s="1372">
        <f>'Attach 15'!B10:D10</f>
        <v>0</v>
      </c>
      <c r="C9" s="1372"/>
      <c r="D9" s="1372"/>
      <c r="E9" s="1372"/>
      <c r="F9" s="1372"/>
      <c r="G9" s="3" t="str">
        <f>'[21]Attach 3(JV)'!E9</f>
        <v>Power Grid Corporation of India Ltd.,</v>
      </c>
      <c r="I9" s="4"/>
    </row>
    <row r="10" spans="1:26" ht="20.100000000000001" customHeight="1">
      <c r="A10" s="5" t="s">
        <v>349</v>
      </c>
      <c r="B10" s="1372">
        <f>'Attach 15'!B11:D11</f>
        <v>0</v>
      </c>
      <c r="C10" s="1372"/>
      <c r="D10" s="1372"/>
      <c r="E10" s="1372"/>
      <c r="F10" s="1372"/>
      <c r="G10" s="3" t="str">
        <f>'[21]Attach 3(JV)'!E10</f>
        <v>"Saudamini", Plot No. 2, Sector 29</v>
      </c>
      <c r="I10" s="4"/>
    </row>
    <row r="11" spans="1:26" ht="20.100000000000001" customHeight="1">
      <c r="B11" s="1372">
        <f>'Attach 15'!B12:D12</f>
        <v>0</v>
      </c>
      <c r="C11" s="1372"/>
      <c r="D11" s="1372"/>
      <c r="E11" s="1372"/>
      <c r="F11" s="1372"/>
      <c r="G11" s="3" t="str">
        <f>'[21]Attach 3(JV)'!E11</f>
        <v>Gurgaon (Haryana) - 122001</v>
      </c>
    </row>
    <row r="12" spans="1:26" ht="20.100000000000001" customHeight="1">
      <c r="A12" s="784"/>
      <c r="B12" s="1372">
        <f>'Attach 15'!B13:D13</f>
        <v>0</v>
      </c>
      <c r="C12" s="1372"/>
      <c r="D12" s="1372"/>
      <c r="E12" s="1372"/>
      <c r="F12" s="1372"/>
      <c r="G12" s="3"/>
    </row>
    <row r="13" spans="1:26" ht="15.95" customHeight="1">
      <c r="A13" s="784"/>
      <c r="B13" s="114"/>
      <c r="C13" s="114"/>
      <c r="D13" s="114"/>
      <c r="E13" s="114"/>
      <c r="F13" s="114"/>
    </row>
    <row r="14" spans="1:26" ht="20.100000000000001" customHeight="1">
      <c r="A14" s="731" t="s">
        <v>342</v>
      </c>
    </row>
    <row r="15" spans="1:26" ht="20.100000000000001" customHeight="1">
      <c r="A15" s="784"/>
    </row>
    <row r="16" spans="1:26" ht="57.75" customHeight="1">
      <c r="A16" s="1552" t="s">
        <v>851</v>
      </c>
      <c r="B16" s="1552"/>
      <c r="C16" s="1552"/>
      <c r="D16" s="1552"/>
      <c r="E16" s="1552"/>
      <c r="F16" s="1552"/>
      <c r="G16" s="1552"/>
      <c r="H16" s="1552"/>
      <c r="I16" s="1552"/>
      <c r="J16" s="1552"/>
      <c r="K16" s="1552"/>
      <c r="L16" s="1552"/>
    </row>
    <row r="17" spans="1:12" ht="20.100000000000001" customHeight="1">
      <c r="A17" s="786">
        <v>1</v>
      </c>
      <c r="B17" s="787" t="s">
        <v>12</v>
      </c>
    </row>
    <row r="18" spans="1:12" ht="82.5" customHeight="1">
      <c r="A18" s="788"/>
      <c r="B18" s="1553" t="s">
        <v>854</v>
      </c>
      <c r="C18" s="1553"/>
      <c r="D18" s="1553"/>
      <c r="E18" s="1553"/>
      <c r="F18" s="1553"/>
      <c r="G18" s="1553"/>
      <c r="H18" s="1553"/>
      <c r="I18" s="1553"/>
      <c r="J18" s="1553"/>
      <c r="K18" s="1553"/>
      <c r="L18" s="1553"/>
    </row>
    <row r="19" spans="1:12" ht="60.75" customHeight="1">
      <c r="A19" s="779">
        <v>1.1000000000000001</v>
      </c>
      <c r="B19" s="1554" t="s">
        <v>13</v>
      </c>
      <c r="C19" s="1554"/>
      <c r="D19" s="1554"/>
      <c r="E19" s="1554"/>
      <c r="F19" s="1554"/>
      <c r="G19" s="1554"/>
      <c r="H19" s="1554"/>
      <c r="I19" s="1554"/>
      <c r="J19" s="1554"/>
      <c r="K19" s="1554"/>
      <c r="L19" s="1554"/>
    </row>
    <row r="20" spans="1:12" ht="33" customHeight="1">
      <c r="A20" s="788"/>
      <c r="B20" s="1549" t="str">
        <f>IF('[21]Names of Bidder'!I6="Sole Bidder","Name of the Bidder (Sole Bidder)", "Name of Bidder (Lead Partner)")</f>
        <v>Name of the Bidder (Sole Bidder)</v>
      </c>
      <c r="C20" s="1549"/>
      <c r="D20" s="1549"/>
      <c r="E20" s="1549"/>
      <c r="F20" s="1549"/>
      <c r="G20" s="1549"/>
      <c r="H20" s="1550">
        <f>B9</f>
        <v>0</v>
      </c>
      <c r="I20" s="1550"/>
      <c r="J20" s="1550"/>
      <c r="K20" s="1550"/>
      <c r="L20" s="1550"/>
    </row>
    <row r="21" spans="1:12" ht="33" customHeight="1">
      <c r="A21" s="789"/>
      <c r="B21" s="1549" t="s">
        <v>14</v>
      </c>
      <c r="C21" s="1549"/>
      <c r="D21" s="1549"/>
      <c r="E21" s="1549"/>
      <c r="F21" s="1549"/>
      <c r="G21" s="1549"/>
      <c r="H21" s="1551" t="s">
        <v>54</v>
      </c>
      <c r="I21" s="1551"/>
      <c r="J21" s="1551"/>
      <c r="K21" s="1551"/>
      <c r="L21" s="1551"/>
    </row>
    <row r="22" spans="1:12" ht="33" customHeight="1">
      <c r="A22" s="789"/>
      <c r="B22" s="1549" t="s">
        <v>15</v>
      </c>
      <c r="C22" s="1549"/>
      <c r="D22" s="1549"/>
      <c r="E22" s="1549"/>
      <c r="F22" s="1549"/>
      <c r="G22" s="1549"/>
      <c r="H22" s="1551"/>
      <c r="I22" s="1551"/>
      <c r="J22" s="1551"/>
      <c r="K22" s="1551"/>
      <c r="L22" s="1551"/>
    </row>
    <row r="23" spans="1:12" ht="33" customHeight="1">
      <c r="A23" s="789"/>
      <c r="B23" s="1549" t="s">
        <v>16</v>
      </c>
      <c r="C23" s="1549"/>
      <c r="D23" s="1549"/>
      <c r="E23" s="1549"/>
      <c r="F23" s="1549"/>
      <c r="G23" s="1549"/>
      <c r="H23" s="1551"/>
      <c r="I23" s="1551"/>
      <c r="J23" s="1551"/>
      <c r="K23" s="1551"/>
      <c r="L23" s="1551"/>
    </row>
    <row r="24" spans="1:12" ht="33" customHeight="1">
      <c r="A24" s="789"/>
      <c r="B24" s="1549" t="s">
        <v>17</v>
      </c>
      <c r="C24" s="1549"/>
      <c r="D24" s="1549"/>
      <c r="E24" s="1549"/>
      <c r="F24" s="1549"/>
      <c r="G24" s="1549"/>
      <c r="H24" s="1551"/>
      <c r="I24" s="1551"/>
      <c r="J24" s="1551"/>
      <c r="K24" s="1551"/>
      <c r="L24" s="1551"/>
    </row>
    <row r="25" spans="1:12" ht="6" customHeight="1">
      <c r="A25" s="789"/>
      <c r="B25" s="790"/>
      <c r="C25" s="790"/>
      <c r="D25" s="790"/>
      <c r="E25" s="790"/>
      <c r="F25" s="790"/>
      <c r="G25" s="790"/>
      <c r="H25" s="726"/>
      <c r="I25" s="726"/>
      <c r="J25" s="726"/>
      <c r="K25" s="726"/>
      <c r="L25" s="726"/>
    </row>
    <row r="26" spans="1:12" ht="18.95" customHeight="1">
      <c r="A26" s="779">
        <v>1.2</v>
      </c>
      <c r="B26" s="1562" t="s">
        <v>171</v>
      </c>
      <c r="C26" s="1562"/>
      <c r="D26" s="1562"/>
      <c r="E26" s="1562"/>
      <c r="F26" s="1562"/>
      <c r="G26" s="1562"/>
      <c r="H26" s="1562"/>
      <c r="I26" s="1562"/>
      <c r="J26" s="1562"/>
      <c r="K26" s="1562"/>
      <c r="L26" s="1562"/>
    </row>
    <row r="27" spans="1:12" ht="18.95" customHeight="1">
      <c r="A27" s="791" t="s">
        <v>18</v>
      </c>
      <c r="B27" s="792" t="s">
        <v>19</v>
      </c>
      <c r="C27" s="792"/>
      <c r="D27" s="793"/>
      <c r="E27" s="793"/>
    </row>
    <row r="28" spans="1:12" ht="18.95" customHeight="1">
      <c r="A28" s="789"/>
      <c r="B28" s="1560" t="s">
        <v>20</v>
      </c>
      <c r="C28" s="1560"/>
      <c r="D28" s="1561"/>
      <c r="E28" s="1561"/>
      <c r="F28" s="1561"/>
      <c r="G28" s="1561"/>
      <c r="H28" s="1561"/>
      <c r="I28" s="1561"/>
      <c r="J28" s="1561"/>
      <c r="K28" s="1561"/>
      <c r="L28" s="1561"/>
    </row>
    <row r="29" spans="1:12" ht="18.95" customHeight="1">
      <c r="A29" s="789"/>
      <c r="B29" s="1555" t="s">
        <v>21</v>
      </c>
      <c r="C29" s="1556"/>
      <c r="D29" s="1557"/>
      <c r="E29" s="1557"/>
      <c r="F29" s="1557"/>
      <c r="G29" s="1557"/>
      <c r="H29" s="1557"/>
      <c r="I29" s="1557"/>
      <c r="J29" s="1557"/>
      <c r="K29" s="1557"/>
      <c r="L29" s="1557"/>
    </row>
    <row r="30" spans="1:12" ht="18.95" customHeight="1">
      <c r="A30" s="789"/>
      <c r="B30" s="794"/>
      <c r="C30" s="795"/>
      <c r="D30" s="1558"/>
      <c r="E30" s="1558"/>
      <c r="F30" s="1558"/>
      <c r="G30" s="1558"/>
      <c r="H30" s="1558"/>
      <c r="I30" s="1558"/>
      <c r="J30" s="1558"/>
      <c r="K30" s="1558"/>
      <c r="L30" s="1558"/>
    </row>
    <row r="31" spans="1:12" ht="18.95" customHeight="1">
      <c r="A31" s="789"/>
      <c r="B31" s="794"/>
      <c r="C31" s="795"/>
      <c r="D31" s="1558"/>
      <c r="E31" s="1558"/>
      <c r="F31" s="1558"/>
      <c r="G31" s="1558"/>
      <c r="H31" s="1558"/>
      <c r="I31" s="1558"/>
      <c r="J31" s="1558"/>
      <c r="K31" s="1558"/>
      <c r="L31" s="1558"/>
    </row>
    <row r="32" spans="1:12" ht="18.95" customHeight="1">
      <c r="A32" s="789"/>
      <c r="B32" s="796"/>
      <c r="C32" s="797"/>
      <c r="D32" s="1559"/>
      <c r="E32" s="1559"/>
      <c r="F32" s="1559"/>
      <c r="G32" s="1559"/>
      <c r="H32" s="1559"/>
      <c r="I32" s="1559"/>
      <c r="J32" s="1559"/>
      <c r="K32" s="1559"/>
      <c r="L32" s="1559"/>
    </row>
    <row r="33" spans="1:54" ht="18.95" customHeight="1">
      <c r="A33" s="789"/>
      <c r="B33" s="1560" t="s">
        <v>22</v>
      </c>
      <c r="C33" s="1560"/>
      <c r="D33" s="1561"/>
      <c r="E33" s="1561"/>
      <c r="F33" s="1561"/>
      <c r="G33" s="1561"/>
      <c r="H33" s="1561"/>
      <c r="I33" s="1561"/>
      <c r="J33" s="1561"/>
      <c r="K33" s="1561"/>
      <c r="L33" s="1561"/>
    </row>
    <row r="34" spans="1:54" ht="18.95" customHeight="1">
      <c r="A34" s="789"/>
      <c r="B34" s="1560" t="s">
        <v>23</v>
      </c>
      <c r="C34" s="1560"/>
      <c r="D34" s="1561"/>
      <c r="E34" s="1561"/>
      <c r="F34" s="1561"/>
      <c r="G34" s="1561"/>
      <c r="H34" s="1561"/>
      <c r="I34" s="1561"/>
      <c r="J34" s="1561"/>
      <c r="K34" s="1561"/>
      <c r="L34" s="1561"/>
    </row>
    <row r="35" spans="1:54" ht="18.95" customHeight="1">
      <c r="A35" s="789"/>
      <c r="B35" s="1560" t="s">
        <v>24</v>
      </c>
      <c r="C35" s="1560"/>
      <c r="D35" s="1561"/>
      <c r="E35" s="1561"/>
      <c r="F35" s="1561"/>
      <c r="G35" s="1561"/>
      <c r="H35" s="1561"/>
      <c r="I35" s="1561"/>
      <c r="J35" s="1561"/>
      <c r="K35" s="1561"/>
      <c r="L35" s="1561"/>
    </row>
    <row r="36" spans="1:54" ht="18.95" customHeight="1">
      <c r="A36" s="789"/>
      <c r="B36" s="1560" t="s">
        <v>25</v>
      </c>
      <c r="C36" s="1560"/>
      <c r="D36" s="1561"/>
      <c r="E36" s="1561"/>
      <c r="F36" s="1561"/>
      <c r="G36" s="1561"/>
      <c r="H36" s="1561"/>
      <c r="I36" s="1561"/>
      <c r="J36" s="1561"/>
      <c r="K36" s="1561"/>
      <c r="L36" s="1561"/>
    </row>
    <row r="37" spans="1:54" ht="8.1" customHeight="1">
      <c r="A37" s="789"/>
      <c r="B37" s="798"/>
      <c r="C37" s="798"/>
      <c r="D37" s="799"/>
      <c r="E37" s="799"/>
      <c r="F37" s="799"/>
      <c r="G37" s="799"/>
      <c r="H37" s="799"/>
      <c r="I37" s="799"/>
      <c r="J37" s="799"/>
      <c r="K37" s="799"/>
      <c r="L37" s="799"/>
    </row>
    <row r="38" spans="1:54" ht="61.5" customHeight="1">
      <c r="A38" s="800" t="s">
        <v>27</v>
      </c>
      <c r="B38" s="1553" t="s">
        <v>26</v>
      </c>
      <c r="C38" s="1553"/>
      <c r="D38" s="1553"/>
      <c r="E38" s="1553"/>
      <c r="F38" s="1553"/>
      <c r="G38" s="1553"/>
      <c r="H38" s="1553"/>
      <c r="I38" s="1553"/>
      <c r="J38" s="1553"/>
      <c r="K38" s="1553"/>
      <c r="L38" s="1553"/>
    </row>
    <row r="39" spans="1:54" ht="33.75" customHeight="1">
      <c r="A39" s="789"/>
      <c r="B39" s="801" t="s">
        <v>345</v>
      </c>
      <c r="C39" s="1563" t="s">
        <v>28</v>
      </c>
      <c r="D39" s="1563"/>
      <c r="E39" s="1563"/>
      <c r="F39" s="1563"/>
      <c r="G39" s="1563" t="s">
        <v>29</v>
      </c>
      <c r="H39" s="1563"/>
      <c r="I39" s="1563" t="s">
        <v>30</v>
      </c>
      <c r="J39" s="1563"/>
      <c r="K39" s="1563"/>
      <c r="L39" s="1563"/>
    </row>
    <row r="40" spans="1:54" ht="38.1" customHeight="1">
      <c r="B40" s="802"/>
      <c r="C40" s="1561"/>
      <c r="D40" s="1561"/>
      <c r="E40" s="1561"/>
      <c r="F40" s="1561"/>
      <c r="G40" s="1564"/>
      <c r="H40" s="1564"/>
      <c r="I40" s="1561"/>
      <c r="J40" s="1561"/>
      <c r="K40" s="1561"/>
      <c r="L40" s="1561"/>
    </row>
    <row r="41" spans="1:54" ht="38.1" customHeight="1">
      <c r="A41" s="789"/>
      <c r="B41" s="802"/>
      <c r="C41" s="1561"/>
      <c r="D41" s="1561"/>
      <c r="E41" s="1561"/>
      <c r="F41" s="1561"/>
      <c r="G41" s="1564"/>
      <c r="H41" s="1564"/>
      <c r="I41" s="1561"/>
      <c r="J41" s="1561"/>
      <c r="K41" s="1561"/>
      <c r="L41" s="1561"/>
    </row>
    <row r="42" spans="1:54" ht="55.5" customHeight="1">
      <c r="A42" s="803" t="s">
        <v>476</v>
      </c>
      <c r="B42" s="1553" t="s">
        <v>859</v>
      </c>
      <c r="C42" s="1553"/>
      <c r="D42" s="1553"/>
      <c r="E42" s="1553"/>
      <c r="F42" s="1553"/>
      <c r="G42" s="1553"/>
      <c r="H42" s="1553"/>
      <c r="I42" s="1553"/>
      <c r="J42" s="1553"/>
      <c r="K42" s="1553"/>
      <c r="L42" s="1553"/>
    </row>
    <row r="43" spans="1:54" ht="57" customHeight="1">
      <c r="A43" s="789"/>
      <c r="B43" s="801" t="s">
        <v>345</v>
      </c>
      <c r="C43" s="1563" t="s">
        <v>860</v>
      </c>
      <c r="D43" s="1563"/>
      <c r="E43" s="1563"/>
      <c r="F43" s="1563"/>
      <c r="G43" s="1563" t="s">
        <v>861</v>
      </c>
      <c r="H43" s="1563"/>
      <c r="I43" s="1563" t="s">
        <v>117</v>
      </c>
      <c r="J43" s="1563"/>
      <c r="K43" s="1563"/>
      <c r="L43" s="1563"/>
    </row>
    <row r="44" spans="1:54" ht="38.1" customHeight="1">
      <c r="A44" s="789"/>
      <c r="B44" s="802"/>
      <c r="C44" s="1561"/>
      <c r="D44" s="1561"/>
      <c r="E44" s="1561"/>
      <c r="F44" s="1561"/>
      <c r="G44" s="1564"/>
      <c r="H44" s="1564"/>
      <c r="I44" s="1561"/>
      <c r="J44" s="1561"/>
      <c r="K44" s="1561"/>
      <c r="L44" s="1561"/>
    </row>
    <row r="45" spans="1:54" ht="38.1" customHeight="1">
      <c r="A45" s="789"/>
      <c r="B45" s="802"/>
      <c r="C45" s="1561"/>
      <c r="D45" s="1561"/>
      <c r="E45" s="1561"/>
      <c r="F45" s="1561"/>
      <c r="G45" s="1564"/>
      <c r="H45" s="1564"/>
      <c r="I45" s="1561"/>
      <c r="J45" s="1561"/>
      <c r="K45" s="1561"/>
      <c r="L45" s="1561"/>
    </row>
    <row r="46" spans="1:54" ht="20.100000000000001" customHeight="1">
      <c r="A46" s="786">
        <v>2</v>
      </c>
      <c r="B46" s="804" t="s">
        <v>31</v>
      </c>
    </row>
    <row r="47" spans="1:54" ht="78.75" customHeight="1">
      <c r="B47" s="1553" t="s">
        <v>855</v>
      </c>
      <c r="C47" s="1553"/>
      <c r="D47" s="1553"/>
      <c r="E47" s="1553"/>
      <c r="F47" s="1553"/>
      <c r="G47" s="1553"/>
      <c r="H47" s="1553"/>
      <c r="I47" s="1553"/>
      <c r="J47" s="1553"/>
      <c r="K47" s="1553"/>
      <c r="L47" s="1553"/>
    </row>
    <row r="48" spans="1:54" s="781" customFormat="1" ht="34.5" customHeight="1">
      <c r="A48" s="779">
        <v>2.1</v>
      </c>
      <c r="B48" s="1553" t="s">
        <v>32</v>
      </c>
      <c r="C48" s="1553"/>
      <c r="D48" s="1553"/>
      <c r="E48" s="1553"/>
      <c r="F48" s="1553"/>
      <c r="G48" s="1553"/>
      <c r="H48" s="1553"/>
      <c r="I48" s="1553"/>
      <c r="J48" s="1553"/>
      <c r="K48" s="1553"/>
      <c r="L48" s="1553"/>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row>
    <row r="49" spans="1:12" ht="51" customHeight="1">
      <c r="A49" s="789"/>
      <c r="B49" s="801" t="s">
        <v>33</v>
      </c>
      <c r="C49" s="1563" t="s">
        <v>34</v>
      </c>
      <c r="D49" s="1563"/>
      <c r="E49" s="1563"/>
      <c r="F49" s="1563"/>
      <c r="G49" s="1563" t="s">
        <v>35</v>
      </c>
      <c r="H49" s="1563"/>
      <c r="I49" s="1563" t="s">
        <v>115</v>
      </c>
      <c r="J49" s="1563"/>
      <c r="K49" s="1563" t="s">
        <v>116</v>
      </c>
      <c r="L49" s="1563"/>
    </row>
    <row r="50" spans="1:12" ht="27.95" customHeight="1">
      <c r="A50" s="789"/>
      <c r="B50" s="802">
        <v>1</v>
      </c>
      <c r="C50" s="1561"/>
      <c r="D50" s="1561"/>
      <c r="E50" s="1561"/>
      <c r="F50" s="1561"/>
      <c r="G50" s="1564"/>
      <c r="H50" s="1564"/>
      <c r="I50" s="1564"/>
      <c r="J50" s="1564"/>
      <c r="K50" s="1565"/>
      <c r="L50" s="1565"/>
    </row>
    <row r="51" spans="1:12" ht="27.95" customHeight="1">
      <c r="A51" s="789"/>
      <c r="B51" s="802">
        <v>2</v>
      </c>
      <c r="C51" s="1561"/>
      <c r="D51" s="1561"/>
      <c r="E51" s="1561"/>
      <c r="F51" s="1561"/>
      <c r="G51" s="1564"/>
      <c r="H51" s="1564"/>
      <c r="I51" s="1564"/>
      <c r="J51" s="1564"/>
      <c r="K51" s="1565"/>
      <c r="L51" s="1565"/>
    </row>
    <row r="52" spans="1:12" ht="27.95" customHeight="1">
      <c r="A52" s="789"/>
      <c r="B52" s="802">
        <v>3</v>
      </c>
      <c r="C52" s="1561"/>
      <c r="D52" s="1561"/>
      <c r="E52" s="1561"/>
      <c r="F52" s="1561"/>
      <c r="G52" s="1564"/>
      <c r="H52" s="1564"/>
      <c r="I52" s="1564"/>
      <c r="J52" s="1564"/>
      <c r="K52" s="1565"/>
      <c r="L52" s="1565"/>
    </row>
    <row r="53" spans="1:12" ht="27.95" customHeight="1">
      <c r="A53" s="789"/>
      <c r="B53" s="802">
        <v>4</v>
      </c>
      <c r="C53" s="1561"/>
      <c r="D53" s="1561"/>
      <c r="E53" s="1561"/>
      <c r="F53" s="1561"/>
      <c r="G53" s="1564"/>
      <c r="H53" s="1564"/>
      <c r="I53" s="1564"/>
      <c r="J53" s="1564"/>
      <c r="K53" s="1565"/>
      <c r="L53" s="1565"/>
    </row>
    <row r="54" spans="1:12" ht="27.95" customHeight="1">
      <c r="A54" s="789"/>
      <c r="B54" s="802">
        <v>5</v>
      </c>
      <c r="C54" s="1561"/>
      <c r="D54" s="1561"/>
      <c r="E54" s="1561"/>
      <c r="F54" s="1561"/>
      <c r="G54" s="1564"/>
      <c r="H54" s="1564"/>
      <c r="I54" s="1564"/>
      <c r="J54" s="1564"/>
      <c r="K54" s="1565"/>
      <c r="L54" s="1565"/>
    </row>
    <row r="55" spans="1:12" ht="27.95" customHeight="1">
      <c r="A55" s="789"/>
      <c r="B55" s="805"/>
      <c r="C55" s="806"/>
      <c r="D55" s="806"/>
      <c r="E55" s="806"/>
      <c r="F55" s="806"/>
      <c r="G55" s="805"/>
      <c r="H55" s="805"/>
      <c r="I55" s="805"/>
      <c r="J55" s="805"/>
      <c r="K55" s="807"/>
      <c r="L55" s="807"/>
    </row>
    <row r="56" spans="1:12" ht="27.95" customHeight="1">
      <c r="A56" s="808">
        <v>3</v>
      </c>
      <c r="B56" s="1566" t="s">
        <v>843</v>
      </c>
      <c r="C56" s="1566"/>
      <c r="D56" s="1566"/>
      <c r="E56" s="1566"/>
      <c r="F56" s="1566"/>
      <c r="G56" s="1566"/>
      <c r="H56" s="1566"/>
      <c r="I56" s="1566"/>
      <c r="J56" s="1566"/>
      <c r="K56" s="1566"/>
      <c r="L56" s="1566"/>
    </row>
    <row r="57" spans="1:12" ht="54.75" customHeight="1">
      <c r="A57" s="789"/>
      <c r="B57" s="1567" t="s">
        <v>844</v>
      </c>
      <c r="C57" s="1567"/>
      <c r="D57" s="1567"/>
      <c r="E57" s="1567"/>
      <c r="F57" s="1567"/>
      <c r="G57" s="1567"/>
      <c r="H57" s="1567"/>
      <c r="I57" s="1567"/>
      <c r="J57" s="1567"/>
      <c r="K57" s="1567"/>
      <c r="L57" s="1567"/>
    </row>
    <row r="58" spans="1:12" ht="27.95" customHeight="1">
      <c r="A58" s="808">
        <v>3.1</v>
      </c>
      <c r="B58" s="1571" t="s">
        <v>845</v>
      </c>
      <c r="C58" s="1571"/>
      <c r="D58" s="1571"/>
      <c r="E58" s="1571"/>
      <c r="F58" s="1571"/>
      <c r="G58" s="1571"/>
      <c r="H58" s="1571"/>
      <c r="I58" s="1571"/>
      <c r="J58" s="1571"/>
      <c r="K58" s="1571"/>
      <c r="L58" s="1571"/>
    </row>
    <row r="59" spans="1:12" ht="36.75" customHeight="1">
      <c r="A59" s="789"/>
      <c r="B59" s="809" t="s">
        <v>33</v>
      </c>
      <c r="C59" s="1572" t="s">
        <v>846</v>
      </c>
      <c r="D59" s="1572"/>
      <c r="E59" s="1572"/>
      <c r="F59" s="1572"/>
      <c r="G59" s="1572" t="s">
        <v>847</v>
      </c>
      <c r="H59" s="1572"/>
      <c r="I59" s="1572"/>
      <c r="J59" s="1572"/>
      <c r="K59" s="1572"/>
      <c r="L59" s="1572"/>
    </row>
    <row r="60" spans="1:12" ht="27.95" customHeight="1">
      <c r="A60" s="789"/>
      <c r="B60" s="802"/>
      <c r="C60" s="1568"/>
      <c r="D60" s="1569"/>
      <c r="E60" s="1569"/>
      <c r="F60" s="1570"/>
      <c r="G60" s="1568"/>
      <c r="H60" s="1569"/>
      <c r="I60" s="1569"/>
      <c r="J60" s="1569"/>
      <c r="K60" s="1569"/>
      <c r="L60" s="1570"/>
    </row>
    <row r="61" spans="1:12" ht="27.95" customHeight="1">
      <c r="A61" s="789"/>
      <c r="B61" s="802"/>
      <c r="C61" s="1568"/>
      <c r="D61" s="1569"/>
      <c r="E61" s="1569"/>
      <c r="F61" s="1570"/>
      <c r="G61" s="1568"/>
      <c r="H61" s="1569"/>
      <c r="I61" s="1569"/>
      <c r="J61" s="1569"/>
      <c r="K61" s="1569"/>
      <c r="L61" s="1570"/>
    </row>
    <row r="62" spans="1:12" ht="27.95" customHeight="1">
      <c r="A62" s="789"/>
      <c r="B62" s="802"/>
      <c r="C62" s="1568"/>
      <c r="D62" s="1569"/>
      <c r="E62" s="1569"/>
      <c r="F62" s="1570"/>
      <c r="G62" s="1568"/>
      <c r="H62" s="1569"/>
      <c r="I62" s="1569"/>
      <c r="J62" s="1569"/>
      <c r="K62" s="1569"/>
      <c r="L62" s="1570"/>
    </row>
    <row r="63" spans="1:12" ht="27.95" customHeight="1">
      <c r="A63" s="789"/>
      <c r="B63" s="802"/>
      <c r="C63" s="1568"/>
      <c r="D63" s="1569"/>
      <c r="E63" s="1569"/>
      <c r="F63" s="1570"/>
      <c r="G63" s="1568"/>
      <c r="H63" s="1569"/>
      <c r="I63" s="1569"/>
      <c r="J63" s="1569"/>
      <c r="K63" s="1569"/>
      <c r="L63" s="1570"/>
    </row>
    <row r="64" spans="1:12" ht="27.95" customHeight="1">
      <c r="A64" s="789"/>
      <c r="B64" s="802"/>
      <c r="C64" s="1568"/>
      <c r="D64" s="1569"/>
      <c r="E64" s="1569"/>
      <c r="F64" s="1570"/>
      <c r="G64" s="1568"/>
      <c r="H64" s="1569"/>
      <c r="I64" s="1569"/>
      <c r="J64" s="1569"/>
      <c r="K64" s="1569"/>
      <c r="L64" s="1570"/>
    </row>
    <row r="65" spans="1:54" ht="27.95" customHeight="1">
      <c r="A65" s="789"/>
      <c r="B65" s="802"/>
      <c r="C65" s="1568"/>
      <c r="D65" s="1569"/>
      <c r="E65" s="1569"/>
      <c r="F65" s="1570"/>
      <c r="G65" s="1568"/>
      <c r="H65" s="1569"/>
      <c r="I65" s="1569"/>
      <c r="J65" s="1569"/>
      <c r="K65" s="1569"/>
      <c r="L65" s="1570"/>
    </row>
    <row r="66" spans="1:54" ht="27.95" customHeight="1">
      <c r="A66" s="789"/>
      <c r="B66" s="802"/>
      <c r="C66" s="1568"/>
      <c r="D66" s="1569"/>
      <c r="E66" s="1569"/>
      <c r="F66" s="1570"/>
      <c r="G66" s="1568"/>
      <c r="H66" s="1569"/>
      <c r="I66" s="1569"/>
      <c r="J66" s="1569"/>
      <c r="K66" s="1569"/>
      <c r="L66" s="1570"/>
    </row>
    <row r="67" spans="1:54" ht="27.95" customHeight="1">
      <c r="A67" s="789"/>
      <c r="B67" s="802"/>
      <c r="C67" s="1568"/>
      <c r="D67" s="1569"/>
      <c r="E67" s="1569"/>
      <c r="F67" s="1570"/>
      <c r="G67" s="1568"/>
      <c r="H67" s="1569"/>
      <c r="I67" s="1569"/>
      <c r="J67" s="1569"/>
      <c r="K67" s="1569"/>
      <c r="L67" s="1570"/>
    </row>
    <row r="68" spans="1:54" ht="27.95" customHeight="1">
      <c r="A68" s="789"/>
      <c r="B68" s="802"/>
      <c r="C68" s="1568"/>
      <c r="D68" s="1569"/>
      <c r="E68" s="1569"/>
      <c r="F68" s="1570"/>
      <c r="G68" s="1568"/>
      <c r="H68" s="1569"/>
      <c r="I68" s="1569"/>
      <c r="J68" s="1569"/>
      <c r="K68" s="1569"/>
      <c r="L68" s="1570"/>
    </row>
    <row r="69" spans="1:54" ht="27.95" customHeight="1">
      <c r="A69" s="789"/>
      <c r="B69" s="802"/>
      <c r="C69" s="1568"/>
      <c r="D69" s="1569"/>
      <c r="E69" s="1569"/>
      <c r="F69" s="1570"/>
      <c r="G69" s="1568"/>
      <c r="H69" s="1569"/>
      <c r="I69" s="1569"/>
      <c r="J69" s="1569"/>
      <c r="K69" s="1569"/>
      <c r="L69" s="1570"/>
    </row>
    <row r="70" spans="1:54" ht="27.95" customHeight="1">
      <c r="A70" s="789"/>
      <c r="B70" s="810"/>
      <c r="C70" s="810"/>
      <c r="D70" s="810"/>
      <c r="E70" s="810"/>
      <c r="F70" s="810"/>
      <c r="G70" s="810"/>
      <c r="H70" s="810"/>
      <c r="I70" s="810"/>
      <c r="J70" s="810"/>
      <c r="K70" s="810"/>
      <c r="L70" s="810"/>
    </row>
    <row r="71" spans="1:54" ht="21" customHeight="1">
      <c r="A71" s="786">
        <v>4</v>
      </c>
      <c r="B71" s="811" t="s">
        <v>36</v>
      </c>
      <c r="C71" s="792"/>
      <c r="D71" s="799"/>
      <c r="E71" s="799"/>
      <c r="F71" s="799"/>
      <c r="G71" s="812"/>
    </row>
    <row r="72" spans="1:54" ht="18" customHeight="1">
      <c r="A72" s="813">
        <v>4.0999999999999996</v>
      </c>
      <c r="B72" s="1573" t="s">
        <v>37</v>
      </c>
      <c r="C72" s="1573"/>
      <c r="D72" s="1573"/>
      <c r="E72" s="1573"/>
      <c r="F72" s="799"/>
      <c r="G72" s="812"/>
    </row>
    <row r="73" spans="1:54" ht="67.5" customHeight="1">
      <c r="A73" s="789"/>
      <c r="B73" s="1553" t="s">
        <v>38</v>
      </c>
      <c r="C73" s="1553"/>
      <c r="D73" s="1553"/>
      <c r="E73" s="1553"/>
      <c r="F73" s="1553"/>
      <c r="G73" s="1553"/>
      <c r="H73" s="1553"/>
      <c r="I73" s="1553"/>
      <c r="J73" s="1553"/>
      <c r="K73" s="1553"/>
      <c r="L73" s="1553"/>
    </row>
    <row r="74" spans="1:54" s="781" customFormat="1" ht="35.25" customHeight="1">
      <c r="A74" s="789"/>
      <c r="B74" s="1574" t="s">
        <v>39</v>
      </c>
      <c r="C74" s="1574"/>
      <c r="D74" s="1574"/>
      <c r="E74" s="1575" t="s">
        <v>40</v>
      </c>
      <c r="F74" s="1576"/>
      <c r="G74" s="1576"/>
      <c r="H74" s="1577"/>
      <c r="I74" s="1574" t="s">
        <v>41</v>
      </c>
      <c r="J74" s="1574"/>
      <c r="K74" s="1574"/>
      <c r="L74" s="1574"/>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row>
    <row r="75" spans="1:54" ht="20.100000000000001" customHeight="1">
      <c r="A75" s="789"/>
      <c r="B75" s="1561"/>
      <c r="C75" s="1561"/>
      <c r="D75" s="1561"/>
      <c r="E75" s="1564"/>
      <c r="F75" s="1564"/>
      <c r="G75" s="1564"/>
      <c r="H75" s="1564"/>
      <c r="I75" s="1564"/>
      <c r="J75" s="1564"/>
      <c r="K75" s="1564"/>
      <c r="L75" s="1564"/>
    </row>
    <row r="76" spans="1:54" ht="20.100000000000001" customHeight="1">
      <c r="A76" s="789"/>
      <c r="B76" s="1561"/>
      <c r="C76" s="1561"/>
      <c r="D76" s="1561"/>
      <c r="E76" s="1564"/>
      <c r="F76" s="1564"/>
      <c r="G76" s="1564"/>
      <c r="H76" s="1564"/>
      <c r="I76" s="1564"/>
      <c r="J76" s="1564"/>
      <c r="K76" s="1564"/>
      <c r="L76" s="1564"/>
    </row>
    <row r="77" spans="1:54" ht="20.100000000000001" customHeight="1">
      <c r="A77" s="789"/>
      <c r="B77" s="1561"/>
      <c r="C77" s="1561"/>
      <c r="D77" s="1561"/>
      <c r="E77" s="1564"/>
      <c r="F77" s="1564"/>
      <c r="G77" s="1564"/>
      <c r="H77" s="1564"/>
      <c r="I77" s="1564"/>
      <c r="J77" s="1564"/>
      <c r="K77" s="1564"/>
      <c r="L77" s="1564"/>
    </row>
    <row r="78" spans="1:54" ht="20.100000000000001" customHeight="1">
      <c r="A78" s="789"/>
      <c r="B78" s="1561"/>
      <c r="C78" s="1561"/>
      <c r="D78" s="1561"/>
      <c r="E78" s="1564"/>
      <c r="F78" s="1564"/>
      <c r="G78" s="1564"/>
      <c r="H78" s="1564"/>
      <c r="I78" s="1564"/>
      <c r="J78" s="1564"/>
      <c r="K78" s="1564"/>
      <c r="L78" s="1564"/>
    </row>
    <row r="79" spans="1:54" ht="20.100000000000001" customHeight="1">
      <c r="A79" s="789"/>
      <c r="B79" s="1561"/>
      <c r="C79" s="1561"/>
      <c r="D79" s="1561"/>
      <c r="E79" s="1564"/>
      <c r="F79" s="1564"/>
      <c r="G79" s="1564"/>
      <c r="H79" s="1564"/>
      <c r="I79" s="1564"/>
      <c r="J79" s="1564"/>
      <c r="K79" s="1564"/>
      <c r="L79" s="1564"/>
    </row>
    <row r="80" spans="1:54" ht="20.100000000000001" customHeight="1">
      <c r="A80" s="789"/>
      <c r="B80" s="1561"/>
      <c r="C80" s="1561"/>
      <c r="D80" s="1561"/>
      <c r="E80" s="1564"/>
      <c r="F80" s="1564"/>
      <c r="G80" s="1564"/>
      <c r="H80" s="1564"/>
      <c r="I80" s="1564"/>
      <c r="J80" s="1564"/>
      <c r="K80" s="1564"/>
      <c r="L80" s="1564"/>
    </row>
    <row r="81" spans="1:54" s="781" customFormat="1" ht="20.100000000000001" customHeight="1">
      <c r="A81" s="788">
        <v>4.2</v>
      </c>
      <c r="B81" s="784" t="s">
        <v>42</v>
      </c>
      <c r="C81" s="814"/>
      <c r="D81" s="814"/>
      <c r="E81" s="814"/>
      <c r="F81" s="814"/>
      <c r="G81" s="812"/>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row>
    <row r="82" spans="1:54" s="781" customFormat="1" ht="20.100000000000001" customHeight="1">
      <c r="A82" s="784"/>
      <c r="B82" s="784"/>
      <c r="C82" s="814"/>
      <c r="D82" s="814"/>
      <c r="E82" s="814"/>
      <c r="F82" s="814"/>
      <c r="G82" s="812"/>
      <c r="K82" s="815" t="s">
        <v>119</v>
      </c>
      <c r="L82" s="816"/>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3"/>
      <c r="AK82" s="653"/>
      <c r="AL82" s="653"/>
      <c r="AM82" s="653"/>
      <c r="AN82" s="653"/>
      <c r="AO82" s="653"/>
      <c r="AP82" s="653"/>
      <c r="AQ82" s="653"/>
      <c r="AR82" s="653"/>
      <c r="AS82" s="653"/>
      <c r="AT82" s="653"/>
      <c r="AU82" s="653"/>
      <c r="AV82" s="653"/>
      <c r="AW82" s="653"/>
      <c r="AX82" s="653"/>
      <c r="AY82" s="653"/>
      <c r="AZ82" s="653"/>
      <c r="BA82" s="653"/>
      <c r="BB82" s="653"/>
    </row>
    <row r="83" spans="1:54" s="781" customFormat="1" ht="20.100000000000001" customHeight="1">
      <c r="A83" s="784"/>
      <c r="B83" s="817" t="s">
        <v>117</v>
      </c>
      <c r="C83" s="1574" t="s">
        <v>118</v>
      </c>
      <c r="D83" s="1574"/>
      <c r="E83" s="1574"/>
      <c r="F83" s="1574"/>
      <c r="G83" s="1574"/>
      <c r="H83" s="1575" t="s">
        <v>43</v>
      </c>
      <c r="I83" s="1576"/>
      <c r="J83" s="1576"/>
      <c r="K83" s="1576"/>
      <c r="L83" s="1577"/>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K83" s="653"/>
      <c r="AL83" s="653"/>
      <c r="AM83" s="653"/>
      <c r="AN83" s="653"/>
      <c r="AO83" s="653"/>
      <c r="AP83" s="653"/>
      <c r="AQ83" s="653"/>
      <c r="AR83" s="653"/>
      <c r="AS83" s="653"/>
      <c r="AT83" s="653"/>
      <c r="AU83" s="653"/>
      <c r="AV83" s="653"/>
      <c r="AW83" s="653"/>
      <c r="AX83" s="653"/>
      <c r="AY83" s="653"/>
      <c r="AZ83" s="653"/>
      <c r="BA83" s="653"/>
      <c r="BB83" s="653"/>
    </row>
    <row r="84" spans="1:54" s="822" customFormat="1" ht="33" customHeight="1">
      <c r="A84" s="818"/>
      <c r="B84" s="819"/>
      <c r="C84" s="820" t="s">
        <v>511</v>
      </c>
      <c r="D84" s="820" t="s">
        <v>510</v>
      </c>
      <c r="E84" s="820" t="s">
        <v>509</v>
      </c>
      <c r="F84" s="820" t="s">
        <v>0</v>
      </c>
      <c r="G84" s="820" t="s">
        <v>184</v>
      </c>
      <c r="H84" s="820" t="s">
        <v>515</v>
      </c>
      <c r="I84" s="820" t="s">
        <v>516</v>
      </c>
      <c r="J84" s="820" t="s">
        <v>541</v>
      </c>
      <c r="K84" s="820" t="s">
        <v>578</v>
      </c>
      <c r="L84" s="820" t="s">
        <v>856</v>
      </c>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row>
    <row r="85" spans="1:54" s="781" customFormat="1" ht="33" customHeight="1">
      <c r="A85" s="784"/>
      <c r="B85" s="819" t="s">
        <v>120</v>
      </c>
      <c r="C85" s="823"/>
      <c r="D85" s="823"/>
      <c r="E85" s="823"/>
      <c r="F85" s="823"/>
      <c r="G85" s="823"/>
      <c r="H85" s="823"/>
      <c r="I85" s="823"/>
      <c r="J85" s="823"/>
      <c r="K85" s="823"/>
      <c r="L85" s="823"/>
      <c r="M85" s="653"/>
      <c r="N85" s="653"/>
      <c r="O85" s="653"/>
      <c r="P85" s="653"/>
      <c r="Q85" s="653"/>
      <c r="R85" s="653"/>
      <c r="S85" s="653"/>
      <c r="T85" s="653"/>
      <c r="U85" s="653"/>
      <c r="V85" s="653"/>
      <c r="W85" s="653"/>
      <c r="X85" s="653"/>
      <c r="Y85" s="653"/>
      <c r="Z85" s="653"/>
      <c r="AA85" s="653"/>
      <c r="AB85" s="653"/>
      <c r="AC85" s="653"/>
      <c r="AD85" s="653"/>
      <c r="AE85" s="653"/>
      <c r="AF85" s="653"/>
      <c r="AG85" s="653"/>
      <c r="AH85" s="653"/>
      <c r="AI85" s="653"/>
      <c r="AJ85" s="653"/>
      <c r="AK85" s="653"/>
      <c r="AL85" s="653"/>
      <c r="AM85" s="653"/>
      <c r="AN85" s="653"/>
      <c r="AO85" s="653"/>
      <c r="AP85" s="653"/>
      <c r="AQ85" s="653"/>
      <c r="AR85" s="653"/>
      <c r="AS85" s="653"/>
      <c r="AT85" s="653"/>
      <c r="AU85" s="653"/>
      <c r="AV85" s="653"/>
      <c r="AW85" s="653"/>
      <c r="AX85" s="653"/>
      <c r="AY85" s="653"/>
      <c r="AZ85" s="653"/>
      <c r="BA85" s="653"/>
      <c r="BB85" s="653"/>
    </row>
    <row r="86" spans="1:54" s="781" customFormat="1" ht="33" customHeight="1">
      <c r="A86" s="784"/>
      <c r="B86" s="819" t="s">
        <v>121</v>
      </c>
      <c r="C86" s="823"/>
      <c r="D86" s="823"/>
      <c r="E86" s="823"/>
      <c r="F86" s="823"/>
      <c r="G86" s="823"/>
      <c r="H86" s="823"/>
      <c r="I86" s="823"/>
      <c r="J86" s="823"/>
      <c r="K86" s="823"/>
      <c r="L86" s="823"/>
      <c r="M86" s="653"/>
      <c r="N86" s="653"/>
      <c r="O86" s="653"/>
      <c r="P86" s="653"/>
      <c r="Q86" s="653"/>
      <c r="R86" s="653"/>
      <c r="S86" s="653"/>
      <c r="T86" s="653"/>
      <c r="U86" s="653"/>
      <c r="V86" s="653"/>
      <c r="W86" s="653"/>
      <c r="X86" s="653"/>
      <c r="Y86" s="653"/>
      <c r="Z86" s="653"/>
      <c r="AA86" s="653"/>
      <c r="AB86" s="653"/>
      <c r="AC86" s="653"/>
      <c r="AD86" s="653"/>
      <c r="AE86" s="653"/>
      <c r="AF86" s="653"/>
      <c r="AG86" s="653"/>
      <c r="AH86" s="653"/>
      <c r="AI86" s="653"/>
      <c r="AJ86" s="653"/>
      <c r="AK86" s="653"/>
      <c r="AL86" s="653"/>
      <c r="AM86" s="653"/>
      <c r="AN86" s="653"/>
      <c r="AO86" s="653"/>
      <c r="AP86" s="653"/>
      <c r="AQ86" s="653"/>
      <c r="AR86" s="653"/>
      <c r="AS86" s="653"/>
      <c r="AT86" s="653"/>
      <c r="AU86" s="653"/>
      <c r="AV86" s="653"/>
      <c r="AW86" s="653"/>
      <c r="AX86" s="653"/>
      <c r="AY86" s="653"/>
      <c r="AZ86" s="653"/>
      <c r="BA86" s="653"/>
      <c r="BB86" s="653"/>
    </row>
    <row r="87" spans="1:54" s="781" customFormat="1" ht="33" customHeight="1">
      <c r="A87" s="784"/>
      <c r="B87" s="819" t="s">
        <v>124</v>
      </c>
      <c r="C87" s="823"/>
      <c r="D87" s="823"/>
      <c r="E87" s="823"/>
      <c r="F87" s="823"/>
      <c r="G87" s="823"/>
      <c r="H87" s="823"/>
      <c r="I87" s="823"/>
      <c r="J87" s="823"/>
      <c r="K87" s="823"/>
      <c r="L87" s="823"/>
      <c r="M87" s="653"/>
      <c r="N87" s="653"/>
      <c r="O87" s="653"/>
      <c r="P87" s="653"/>
      <c r="Q87" s="653"/>
      <c r="R87" s="653"/>
      <c r="S87" s="653"/>
      <c r="T87" s="653"/>
      <c r="U87" s="653"/>
      <c r="V87" s="653"/>
      <c r="W87" s="653"/>
      <c r="X87" s="653"/>
      <c r="Y87" s="653"/>
      <c r="Z87" s="653"/>
      <c r="AA87" s="653"/>
      <c r="AB87" s="653"/>
      <c r="AC87" s="653"/>
      <c r="AD87" s="653"/>
      <c r="AE87" s="653"/>
      <c r="AF87" s="653"/>
      <c r="AG87" s="653"/>
      <c r="AH87" s="653"/>
      <c r="AI87" s="653"/>
      <c r="AJ87" s="653"/>
      <c r="AK87" s="653"/>
      <c r="AL87" s="653"/>
      <c r="AM87" s="653"/>
      <c r="AN87" s="653"/>
      <c r="AO87" s="653"/>
      <c r="AP87" s="653"/>
      <c r="AQ87" s="653"/>
      <c r="AR87" s="653"/>
      <c r="AS87" s="653"/>
      <c r="AT87" s="653"/>
      <c r="AU87" s="653"/>
      <c r="AV87" s="653"/>
      <c r="AW87" s="653"/>
      <c r="AX87" s="653"/>
      <c r="AY87" s="653"/>
      <c r="AZ87" s="653"/>
      <c r="BA87" s="653"/>
      <c r="BB87" s="653"/>
    </row>
    <row r="88" spans="1:54" s="781" customFormat="1" ht="33" customHeight="1">
      <c r="A88" s="784"/>
      <c r="B88" s="819" t="s">
        <v>125</v>
      </c>
      <c r="C88" s="823"/>
      <c r="D88" s="823"/>
      <c r="E88" s="823"/>
      <c r="F88" s="823"/>
      <c r="G88" s="823"/>
      <c r="H88" s="823"/>
      <c r="I88" s="823"/>
      <c r="J88" s="823"/>
      <c r="K88" s="823"/>
      <c r="L88" s="823"/>
      <c r="M88" s="653"/>
      <c r="N88" s="653"/>
      <c r="O88" s="653"/>
      <c r="P88" s="653"/>
      <c r="Q88" s="653"/>
      <c r="R88" s="653"/>
      <c r="S88" s="653"/>
      <c r="T88" s="653"/>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row>
    <row r="89" spans="1:54" s="781" customFormat="1" ht="33" customHeight="1">
      <c r="A89" s="784"/>
      <c r="B89" s="819" t="s">
        <v>126</v>
      </c>
      <c r="C89" s="823"/>
      <c r="D89" s="823"/>
      <c r="E89" s="823"/>
      <c r="F89" s="823"/>
      <c r="G89" s="823"/>
      <c r="H89" s="823"/>
      <c r="I89" s="823"/>
      <c r="J89" s="823"/>
      <c r="K89" s="823"/>
      <c r="L89" s="82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653"/>
      <c r="AK89" s="653"/>
      <c r="AL89" s="653"/>
      <c r="AM89" s="653"/>
      <c r="AN89" s="653"/>
      <c r="AO89" s="653"/>
      <c r="AP89" s="653"/>
      <c r="AQ89" s="653"/>
      <c r="AR89" s="653"/>
      <c r="AS89" s="653"/>
      <c r="AT89" s="653"/>
      <c r="AU89" s="653"/>
      <c r="AV89" s="653"/>
      <c r="AW89" s="653"/>
      <c r="AX89" s="653"/>
      <c r="AY89" s="653"/>
      <c r="AZ89" s="653"/>
      <c r="BA89" s="653"/>
      <c r="BB89" s="653"/>
    </row>
    <row r="90" spans="1:54" s="781" customFormat="1" ht="33" customHeight="1">
      <c r="A90" s="784"/>
      <c r="B90" s="819" t="s">
        <v>127</v>
      </c>
      <c r="C90" s="823"/>
      <c r="D90" s="823"/>
      <c r="E90" s="823"/>
      <c r="F90" s="823"/>
      <c r="G90" s="823"/>
      <c r="H90" s="823"/>
      <c r="I90" s="823"/>
      <c r="J90" s="823"/>
      <c r="K90" s="823"/>
      <c r="L90" s="823"/>
      <c r="M90" s="653"/>
      <c r="N90" s="653"/>
      <c r="O90" s="653"/>
      <c r="P90" s="653"/>
      <c r="Q90" s="653"/>
      <c r="R90" s="653"/>
      <c r="S90" s="653"/>
      <c r="T90" s="653"/>
      <c r="U90" s="653"/>
      <c r="V90" s="653"/>
      <c r="W90" s="653"/>
      <c r="X90" s="653"/>
      <c r="Y90" s="653"/>
      <c r="Z90" s="653"/>
      <c r="AA90" s="653"/>
      <c r="AB90" s="653"/>
      <c r="AC90" s="653"/>
      <c r="AD90" s="653"/>
      <c r="AE90" s="653"/>
      <c r="AF90" s="653"/>
      <c r="AG90" s="653"/>
      <c r="AH90" s="653"/>
      <c r="AI90" s="653"/>
      <c r="AJ90" s="653"/>
      <c r="AK90" s="653"/>
      <c r="AL90" s="653"/>
      <c r="AM90" s="653"/>
      <c r="AN90" s="653"/>
      <c r="AO90" s="653"/>
      <c r="AP90" s="653"/>
      <c r="AQ90" s="653"/>
      <c r="AR90" s="653"/>
      <c r="AS90" s="653"/>
      <c r="AT90" s="653"/>
      <c r="AU90" s="653"/>
      <c r="AV90" s="653"/>
      <c r="AW90" s="653"/>
      <c r="AX90" s="653"/>
      <c r="AY90" s="653"/>
      <c r="AZ90" s="653"/>
      <c r="BA90" s="653"/>
      <c r="BB90" s="653"/>
    </row>
    <row r="91" spans="1:54" ht="20.100000000000001" customHeight="1">
      <c r="A91" s="824"/>
      <c r="B91" s="824"/>
      <c r="C91" s="778"/>
      <c r="D91" s="778"/>
      <c r="E91" s="778"/>
      <c r="F91" s="778"/>
      <c r="G91" s="812"/>
    </row>
    <row r="92" spans="1:54">
      <c r="A92" s="788"/>
      <c r="B92" s="1553"/>
      <c r="C92" s="1553"/>
      <c r="D92" s="1553"/>
      <c r="E92" s="1553"/>
      <c r="F92" s="1553"/>
      <c r="G92" s="1553"/>
      <c r="H92" s="1553"/>
      <c r="I92" s="1553"/>
      <c r="J92" s="1553"/>
      <c r="K92" s="1553"/>
      <c r="L92" s="1553"/>
    </row>
    <row r="93" spans="1:54" ht="20.100000000000001" customHeight="1">
      <c r="A93" s="824"/>
      <c r="B93" s="824"/>
      <c r="C93" s="778"/>
      <c r="D93" s="778"/>
      <c r="E93" s="778"/>
      <c r="F93" s="778"/>
      <c r="G93" s="812"/>
    </row>
    <row r="94" spans="1:54" ht="24" customHeight="1">
      <c r="A94" s="824"/>
      <c r="B94" s="824"/>
      <c r="C94" s="778"/>
      <c r="D94" s="778"/>
      <c r="E94" s="778"/>
      <c r="F94" s="392"/>
      <c r="G94" s="825"/>
    </row>
    <row r="95" spans="1:54" ht="24" customHeight="1">
      <c r="A95" s="826" t="s">
        <v>7</v>
      </c>
      <c r="B95" s="1578" t="str">
        <f>'Attach 15'!B90</f>
        <v>--</v>
      </c>
      <c r="C95" s="1578"/>
      <c r="D95" s="1578"/>
      <c r="E95" s="392"/>
      <c r="G95" s="825" t="s">
        <v>5</v>
      </c>
      <c r="H95" s="1579" t="str">
        <f>'Attach 15'!E90</f>
        <v/>
      </c>
      <c r="I95" s="1580"/>
      <c r="J95" s="1580"/>
      <c r="K95" s="1580"/>
      <c r="L95" s="1580"/>
    </row>
    <row r="96" spans="1:54" ht="24" customHeight="1">
      <c r="A96" s="826" t="s">
        <v>8</v>
      </c>
      <c r="B96" s="1581" t="str">
        <f>'Attach 15'!B91</f>
        <v/>
      </c>
      <c r="C96" s="1581"/>
      <c r="D96" s="1581"/>
      <c r="E96" s="392"/>
      <c r="G96" s="825" t="s">
        <v>6</v>
      </c>
      <c r="H96" s="1579" t="str">
        <f>'Attach 15'!E91</f>
        <v/>
      </c>
      <c r="I96" s="1580"/>
      <c r="J96" s="1580"/>
      <c r="K96" s="1580"/>
      <c r="L96" s="1580"/>
    </row>
  </sheetData>
  <sheetProtection password="CBD2" sheet="1" objects="1" scenarios="1" formatColumns="0" formatRows="0" selectLockedCells="1"/>
  <customSheetViews>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6"/>
  <headerFooter alignWithMargins="0">
    <oddFooter>&amp;R&amp;"Book Antiqua,Bold"&amp;8 Page &amp;P of &amp;N</oddFooter>
  </headerFooter>
  <rowBreaks count="2" manualBreakCount="2">
    <brk id="23" max="11" man="1"/>
    <brk id="53" max="11" man="1"/>
  </rowBreaks>
  <drawing r:id="rId1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96" customWidth="1"/>
    <col min="2" max="2" width="31.28515625" style="296" customWidth="1"/>
    <col min="3" max="3" width="34.85546875" style="296" customWidth="1"/>
    <col min="4" max="4" width="18.85546875" style="296" customWidth="1"/>
    <col min="5" max="5" width="21.28515625" style="296" customWidth="1"/>
    <col min="6" max="8" width="9.140625" style="294"/>
    <col min="9" max="16384" width="9.140625" style="295"/>
  </cols>
  <sheetData>
    <row r="1" spans="1:26" s="636" customFormat="1" ht="15">
      <c r="A1" s="1590" t="str">
        <f>'Attach 3(JV)'!A1</f>
        <v>Specification No. :5002002169/REACTOR/DOM/A02-CC CS -3</v>
      </c>
      <c r="B1" s="1590"/>
      <c r="C1" s="1590"/>
      <c r="D1" s="1589" t="str">
        <f>"Attachment-17 "&amp;'Attach 3(JV)'!AT1</f>
        <v xml:space="preserve">Attachment-17 </v>
      </c>
      <c r="E1" s="1589"/>
      <c r="F1" s="635"/>
      <c r="G1" s="635"/>
      <c r="H1" s="635"/>
    </row>
    <row r="2" spans="1:26" ht="10.5" customHeight="1">
      <c r="Z2" s="297">
        <f>'[5]Attach 3(JV)'!Z2</f>
        <v>0</v>
      </c>
    </row>
    <row r="3" spans="1:26" ht="77.2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298"/>
      <c r="G3" s="299"/>
      <c r="H3" s="298"/>
    </row>
    <row r="4" spans="1:26" ht="6.75" customHeight="1">
      <c r="A4" s="300"/>
      <c r="H4" s="18"/>
      <c r="I4" s="2"/>
    </row>
    <row r="5" spans="1:26" ht="19.5" customHeight="1">
      <c r="A5" s="1453" t="s">
        <v>496</v>
      </c>
      <c r="B5" s="1453"/>
      <c r="C5" s="1453"/>
      <c r="D5" s="1453"/>
      <c r="E5" s="1453"/>
      <c r="F5" s="301"/>
      <c r="H5" s="18"/>
      <c r="I5" s="4"/>
    </row>
    <row r="6" spans="1:26" ht="7.5" customHeight="1">
      <c r="A6" s="302"/>
      <c r="H6" s="18"/>
      <c r="I6" s="4"/>
    </row>
    <row r="7" spans="1:26" ht="19.5" customHeight="1">
      <c r="A7" s="303" t="str">
        <f>'Attach 3(JV)'!A7</f>
        <v>Bidder’s Name and Address  :</v>
      </c>
      <c r="B7" s="302"/>
      <c r="C7" s="302"/>
      <c r="D7" s="6" t="str">
        <f>'[5]Attach 3(JV)'!E7</f>
        <v>To:</v>
      </c>
      <c r="H7" s="18"/>
      <c r="I7" s="4"/>
    </row>
    <row r="8" spans="1:26" ht="26.25" customHeight="1">
      <c r="A8" s="1454" t="str">
        <f>'Attach 3(JV)'!A8</f>
        <v/>
      </c>
      <c r="B8" s="1454"/>
      <c r="C8" s="1454"/>
      <c r="D8" s="3" t="str">
        <f>'[5]Attach 3(JV)'!E8</f>
        <v>Contract Services</v>
      </c>
      <c r="H8" s="18"/>
      <c r="I8" s="4"/>
    </row>
    <row r="9" spans="1:26" ht="19.5" customHeight="1">
      <c r="A9" s="5" t="s">
        <v>347</v>
      </c>
      <c r="B9" s="1372">
        <f>'Attach 3(JV)'!B9</f>
        <v>0</v>
      </c>
      <c r="C9" s="1372"/>
      <c r="D9" s="3" t="str">
        <f>'[5]Attach 3(JV)'!E9</f>
        <v>Power Grid Corporation of India Ltd.,</v>
      </c>
      <c r="H9" s="18"/>
      <c r="I9" s="4"/>
    </row>
    <row r="10" spans="1:26" ht="19.5" customHeight="1">
      <c r="A10" s="5" t="s">
        <v>349</v>
      </c>
      <c r="B10" s="1372">
        <f>'Attach 3(JV)'!B10</f>
        <v>0</v>
      </c>
      <c r="C10" s="1372"/>
      <c r="D10" s="3" t="str">
        <f>'[5]Attach 3(JV)'!E10</f>
        <v>"Saudamini", Plot No. 2, Sector 29</v>
      </c>
      <c r="H10" s="18"/>
      <c r="I10" s="4"/>
    </row>
    <row r="11" spans="1:26" ht="19.5" customHeight="1">
      <c r="B11" s="1372">
        <f>'Attach 3(JV)'!B11</f>
        <v>0</v>
      </c>
      <c r="C11" s="1372"/>
      <c r="D11" s="3" t="str">
        <f>'[5]Attach 3(JV)'!E11</f>
        <v>Gurgaon (Haryana) - 122001</v>
      </c>
    </row>
    <row r="12" spans="1:26" ht="14.25" customHeight="1">
      <c r="A12" s="302"/>
      <c r="B12" s="1372">
        <f>'Attach 3(JV)'!B12</f>
        <v>0</v>
      </c>
      <c r="C12" s="1372"/>
      <c r="D12" s="3"/>
    </row>
    <row r="13" spans="1:26" ht="19.5" customHeight="1">
      <c r="A13" s="296" t="s">
        <v>342</v>
      </c>
      <c r="D13" s="304"/>
    </row>
    <row r="14" spans="1:26" ht="9.9499999999999993" customHeight="1">
      <c r="A14" s="302"/>
    </row>
    <row r="15" spans="1:26" ht="93.75" customHeight="1">
      <c r="A15" s="305">
        <v>1</v>
      </c>
      <c r="B15" s="1587" t="s">
        <v>497</v>
      </c>
      <c r="C15" s="1587"/>
      <c r="D15" s="1587"/>
      <c r="E15" s="1587"/>
      <c r="F15" s="306"/>
      <c r="G15" s="306"/>
      <c r="H15" s="306"/>
    </row>
    <row r="16" spans="1:26" ht="51.75" customHeight="1">
      <c r="A16" s="305">
        <v>2</v>
      </c>
      <c r="B16" s="1587" t="s">
        <v>498</v>
      </c>
      <c r="C16" s="1587"/>
      <c r="D16" s="1587"/>
      <c r="E16" s="1587"/>
      <c r="F16" s="306"/>
      <c r="G16" s="306"/>
      <c r="H16" s="306"/>
    </row>
    <row r="17" spans="1:8" ht="16.5" customHeight="1">
      <c r="A17" s="302"/>
      <c r="B17" s="302"/>
      <c r="C17" s="302"/>
      <c r="D17" s="302"/>
      <c r="E17" s="302"/>
      <c r="F17" s="306"/>
      <c r="G17" s="306"/>
      <c r="H17" s="306"/>
    </row>
    <row r="18" spans="1:8" s="294" customFormat="1" ht="97.5" customHeight="1">
      <c r="A18" s="307" t="s">
        <v>499</v>
      </c>
      <c r="B18" s="308" t="s">
        <v>345</v>
      </c>
      <c r="C18" s="308" t="s">
        <v>500</v>
      </c>
      <c r="D18" s="307" t="s">
        <v>501</v>
      </c>
      <c r="E18" s="307" t="s">
        <v>502</v>
      </c>
      <c r="G18" s="306"/>
      <c r="H18" s="306"/>
    </row>
    <row r="19" spans="1:8">
      <c r="A19" s="309"/>
      <c r="B19" s="310"/>
      <c r="C19" s="310"/>
      <c r="D19" s="311"/>
      <c r="E19" s="311"/>
      <c r="F19" s="306"/>
      <c r="G19" s="306"/>
      <c r="H19" s="306"/>
    </row>
    <row r="20" spans="1:8">
      <c r="A20" s="309"/>
      <c r="B20" s="310"/>
      <c r="C20" s="310"/>
      <c r="D20" s="311"/>
      <c r="E20" s="311"/>
      <c r="F20" s="306"/>
      <c r="G20" s="306"/>
      <c r="H20" s="306"/>
    </row>
    <row r="21" spans="1:8">
      <c r="A21" s="309"/>
      <c r="B21" s="310"/>
      <c r="C21" s="310"/>
      <c r="D21" s="311"/>
      <c r="E21" s="311"/>
      <c r="F21" s="306"/>
      <c r="G21" s="306"/>
      <c r="H21" s="306"/>
    </row>
    <row r="22" spans="1:8">
      <c r="A22" s="309"/>
      <c r="B22" s="310"/>
      <c r="C22" s="310"/>
      <c r="D22" s="311"/>
      <c r="E22" s="311"/>
      <c r="F22" s="306"/>
      <c r="G22" s="306"/>
      <c r="H22" s="306"/>
    </row>
    <row r="23" spans="1:8">
      <c r="A23" s="309"/>
      <c r="B23" s="310"/>
      <c r="C23" s="310"/>
      <c r="D23" s="311"/>
      <c r="E23" s="311"/>
      <c r="F23" s="306"/>
      <c r="G23" s="306"/>
      <c r="H23" s="306"/>
    </row>
    <row r="24" spans="1:8">
      <c r="A24" s="309"/>
      <c r="B24" s="310"/>
      <c r="C24" s="310"/>
      <c r="D24" s="311"/>
      <c r="E24" s="311"/>
      <c r="F24" s="306"/>
      <c r="G24" s="306"/>
      <c r="H24" s="306"/>
    </row>
    <row r="25" spans="1:8" ht="6" customHeight="1">
      <c r="A25" s="312"/>
      <c r="B25" s="313"/>
      <c r="C25" s="313"/>
      <c r="D25" s="314"/>
      <c r="E25" s="314"/>
      <c r="F25" s="306"/>
      <c r="G25" s="306"/>
      <c r="H25" s="306"/>
    </row>
    <row r="26" spans="1:8" ht="0.6" hidden="1" customHeight="1">
      <c r="A26" s="315"/>
      <c r="B26" s="316"/>
      <c r="C26" s="316"/>
      <c r="D26" s="317"/>
      <c r="E26" s="317"/>
      <c r="F26" s="306"/>
      <c r="G26" s="306"/>
      <c r="H26" s="306"/>
    </row>
    <row r="27" spans="1:8" ht="30" customHeight="1">
      <c r="A27" s="1588" t="s">
        <v>503</v>
      </c>
      <c r="B27" s="1588"/>
      <c r="C27" s="1588"/>
      <c r="D27" s="1588"/>
      <c r="E27" s="1588"/>
      <c r="F27" s="306"/>
      <c r="G27" s="306"/>
      <c r="H27" s="306"/>
    </row>
    <row r="28" spans="1:8">
      <c r="C28" s="318"/>
    </row>
    <row r="29" spans="1:8">
      <c r="A29" s="319" t="s">
        <v>7</v>
      </c>
      <c r="B29" s="320" t="str">
        <f>'Attach 3(JV)'!B24</f>
        <v>--</v>
      </c>
      <c r="C29" s="318" t="s">
        <v>5</v>
      </c>
      <c r="D29" s="321" t="str">
        <f>'Attach 3(JV)'!E24</f>
        <v/>
      </c>
    </row>
    <row r="30" spans="1:8">
      <c r="A30" s="319" t="s">
        <v>8</v>
      </c>
      <c r="B30" s="321" t="str">
        <f>'Attach 3(JV)'!B25</f>
        <v/>
      </c>
      <c r="C30" s="318" t="s">
        <v>6</v>
      </c>
      <c r="D30" s="321" t="str">
        <f>'Attach 3(JV)'!E25</f>
        <v/>
      </c>
    </row>
    <row r="31" spans="1:8">
      <c r="B31" s="322"/>
      <c r="C31" s="318"/>
      <c r="D31" s="318"/>
      <c r="E31" s="322"/>
    </row>
    <row r="32" spans="1:8" hidden="1">
      <c r="A32" s="291" t="str">
        <f>A1</f>
        <v>Specification No. :5002002169/REACTOR/DOM/A02-CC CS -3</v>
      </c>
      <c r="B32" s="292"/>
      <c r="C32" s="292"/>
      <c r="D32" s="292"/>
      <c r="E32" s="293" t="str">
        <f>D1</f>
        <v xml:space="preserve">Attachment-17 </v>
      </c>
    </row>
    <row r="33" spans="1:8" hidden="1"/>
    <row r="34" spans="1:8" ht="15" hidden="1">
      <c r="A34" s="1585" t="str">
        <f>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4" s="1585"/>
      <c r="C34" s="1585"/>
      <c r="D34" s="1585"/>
      <c r="E34" s="1585"/>
    </row>
    <row r="35" spans="1:8" hidden="1">
      <c r="A35" s="300"/>
    </row>
    <row r="36" spans="1:8" ht="15" hidden="1">
      <c r="A36" s="1586" t="s">
        <v>388</v>
      </c>
      <c r="B36" s="1586"/>
      <c r="C36" s="1586"/>
      <c r="D36" s="1586"/>
      <c r="E36" s="1586"/>
      <c r="F36" s="295"/>
      <c r="G36" s="295"/>
      <c r="H36" s="295"/>
    </row>
    <row r="37" spans="1:8" hidden="1">
      <c r="A37" s="302"/>
      <c r="F37" s="295"/>
      <c r="G37" s="295"/>
      <c r="H37" s="295"/>
    </row>
    <row r="38" spans="1:8" hidden="1">
      <c r="A38" s="303" t="str">
        <f>'[5]Attach 3(JV)'!A15</f>
        <v>Name(s) and Addresse(s) of other partner(s)</v>
      </c>
      <c r="B38" s="302"/>
      <c r="C38" s="302"/>
      <c r="D38" s="6" t="str">
        <f>D7</f>
        <v>To:</v>
      </c>
      <c r="F38" s="295"/>
      <c r="G38" s="295"/>
      <c r="H38" s="295"/>
    </row>
    <row r="39" spans="1:8" hidden="1">
      <c r="A39" s="303" t="str">
        <f>'[5]Attach 3(JV)'!B16</f>
        <v/>
      </c>
      <c r="B39" s="302"/>
      <c r="C39" s="302"/>
      <c r="D39" s="3" t="str">
        <f>D8</f>
        <v>Contract Services</v>
      </c>
      <c r="F39" s="295"/>
      <c r="G39" s="295"/>
      <c r="H39" s="295"/>
    </row>
    <row r="40" spans="1:8" hidden="1">
      <c r="A40" s="5" t="s">
        <v>347</v>
      </c>
      <c r="B40" s="1372" t="str">
        <f>'[5]Attach 3(JV)'!B17:D17</f>
        <v xml:space="preserve">…… ……. …….. …… ……. …….. </v>
      </c>
      <c r="C40" s="1372"/>
      <c r="D40" s="3" t="str">
        <f>D9</f>
        <v>Power Grid Corporation of India Ltd.,</v>
      </c>
      <c r="F40" s="295"/>
      <c r="G40" s="295"/>
      <c r="H40" s="295"/>
    </row>
    <row r="41" spans="1:8" hidden="1">
      <c r="A41" s="5" t="s">
        <v>349</v>
      </c>
      <c r="B41" s="1372" t="str">
        <f>'[5]Attach 3(JV)'!B18:D18</f>
        <v xml:space="preserve">…… ……. …….. …… ……. …….. </v>
      </c>
      <c r="C41" s="1372"/>
      <c r="D41" s="3" t="str">
        <f>D10</f>
        <v>"Saudamini", Plot No. 2, Sector 29</v>
      </c>
      <c r="F41" s="295"/>
      <c r="G41" s="295"/>
      <c r="H41" s="295"/>
    </row>
    <row r="42" spans="1:8" hidden="1">
      <c r="B42" s="1372" t="str">
        <f>'[5]Attach 3(JV)'!B19:D19</f>
        <v xml:space="preserve">…… ……. …….. …… ……. …….. </v>
      </c>
      <c r="C42" s="1372"/>
      <c r="D42" s="3" t="str">
        <f>D11</f>
        <v>Gurgaon (Haryana) - 122001</v>
      </c>
      <c r="F42" s="295"/>
      <c r="G42" s="295"/>
      <c r="H42" s="295"/>
    </row>
    <row r="43" spans="1:8" hidden="1">
      <c r="A43" s="302"/>
      <c r="B43" s="1372" t="str">
        <f>'[5]Attach 3(JV)'!B20:D20</f>
        <v xml:space="preserve">…… ……. …….. …… ……. …….. </v>
      </c>
      <c r="C43" s="1372"/>
      <c r="D43" s="3"/>
      <c r="F43" s="295"/>
      <c r="G43" s="295"/>
      <c r="H43" s="295"/>
    </row>
    <row r="44" spans="1:8" hidden="1">
      <c r="A44" s="296" t="s">
        <v>342</v>
      </c>
      <c r="D44" s="304"/>
      <c r="F44" s="295"/>
      <c r="G44" s="295"/>
      <c r="H44" s="295"/>
    </row>
    <row r="45" spans="1:8" hidden="1">
      <c r="A45" s="302"/>
      <c r="F45" s="295"/>
      <c r="G45" s="295"/>
      <c r="H45" s="295"/>
    </row>
    <row r="46" spans="1:8" hidden="1">
      <c r="A46" s="1583" t="s">
        <v>389</v>
      </c>
      <c r="B46" s="1583"/>
      <c r="C46" s="1583"/>
      <c r="D46" s="1583"/>
      <c r="E46" s="1583"/>
      <c r="F46" s="295"/>
      <c r="G46" s="295"/>
      <c r="H46" s="295"/>
    </row>
    <row r="47" spans="1:8" hidden="1">
      <c r="A47" s="302"/>
      <c r="B47" s="302"/>
      <c r="C47" s="302"/>
      <c r="D47" s="302"/>
      <c r="E47" s="302"/>
      <c r="F47" s="295"/>
      <c r="G47" s="295"/>
      <c r="H47" s="295"/>
    </row>
    <row r="48" spans="1:8" ht="66" hidden="1">
      <c r="A48" s="307" t="s">
        <v>345</v>
      </c>
      <c r="B48" s="1584" t="s">
        <v>112</v>
      </c>
      <c r="C48" s="1584"/>
      <c r="D48" s="307" t="s">
        <v>113</v>
      </c>
      <c r="E48" s="307" t="s">
        <v>114</v>
      </c>
      <c r="F48" s="295"/>
      <c r="G48" s="295"/>
      <c r="H48" s="295"/>
    </row>
    <row r="49" spans="1:8" hidden="1">
      <c r="A49" s="323">
        <v>1</v>
      </c>
      <c r="B49" s="1582"/>
      <c r="C49" s="1582"/>
      <c r="D49" s="324"/>
      <c r="E49" s="324"/>
      <c r="F49" s="295"/>
      <c r="G49" s="295"/>
      <c r="H49" s="295"/>
    </row>
    <row r="50" spans="1:8" hidden="1">
      <c r="A50" s="323">
        <v>2</v>
      </c>
      <c r="B50" s="1582"/>
      <c r="C50" s="1582"/>
      <c r="D50" s="324"/>
      <c r="E50" s="324"/>
      <c r="F50" s="295"/>
      <c r="G50" s="295"/>
      <c r="H50" s="295"/>
    </row>
    <row r="51" spans="1:8" hidden="1">
      <c r="A51" s="323">
        <v>3</v>
      </c>
      <c r="B51" s="1582"/>
      <c r="C51" s="1582"/>
      <c r="D51" s="324"/>
      <c r="E51" s="324"/>
      <c r="F51" s="295"/>
      <c r="G51" s="295"/>
      <c r="H51" s="295"/>
    </row>
    <row r="52" spans="1:8" hidden="1">
      <c r="A52" s="323">
        <v>4</v>
      </c>
      <c r="B52" s="1582"/>
      <c r="C52" s="1582"/>
      <c r="D52" s="324"/>
      <c r="E52" s="324"/>
      <c r="F52" s="295"/>
      <c r="G52" s="295"/>
      <c r="H52" s="295"/>
    </row>
    <row r="53" spans="1:8" hidden="1">
      <c r="A53" s="323">
        <v>5</v>
      </c>
      <c r="B53" s="1582"/>
      <c r="C53" s="1582"/>
      <c r="D53" s="324"/>
      <c r="E53" s="324"/>
      <c r="F53" s="295"/>
      <c r="G53" s="295"/>
      <c r="H53" s="295"/>
    </row>
    <row r="54" spans="1:8" hidden="1">
      <c r="A54" s="323">
        <v>6</v>
      </c>
      <c r="B54" s="1582"/>
      <c r="C54" s="1582"/>
      <c r="D54" s="324"/>
      <c r="E54" s="324"/>
      <c r="F54" s="295"/>
      <c r="G54" s="295"/>
      <c r="H54" s="295"/>
    </row>
    <row r="55" spans="1:8" hidden="1">
      <c r="A55" s="302"/>
      <c r="B55" s="302"/>
      <c r="C55" s="302"/>
      <c r="D55" s="302"/>
      <c r="E55" s="302"/>
      <c r="F55" s="295"/>
      <c r="G55" s="295"/>
      <c r="H55" s="295"/>
    </row>
    <row r="56" spans="1:8" ht="15" hidden="1">
      <c r="A56" s="325"/>
      <c r="B56" s="325"/>
      <c r="C56" s="325"/>
      <c r="D56" s="325"/>
      <c r="E56" s="325"/>
      <c r="F56" s="295"/>
      <c r="G56" s="295"/>
      <c r="H56" s="295"/>
    </row>
    <row r="57" spans="1:8" ht="15" hidden="1">
      <c r="A57" s="325" t="s">
        <v>7</v>
      </c>
      <c r="B57" s="320" t="str">
        <f>B29</f>
        <v>--</v>
      </c>
      <c r="C57" s="325" t="s">
        <v>5</v>
      </c>
      <c r="D57" s="325" t="str">
        <f>D29</f>
        <v/>
      </c>
      <c r="E57" s="325"/>
      <c r="F57" s="295"/>
      <c r="G57" s="295"/>
      <c r="H57" s="295"/>
    </row>
    <row r="58" spans="1:8" ht="15" hidden="1">
      <c r="A58" s="325" t="s">
        <v>8</v>
      </c>
      <c r="B58" s="325" t="str">
        <f>B30</f>
        <v/>
      </c>
      <c r="C58" s="325" t="s">
        <v>6</v>
      </c>
      <c r="D58" s="325" t="str">
        <f>D30</f>
        <v/>
      </c>
      <c r="E58" s="325"/>
      <c r="F58" s="295"/>
      <c r="G58" s="295"/>
      <c r="H58" s="295"/>
    </row>
    <row r="59" spans="1:8" ht="15" hidden="1">
      <c r="A59" s="325"/>
      <c r="B59" s="325"/>
      <c r="C59" s="325"/>
      <c r="D59" s="325"/>
      <c r="E59" s="325"/>
      <c r="F59" s="295"/>
      <c r="G59" s="295"/>
      <c r="H59" s="295"/>
    </row>
    <row r="60" spans="1:8" hidden="1">
      <c r="A60" s="291" t="str">
        <f>A32</f>
        <v>Specification No. :5002002169/REACTOR/DOM/A02-CC CS -3</v>
      </c>
      <c r="B60" s="292"/>
      <c r="C60" s="292"/>
      <c r="D60" s="292"/>
      <c r="E60" s="293" t="str">
        <f>E32</f>
        <v xml:space="preserve">Attachment-17 </v>
      </c>
      <c r="F60" s="295"/>
      <c r="G60" s="295"/>
      <c r="H60" s="295"/>
    </row>
    <row r="61" spans="1:8" hidden="1">
      <c r="F61" s="295"/>
      <c r="G61" s="295"/>
      <c r="H61" s="295"/>
    </row>
    <row r="62" spans="1:8" ht="15" hidden="1">
      <c r="A62" s="1585" t="str">
        <f>A34</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62" s="1585"/>
      <c r="C62" s="1585"/>
      <c r="D62" s="1585"/>
      <c r="E62" s="1585"/>
      <c r="F62" s="295"/>
      <c r="G62" s="295"/>
      <c r="H62" s="295"/>
    </row>
    <row r="63" spans="1:8" hidden="1">
      <c r="A63" s="300"/>
      <c r="F63" s="295"/>
      <c r="G63" s="295"/>
      <c r="H63" s="295"/>
    </row>
    <row r="64" spans="1:8" ht="15" hidden="1">
      <c r="A64" s="1586" t="s">
        <v>388</v>
      </c>
      <c r="B64" s="1586"/>
      <c r="C64" s="1586"/>
      <c r="D64" s="1586"/>
      <c r="E64" s="1586"/>
      <c r="F64" s="295"/>
      <c r="G64" s="295"/>
      <c r="H64" s="295"/>
    </row>
    <row r="65" spans="1:8" hidden="1">
      <c r="A65" s="302"/>
      <c r="F65" s="295"/>
      <c r="G65" s="295"/>
      <c r="H65" s="295"/>
    </row>
    <row r="66" spans="1:8" hidden="1">
      <c r="A66" s="303" t="str">
        <f>'[5]Attach 3(JV)'!A15</f>
        <v>Name(s) and Addresse(s) of other partner(s)</v>
      </c>
      <c r="B66" s="302"/>
      <c r="C66" s="302"/>
      <c r="D66" s="6" t="str">
        <f>D7</f>
        <v>To:</v>
      </c>
      <c r="F66" s="295"/>
      <c r="G66" s="295"/>
      <c r="H66" s="295"/>
    </row>
    <row r="67" spans="1:8" hidden="1">
      <c r="A67" s="303" t="str">
        <f>'[5]Attach 3(JV)'!E16</f>
        <v/>
      </c>
      <c r="B67" s="302"/>
      <c r="C67" s="302"/>
      <c r="D67" s="3" t="str">
        <f>D8</f>
        <v>Contract Services</v>
      </c>
      <c r="F67" s="295"/>
      <c r="G67" s="295"/>
      <c r="H67" s="295"/>
    </row>
    <row r="68" spans="1:8" hidden="1">
      <c r="A68" s="5" t="s">
        <v>347</v>
      </c>
      <c r="B68" s="1372" t="str">
        <f>'[5]Attach 3(JV)'!E17</f>
        <v/>
      </c>
      <c r="C68" s="1372"/>
      <c r="D68" s="3" t="str">
        <f>D9</f>
        <v>Power Grid Corporation of India Ltd.,</v>
      </c>
      <c r="F68" s="295"/>
      <c r="G68" s="295"/>
      <c r="H68" s="295"/>
    </row>
    <row r="69" spans="1:8" hidden="1">
      <c r="A69" s="5" t="s">
        <v>349</v>
      </c>
      <c r="B69" s="1372" t="str">
        <f>'[5]Attach 3(JV)'!E18</f>
        <v/>
      </c>
      <c r="C69" s="1372"/>
      <c r="D69" s="3" t="str">
        <f>D10</f>
        <v>"Saudamini", Plot No. 2, Sector 29</v>
      </c>
      <c r="F69" s="295"/>
      <c r="G69" s="295"/>
      <c r="H69" s="295"/>
    </row>
    <row r="70" spans="1:8" hidden="1">
      <c r="B70" s="1372" t="str">
        <f>'[5]Attach 3(JV)'!E19</f>
        <v/>
      </c>
      <c r="C70" s="1372"/>
      <c r="D70" s="3" t="str">
        <f>D11</f>
        <v>Gurgaon (Haryana) - 122001</v>
      </c>
      <c r="F70" s="295"/>
      <c r="G70" s="295"/>
      <c r="H70" s="295"/>
    </row>
    <row r="71" spans="1:8" hidden="1">
      <c r="A71" s="302"/>
      <c r="B71" s="1372" t="str">
        <f>'[5]Attach 3(JV)'!E20</f>
        <v/>
      </c>
      <c r="C71" s="1372"/>
      <c r="D71" s="3"/>
      <c r="F71" s="295"/>
      <c r="G71" s="295"/>
      <c r="H71" s="295"/>
    </row>
    <row r="72" spans="1:8" hidden="1">
      <c r="A72" s="296" t="s">
        <v>342</v>
      </c>
      <c r="D72" s="304"/>
      <c r="F72" s="295"/>
      <c r="G72" s="295"/>
      <c r="H72" s="295"/>
    </row>
    <row r="73" spans="1:8" hidden="1">
      <c r="A73" s="302"/>
      <c r="F73" s="295"/>
      <c r="G73" s="295"/>
      <c r="H73" s="295"/>
    </row>
    <row r="74" spans="1:8" hidden="1">
      <c r="A74" s="1583" t="s">
        <v>389</v>
      </c>
      <c r="B74" s="1583"/>
      <c r="C74" s="1583"/>
      <c r="D74" s="1583"/>
      <c r="E74" s="1583"/>
      <c r="F74" s="295"/>
      <c r="G74" s="295"/>
      <c r="H74" s="295"/>
    </row>
    <row r="75" spans="1:8" hidden="1">
      <c r="A75" s="302"/>
      <c r="B75" s="302"/>
      <c r="C75" s="302"/>
      <c r="D75" s="302"/>
      <c r="E75" s="302"/>
      <c r="F75" s="295"/>
      <c r="G75" s="295"/>
      <c r="H75" s="295"/>
    </row>
    <row r="76" spans="1:8" ht="66" hidden="1">
      <c r="A76" s="307" t="s">
        <v>345</v>
      </c>
      <c r="B76" s="1584" t="s">
        <v>112</v>
      </c>
      <c r="C76" s="1584"/>
      <c r="D76" s="307" t="s">
        <v>113</v>
      </c>
      <c r="E76" s="307" t="s">
        <v>114</v>
      </c>
      <c r="F76" s="295"/>
      <c r="G76" s="295"/>
      <c r="H76" s="295"/>
    </row>
    <row r="77" spans="1:8" hidden="1">
      <c r="A77" s="323">
        <v>1</v>
      </c>
      <c r="B77" s="1582"/>
      <c r="C77" s="1582"/>
      <c r="D77" s="324"/>
      <c r="E77" s="324"/>
      <c r="F77" s="295"/>
      <c r="G77" s="295"/>
      <c r="H77" s="295"/>
    </row>
    <row r="78" spans="1:8" hidden="1">
      <c r="A78" s="323">
        <v>2</v>
      </c>
      <c r="B78" s="1582"/>
      <c r="C78" s="1582"/>
      <c r="D78" s="324"/>
      <c r="E78" s="324"/>
      <c r="F78" s="295"/>
      <c r="G78" s="295"/>
      <c r="H78" s="295"/>
    </row>
    <row r="79" spans="1:8" hidden="1">
      <c r="A79" s="323">
        <v>3</v>
      </c>
      <c r="B79" s="1582"/>
      <c r="C79" s="1582"/>
      <c r="D79" s="324"/>
      <c r="E79" s="324"/>
      <c r="F79" s="295"/>
      <c r="G79" s="295"/>
      <c r="H79" s="295"/>
    </row>
    <row r="80" spans="1:8" hidden="1">
      <c r="A80" s="323">
        <v>4</v>
      </c>
      <c r="B80" s="1582"/>
      <c r="C80" s="1582"/>
      <c r="D80" s="324"/>
      <c r="E80" s="324"/>
      <c r="F80" s="295"/>
      <c r="G80" s="295"/>
      <c r="H80" s="295"/>
    </row>
    <row r="81" spans="1:8" hidden="1">
      <c r="A81" s="323">
        <v>5</v>
      </c>
      <c r="B81" s="1582"/>
      <c r="C81" s="1582"/>
      <c r="D81" s="324"/>
      <c r="E81" s="324"/>
      <c r="F81" s="295"/>
      <c r="G81" s="295"/>
      <c r="H81" s="295"/>
    </row>
    <row r="82" spans="1:8" hidden="1">
      <c r="A82" s="323">
        <v>6</v>
      </c>
      <c r="B82" s="1582"/>
      <c r="C82" s="1582"/>
      <c r="D82" s="324"/>
      <c r="E82" s="324"/>
      <c r="F82" s="295"/>
      <c r="G82" s="295"/>
      <c r="H82" s="295"/>
    </row>
    <row r="83" spans="1:8" hidden="1">
      <c r="A83" s="302"/>
      <c r="B83" s="302"/>
      <c r="C83" s="302"/>
      <c r="D83" s="302"/>
      <c r="E83" s="302"/>
      <c r="F83" s="295"/>
      <c r="G83" s="295"/>
      <c r="H83" s="295"/>
    </row>
    <row r="84" spans="1:8" ht="15" hidden="1">
      <c r="A84" s="325"/>
      <c r="B84" s="325"/>
      <c r="C84" s="325"/>
      <c r="D84" s="325"/>
      <c r="E84" s="325"/>
      <c r="F84" s="295"/>
      <c r="G84" s="295"/>
      <c r="H84" s="295"/>
    </row>
    <row r="85" spans="1:8" ht="15" hidden="1">
      <c r="A85" s="325" t="s">
        <v>7</v>
      </c>
      <c r="B85" s="320" t="str">
        <f>B57</f>
        <v>--</v>
      </c>
      <c r="C85" s="325" t="s">
        <v>5</v>
      </c>
      <c r="D85" s="325" t="str">
        <f>D57</f>
        <v/>
      </c>
      <c r="E85" s="325"/>
      <c r="F85" s="295"/>
      <c r="G85" s="295"/>
      <c r="H85" s="295"/>
    </row>
    <row r="86" spans="1:8" ht="15" hidden="1">
      <c r="A86" s="325" t="s">
        <v>8</v>
      </c>
      <c r="B86" s="325" t="str">
        <f>B58</f>
        <v/>
      </c>
      <c r="C86" s="325" t="s">
        <v>6</v>
      </c>
      <c r="D86" s="325" t="str">
        <f>D58</f>
        <v/>
      </c>
      <c r="E86" s="325"/>
      <c r="F86" s="295"/>
      <c r="G86" s="295"/>
      <c r="H86" s="295"/>
    </row>
    <row r="87" spans="1:8" ht="15" hidden="1">
      <c r="A87" s="325"/>
      <c r="B87" s="325"/>
      <c r="C87" s="325"/>
      <c r="D87" s="325"/>
      <c r="E87" s="325"/>
      <c r="F87" s="295"/>
      <c r="G87" s="295"/>
      <c r="H87" s="295"/>
    </row>
    <row r="88" spans="1:8" hidden="1">
      <c r="A88" s="326"/>
      <c r="B88" s="326"/>
      <c r="C88" s="326"/>
      <c r="D88" s="326"/>
      <c r="E88" s="326"/>
      <c r="F88" s="295"/>
      <c r="G88" s="295"/>
      <c r="H88" s="29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DBB6855E-D634-47BF-8EAD-2479D63E426E}" showPageBreaks="1" fitToPage="1" printArea="1" hiddenRows="1" view="pageBreakPreview">
      <selection activeCell="A19" sqref="A19"/>
      <pageMargins left="0.7" right="0.7" top="0.44" bottom="0.2" header="0.25" footer="0.2"/>
      <pageSetup scale="82" fitToHeight="0" orientation="portrait" r:id="rId1"/>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4"/>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5"/>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6"/>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8"/>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9"/>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1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3"/>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7A9EA6D6-4DDF-43D9-92E6-C6AFAD14E266}" fitToPage="1" hiddenRows="1" topLeftCell="A11">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3"/>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6"/>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8"/>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9"/>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0"/>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1"/>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3"/>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4"/>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5"/>
  <drawing r:id="rId3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7" customWidth="1"/>
    <col min="2" max="2" width="20.5703125" style="17" customWidth="1"/>
    <col min="3" max="3" width="15.28515625" style="17" customWidth="1"/>
    <col min="4" max="4" width="15.42578125" style="17" customWidth="1"/>
    <col min="5" max="5" width="39.28515625" style="17" customWidth="1"/>
    <col min="6" max="8" width="9.140625" style="12"/>
    <col min="9" max="16384" width="9.140625" style="13"/>
  </cols>
  <sheetData>
    <row r="1" spans="1:9" s="631" customFormat="1" ht="14.25">
      <c r="A1" s="1374" t="str">
        <f>'Attach 3(JV)'!A1</f>
        <v>Specification No. :5002002169/REACTOR/DOM/A02-CC CS -3</v>
      </c>
      <c r="B1" s="1374"/>
      <c r="C1" s="1374"/>
      <c r="D1" s="1374"/>
      <c r="E1" s="647" t="str">
        <f>"Attachment-18 " &amp; 'Attach 3(JV)'!AT1</f>
        <v xml:space="preserve">Attachment-18 </v>
      </c>
      <c r="F1" s="630"/>
      <c r="G1" s="630"/>
      <c r="H1" s="630"/>
    </row>
    <row r="3" spans="1:9" ht="83.25" customHeight="1">
      <c r="A3" s="159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592"/>
      <c r="C3" s="1592"/>
      <c r="D3" s="1592"/>
      <c r="E3" s="1592"/>
      <c r="F3" s="14"/>
      <c r="G3" s="15"/>
      <c r="H3" s="14"/>
    </row>
    <row r="4" spans="1:9" ht="20.100000000000001" customHeight="1">
      <c r="A4" s="16"/>
      <c r="H4" s="18"/>
      <c r="I4" s="2"/>
    </row>
    <row r="5" spans="1:9" ht="20.100000000000001" customHeight="1">
      <c r="A5" s="1035" t="s">
        <v>512</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3" t="str">
        <f>'Attach 3(JV)'!E8</f>
        <v>Contract Services</v>
      </c>
      <c r="H8" s="18"/>
      <c r="I8" s="4"/>
    </row>
    <row r="9" spans="1:9" ht="20.100000000000001" customHeight="1">
      <c r="A9" s="5" t="s">
        <v>347</v>
      </c>
      <c r="B9" s="1372">
        <f>'Attach 3(JV)'!B9</f>
        <v>0</v>
      </c>
      <c r="C9" s="1372"/>
      <c r="D9" s="1372"/>
      <c r="E9" s="3" t="str">
        <f>'Attach 3(JV)'!E9</f>
        <v>Power Grid Corporation of India Ltd.,</v>
      </c>
      <c r="H9" s="18"/>
      <c r="I9" s="4"/>
    </row>
    <row r="10" spans="1:9" ht="20.100000000000001" customHeight="1">
      <c r="A10" s="5" t="s">
        <v>349</v>
      </c>
      <c r="B10" s="1372">
        <f>'Attach 3(JV)'!B10</f>
        <v>0</v>
      </c>
      <c r="C10" s="1372"/>
      <c r="D10" s="1372"/>
      <c r="E10" s="3" t="str">
        <f>'Attach 3(JV)'!E10</f>
        <v>"Saudamini", Plot No. 2, Sector 29</v>
      </c>
      <c r="H10" s="18"/>
      <c r="I10" s="4"/>
    </row>
    <row r="11" spans="1:9" ht="20.100000000000001" customHeight="1">
      <c r="B11" s="1372">
        <f>'Attach 3(JV)'!B11</f>
        <v>0</v>
      </c>
      <c r="C11" s="1372"/>
      <c r="D11" s="1372"/>
      <c r="E11" s="3" t="str">
        <f>'Attach 3(JV)'!E11</f>
        <v>Gurgaon (Haryana) - 122001</v>
      </c>
    </row>
    <row r="12" spans="1:9" ht="20.100000000000001" customHeight="1">
      <c r="A12" s="20"/>
      <c r="B12" s="1372">
        <f>'Attach 3(JV)'!B12</f>
        <v>0</v>
      </c>
      <c r="C12" s="1372"/>
      <c r="D12" s="1372"/>
      <c r="E12" s="3"/>
    </row>
    <row r="13" spans="1:9" ht="20.100000000000001" customHeight="1">
      <c r="A13" s="20"/>
      <c r="B13" s="114"/>
      <c r="C13" s="114"/>
      <c r="D13" s="114"/>
      <c r="E13" s="13"/>
    </row>
    <row r="14" spans="1:9" ht="20.100000000000001" customHeight="1">
      <c r="A14" s="17" t="s">
        <v>342</v>
      </c>
    </row>
    <row r="15" spans="1:9" ht="20.100000000000001" customHeight="1">
      <c r="A15" s="20"/>
    </row>
    <row r="16" spans="1:9" ht="20.100000000000001" customHeight="1">
      <c r="A16" s="1480" t="s">
        <v>543</v>
      </c>
      <c r="B16" s="1480"/>
      <c r="C16" s="1480"/>
      <c r="D16" s="1480"/>
      <c r="E16" s="1480"/>
    </row>
    <row r="17" spans="1:5" ht="20.100000000000001" customHeight="1">
      <c r="A17" s="20"/>
    </row>
    <row r="18" spans="1:5" ht="20.100000000000001" customHeight="1">
      <c r="A18" s="20"/>
    </row>
    <row r="19" spans="1:5">
      <c r="A19" s="24" t="s">
        <v>7</v>
      </c>
      <c r="B19" s="53" t="str">
        <f>'Attach 3(JV)'!B24</f>
        <v>--</v>
      </c>
      <c r="C19" s="28"/>
      <c r="D19" s="25" t="s">
        <v>5</v>
      </c>
      <c r="E19" s="255" t="str">
        <f>'Attach 3(JV)'!E24</f>
        <v/>
      </c>
    </row>
    <row r="20" spans="1:5">
      <c r="A20" s="24" t="s">
        <v>8</v>
      </c>
      <c r="B20" s="255" t="str">
        <f>'Attach 3(JV)'!B25</f>
        <v/>
      </c>
      <c r="C20" s="28"/>
      <c r="D20" s="25" t="s">
        <v>6</v>
      </c>
      <c r="E20" s="255" t="str">
        <f>'Attach 3(JV)'!E25</f>
        <v/>
      </c>
    </row>
    <row r="21" spans="1:5" ht="33" customHeight="1">
      <c r="D21" s="25"/>
    </row>
    <row r="22" spans="1:5" ht="20.100000000000001" customHeight="1"/>
    <row r="23" spans="1:5" ht="20.100000000000001" customHeight="1">
      <c r="A23" s="26"/>
    </row>
    <row r="24" spans="1:5" ht="20.100000000000001" customHeight="1"/>
    <row r="25" spans="1:5" ht="20.100000000000001" customHeight="1"/>
    <row r="26" spans="1:5" ht="20.100000000000001" customHeight="1">
      <c r="A26" s="26"/>
    </row>
    <row r="27" spans="1:5" ht="20.100000000000001" customHeight="1"/>
    <row r="28" spans="1:5" ht="20.100000000000001" customHeight="1">
      <c r="A28" s="26"/>
    </row>
    <row r="29" spans="1:5" ht="20.100000000000001" customHeight="1"/>
    <row r="30" spans="1:5" ht="20.100000000000001" customHeight="1">
      <c r="A30" s="26"/>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7"/>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6"/>
  <headerFooter alignWithMargins="0">
    <oddFooter>&amp;R&amp;"Book Antiqua,Bold"&amp;8 Page &amp;P of &amp;N</oddFooter>
  </headerFooter>
  <drawing r:id="rId2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0" zoomScaleNormal="100" zoomScaleSheetLayoutView="100" workbookViewId="0">
      <selection activeCell="A48" sqref="A48:I48"/>
    </sheetView>
  </sheetViews>
  <sheetFormatPr defaultColWidth="9.140625" defaultRowHeight="13.5"/>
  <cols>
    <col min="1" max="1" width="10" style="392" customWidth="1"/>
    <col min="2" max="2" width="10.7109375" style="392" customWidth="1"/>
    <col min="3" max="3" width="10.85546875" style="392" customWidth="1"/>
    <col min="4" max="8" width="10.7109375" style="392" customWidth="1"/>
    <col min="9" max="9" width="23" style="392" customWidth="1"/>
    <col min="10" max="10" width="9.140625" style="392" hidden="1" customWidth="1"/>
    <col min="11" max="16" width="10.28515625" style="392" hidden="1" customWidth="1"/>
    <col min="17" max="41" width="0" style="392" hidden="1" customWidth="1"/>
    <col min="42" max="16384" width="9.140625" style="392"/>
  </cols>
  <sheetData>
    <row r="1" spans="1:9" ht="27" customHeight="1">
      <c r="A1" s="1612" t="s">
        <v>882</v>
      </c>
      <c r="B1" s="1613"/>
      <c r="C1" s="1613"/>
      <c r="D1" s="1613"/>
      <c r="E1" s="1613"/>
      <c r="F1" s="1613"/>
      <c r="G1" s="1613"/>
      <c r="H1" s="1613"/>
      <c r="I1" s="1614"/>
    </row>
    <row r="2" spans="1:9" ht="31.5" customHeight="1">
      <c r="A2" s="851" t="s">
        <v>486</v>
      </c>
      <c r="B2" s="1615" t="s">
        <v>883</v>
      </c>
      <c r="C2" s="1615"/>
      <c r="D2" s="1615"/>
      <c r="E2" s="1615"/>
      <c r="F2" s="1615"/>
      <c r="G2" s="1615"/>
      <c r="H2" s="1615"/>
      <c r="I2" s="1616"/>
    </row>
    <row r="3" spans="1:9" ht="36" customHeight="1">
      <c r="A3" s="851" t="s">
        <v>488</v>
      </c>
      <c r="B3" s="1615" t="s">
        <v>884</v>
      </c>
      <c r="C3" s="1615"/>
      <c r="D3" s="1615"/>
      <c r="E3" s="1615"/>
      <c r="F3" s="1615"/>
      <c r="G3" s="1615"/>
      <c r="H3" s="1615"/>
      <c r="I3" s="1616"/>
    </row>
    <row r="4" spans="1:9" ht="36" customHeight="1">
      <c r="A4" s="851" t="s">
        <v>490</v>
      </c>
      <c r="B4" s="1615" t="s">
        <v>885</v>
      </c>
      <c r="C4" s="1615"/>
      <c r="D4" s="1615"/>
      <c r="E4" s="1615"/>
      <c r="F4" s="1615"/>
      <c r="G4" s="1615"/>
      <c r="H4" s="1615"/>
      <c r="I4" s="1616"/>
    </row>
    <row r="5" spans="1:9" ht="36" customHeight="1">
      <c r="A5" s="851" t="s">
        <v>492</v>
      </c>
      <c r="B5" s="1615" t="s">
        <v>493</v>
      </c>
      <c r="C5" s="1615"/>
      <c r="D5" s="1615"/>
      <c r="E5" s="1615"/>
      <c r="F5" s="1615"/>
      <c r="G5" s="1615"/>
      <c r="H5" s="1615"/>
      <c r="I5" s="1616"/>
    </row>
    <row r="6" spans="1:9" ht="19.5" customHeight="1">
      <c r="A6" s="852" t="s">
        <v>494</v>
      </c>
      <c r="B6" s="1181" t="s">
        <v>886</v>
      </c>
      <c r="C6" s="1181"/>
      <c r="D6" s="1181"/>
      <c r="E6" s="1181"/>
      <c r="F6" s="1181"/>
      <c r="G6" s="1181"/>
      <c r="H6" s="1181"/>
      <c r="I6" s="1617"/>
    </row>
    <row r="7" spans="1:9" ht="15.75">
      <c r="A7" s="341"/>
      <c r="C7" s="341"/>
      <c r="D7" s="341"/>
      <c r="E7" s="341"/>
      <c r="F7" s="341"/>
      <c r="G7" s="341"/>
      <c r="H7" s="341"/>
      <c r="I7" s="341"/>
    </row>
    <row r="27" spans="1:11" ht="15">
      <c r="K27" s="853">
        <v>0</v>
      </c>
    </row>
    <row r="28" spans="1:11">
      <c r="A28" s="854"/>
      <c r="B28" s="854"/>
      <c r="C28" s="854"/>
      <c r="D28" s="854"/>
      <c r="E28" s="854"/>
      <c r="F28" s="854"/>
      <c r="G28" s="854"/>
      <c r="H28" s="854"/>
      <c r="I28" s="854"/>
      <c r="J28" s="854"/>
      <c r="K28" s="855">
        <v>0</v>
      </c>
    </row>
    <row r="29" spans="1:11">
      <c r="A29" s="854"/>
      <c r="B29" s="854"/>
      <c r="C29" s="854"/>
      <c r="D29" s="854"/>
      <c r="E29" s="854"/>
      <c r="F29" s="854"/>
      <c r="G29" s="854"/>
      <c r="H29" s="854"/>
      <c r="I29" s="854"/>
      <c r="J29" s="854"/>
      <c r="K29" s="855">
        <v>0</v>
      </c>
    </row>
    <row r="30" spans="1:11">
      <c r="A30" s="854"/>
      <c r="B30" s="854"/>
      <c r="C30" s="854"/>
      <c r="D30" s="854"/>
      <c r="E30" s="854"/>
      <c r="F30" s="854"/>
      <c r="G30" s="854"/>
      <c r="H30" s="854"/>
      <c r="I30" s="854"/>
      <c r="J30" s="854"/>
      <c r="K30" s="855">
        <v>0</v>
      </c>
    </row>
    <row r="31" spans="1:11">
      <c r="A31" s="854"/>
      <c r="B31" s="854"/>
      <c r="C31" s="854"/>
      <c r="D31" s="854"/>
      <c r="E31" s="854"/>
      <c r="F31" s="854"/>
      <c r="G31" s="854"/>
      <c r="H31" s="854"/>
      <c r="I31" s="854"/>
      <c r="J31" s="854"/>
    </row>
    <row r="32" spans="1:11" s="857" customFormat="1" ht="18.75">
      <c r="A32" s="1618" t="s">
        <v>887</v>
      </c>
      <c r="B32" s="1618"/>
      <c r="C32" s="1618"/>
      <c r="D32" s="1618"/>
      <c r="E32" s="1618"/>
      <c r="F32" s="1618"/>
      <c r="G32" s="1618"/>
      <c r="H32" s="1618"/>
      <c r="I32" s="1618"/>
      <c r="J32" s="856"/>
    </row>
    <row r="33" spans="1:16" s="857" customFormat="1" ht="18.75">
      <c r="A33" s="858"/>
      <c r="B33" s="858"/>
      <c r="C33" s="858"/>
      <c r="D33" s="858"/>
      <c r="E33" s="858"/>
      <c r="F33" s="858"/>
      <c r="G33" s="858"/>
      <c r="H33" s="858"/>
      <c r="I33" s="858"/>
      <c r="J33" s="856"/>
    </row>
    <row r="34" spans="1:16" ht="15.75">
      <c r="A34" s="1607" t="s">
        <v>403</v>
      </c>
      <c r="B34" s="1607"/>
      <c r="C34" s="1607"/>
      <c r="D34" s="1607"/>
      <c r="E34" s="1607"/>
      <c r="F34" s="1607"/>
      <c r="G34" s="1607"/>
      <c r="H34" s="1607"/>
      <c r="I34" s="1607"/>
      <c r="J34" s="854"/>
      <c r="K34" s="853" t="e">
        <v>#REF!</v>
      </c>
      <c r="L34" s="859"/>
      <c r="M34" s="859"/>
      <c r="N34" s="859"/>
      <c r="O34" s="855" t="e">
        <v>#REF!</v>
      </c>
    </row>
    <row r="35" spans="1:16" ht="16.5">
      <c r="A35" s="1609" t="s">
        <v>404</v>
      </c>
      <c r="B35" s="1609"/>
      <c r="C35" s="1609"/>
      <c r="D35" s="1609"/>
      <c r="E35" s="1609"/>
      <c r="F35" s="1609"/>
      <c r="G35" s="1609"/>
      <c r="H35" s="1609"/>
      <c r="I35" s="1609"/>
      <c r="J35" s="854"/>
      <c r="K35" s="855" t="e">
        <v>#REF!</v>
      </c>
      <c r="L35" s="859"/>
      <c r="M35" s="859"/>
      <c r="N35" s="859"/>
      <c r="O35" s="855" t="e">
        <v>#REF!</v>
      </c>
    </row>
    <row r="36" spans="1:16" ht="36" customHeight="1">
      <c r="A36" s="1608" t="s">
        <v>888</v>
      </c>
      <c r="B36" s="1608"/>
      <c r="C36" s="1608"/>
      <c r="D36" s="1608"/>
      <c r="E36" s="1608"/>
      <c r="F36" s="1608"/>
      <c r="G36" s="1608"/>
      <c r="H36" s="1608"/>
      <c r="I36" s="1608"/>
      <c r="J36" s="854"/>
      <c r="K36" s="855" t="e">
        <v>#REF!</v>
      </c>
      <c r="L36" s="859"/>
      <c r="M36" s="859"/>
      <c r="N36" s="859"/>
      <c r="O36" s="855" t="e">
        <v>#REF!</v>
      </c>
    </row>
    <row r="37" spans="1:16" ht="16.5">
      <c r="A37" s="1609" t="s">
        <v>889</v>
      </c>
      <c r="B37" s="1609"/>
      <c r="C37" s="1609"/>
      <c r="D37" s="1609"/>
      <c r="E37" s="1609"/>
      <c r="F37" s="1609"/>
      <c r="G37" s="1609"/>
      <c r="H37" s="1609"/>
      <c r="I37" s="1609"/>
      <c r="J37" s="854"/>
      <c r="K37" s="855" t="e">
        <v>#REF!</v>
      </c>
      <c r="L37" s="859"/>
      <c r="M37" s="859"/>
      <c r="N37" s="859"/>
      <c r="O37" s="855" t="e">
        <v>#REF!</v>
      </c>
    </row>
    <row r="38" spans="1:16" ht="15.75">
      <c r="A38" s="1607" t="s">
        <v>406</v>
      </c>
      <c r="B38" s="1607"/>
      <c r="C38" s="1607"/>
      <c r="D38" s="1607"/>
      <c r="E38" s="1607"/>
      <c r="F38" s="1607"/>
      <c r="G38" s="1607"/>
      <c r="H38" s="1607"/>
      <c r="I38" s="1607"/>
      <c r="J38" s="854"/>
    </row>
    <row r="39" spans="1:16" ht="18.75" customHeight="1">
      <c r="A39" s="1605">
        <f>'[22]Names of Bidder'!D10</f>
        <v>0</v>
      </c>
      <c r="B39" s="1605"/>
      <c r="C39" s="1605"/>
      <c r="D39" s="1605"/>
      <c r="E39" s="1605"/>
      <c r="F39" s="1605"/>
      <c r="G39" s="1605"/>
      <c r="H39" s="1605"/>
      <c r="I39" s="1605"/>
      <c r="J39" s="854"/>
      <c r="K39" s="393">
        <v>1</v>
      </c>
      <c r="M39" s="860" t="s">
        <v>890</v>
      </c>
      <c r="P39" s="860" t="s">
        <v>891</v>
      </c>
    </row>
    <row r="40" spans="1:16" ht="17.25" customHeight="1">
      <c r="A40" s="1606" t="str">
        <f xml:space="preserve"> "having its Registered Office at " &amp;'[22]Names of Bidder'!D11 &amp; ","&amp;'[22]Names of Bidder'!D12&amp;","&amp;'[22]Names of Bidder'!D13</f>
        <v>having its Registered Office at ,,</v>
      </c>
      <c r="B40" s="1606"/>
      <c r="C40" s="1606"/>
      <c r="D40" s="1606"/>
      <c r="E40" s="1606"/>
      <c r="F40" s="1606"/>
      <c r="G40" s="1606"/>
      <c r="H40" s="1606"/>
      <c r="I40" s="1606"/>
      <c r="J40" s="854"/>
      <c r="K40" s="393">
        <v>1</v>
      </c>
      <c r="M40" s="860" t="s">
        <v>892</v>
      </c>
    </row>
    <row r="41" spans="1:16" ht="15.75">
      <c r="A41" s="1607" t="s">
        <v>406</v>
      </c>
      <c r="B41" s="1607"/>
      <c r="C41" s="1607"/>
      <c r="D41" s="1607"/>
      <c r="E41" s="1607"/>
      <c r="F41" s="1607"/>
      <c r="G41" s="1607"/>
      <c r="H41" s="1607"/>
      <c r="I41" s="1607"/>
      <c r="J41" s="854"/>
    </row>
    <row r="42" spans="1:16" ht="15.75">
      <c r="A42" s="1607" t="str">
        <f>IF('[22]Names of Bidder'!D6= "Sole Bidder", "", IF('[22]Names of Bidder'!D7=1,'[22]Names of Bidder'!D15,IF('[22]Names of Bidder'!D7=2,'[22]Names of Bidder'!D15&amp;" &amp; "&amp;'[22]Names of Bidder'!D20,"")))</f>
        <v/>
      </c>
      <c r="B42" s="1607"/>
      <c r="C42" s="1607"/>
      <c r="D42" s="1607"/>
      <c r="E42" s="1607"/>
      <c r="F42" s="1607"/>
      <c r="G42" s="1607"/>
      <c r="H42" s="1607"/>
      <c r="I42" s="1607"/>
      <c r="J42" s="854"/>
    </row>
    <row r="43" spans="1:16" ht="18" customHeight="1">
      <c r="A43" s="1608" t="str">
        <f>IF('[22]Names of Bidder'!D6= "Sole Bidder", "", "having its Registered Office at "&amp;IF('[22]Names of Bidder'!D7=1,'[22]Names of Bidder'!D16&amp;" "&amp;'[22]Names of Bidder'!D17&amp;" "&amp;'[22]Names of Bidder'!D18,IF('[22]Names of Bidder'!D7=2,'[22]Names of Bidder'!D16&amp;" &amp; "&amp;'[22]Names of Bidder'!D17&amp;" "&amp;'[22]Names of Bidder'!D18&amp;" and " &amp; '[22]Names of Bidder'!D21&amp;" &amp; "&amp;'[22]Names of Bidder'!D22&amp;" "&amp;'[22]Names of Bidder'!D23 &amp;IF('[22]Names of Bidder'!D7="2 or More"," respectively",""))))</f>
        <v/>
      </c>
      <c r="B43" s="1608"/>
      <c r="C43" s="1608"/>
      <c r="D43" s="1608"/>
      <c r="E43" s="1608"/>
      <c r="F43" s="1608"/>
      <c r="G43" s="1608"/>
      <c r="H43" s="1608"/>
      <c r="I43" s="1608"/>
      <c r="J43" s="854"/>
    </row>
    <row r="44" spans="1:16" ht="15.75">
      <c r="A44" s="1607" t="s">
        <v>407</v>
      </c>
      <c r="B44" s="1607"/>
      <c r="C44" s="1607"/>
      <c r="D44" s="1607"/>
      <c r="E44" s="1607"/>
      <c r="F44" s="1607"/>
      <c r="G44" s="1607"/>
      <c r="H44" s="1607"/>
      <c r="I44" s="1607"/>
      <c r="J44" s="854"/>
    </row>
    <row r="45" spans="1:16" ht="15.75">
      <c r="A45" s="769"/>
      <c r="B45" s="769"/>
      <c r="C45" s="769"/>
      <c r="D45" s="769"/>
      <c r="E45" s="769"/>
      <c r="F45" s="769"/>
      <c r="G45" s="769"/>
      <c r="H45" s="769"/>
      <c r="I45" s="769"/>
      <c r="J45" s="854"/>
    </row>
    <row r="46" spans="1:16" ht="16.5">
      <c r="A46" s="1609" t="s">
        <v>408</v>
      </c>
      <c r="B46" s="1609"/>
      <c r="C46" s="1609"/>
      <c r="D46" s="1609"/>
      <c r="E46" s="1609"/>
      <c r="F46" s="1609"/>
      <c r="G46" s="1609"/>
      <c r="H46" s="1609"/>
      <c r="I46" s="1609"/>
      <c r="J46" s="854"/>
    </row>
    <row r="47" spans="1:16" ht="30.75" customHeight="1">
      <c r="A47" s="1609" t="s">
        <v>409</v>
      </c>
      <c r="B47" s="1609"/>
      <c r="C47" s="1609"/>
      <c r="D47" s="1609"/>
      <c r="E47" s="1609"/>
      <c r="F47" s="1609"/>
      <c r="G47" s="1609"/>
      <c r="H47" s="1609"/>
      <c r="I47" s="1609"/>
      <c r="J47" s="854"/>
    </row>
    <row r="48" spans="1:16" ht="120.75" customHeight="1">
      <c r="A48" s="1049" t="str">
        <f>"POWERGRID intends to award, under laid-down organisational procedures, contract(s) for "&amp;Basic!B1&amp;" Specification Number:"&amp;Basic!B3</f>
        <v>POWERGRID intends to award, under laid-down organisational procedures, contract(s) for 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 Specification Number:5002002169/REACTOR/DOM/A02-CC CS -3</v>
      </c>
      <c r="B48" s="1049"/>
      <c r="C48" s="1049"/>
      <c r="D48" s="1049"/>
      <c r="E48" s="1049"/>
      <c r="F48" s="1049"/>
      <c r="G48" s="1049"/>
      <c r="H48" s="1049"/>
      <c r="I48" s="1049"/>
      <c r="J48" s="854"/>
    </row>
    <row r="49" spans="1:10" ht="21" customHeight="1">
      <c r="A49" s="1610" t="s">
        <v>410</v>
      </c>
      <c r="B49" s="1610"/>
      <c r="C49" s="1610"/>
      <c r="D49" s="1610"/>
      <c r="E49" s="1611" t="s">
        <v>410</v>
      </c>
      <c r="F49" s="1611"/>
      <c r="G49" s="1611"/>
      <c r="H49" s="1611"/>
      <c r="I49" s="1611"/>
      <c r="J49" s="854"/>
    </row>
    <row r="50" spans="1:10" ht="33" customHeight="1">
      <c r="A50" s="1603" t="s">
        <v>411</v>
      </c>
      <c r="B50" s="1603"/>
      <c r="C50" s="1603"/>
      <c r="D50" s="1603"/>
      <c r="E50" s="1604" t="s">
        <v>893</v>
      </c>
      <c r="F50" s="1604"/>
      <c r="G50" s="1604"/>
      <c r="H50" s="1604"/>
      <c r="I50" s="1604"/>
      <c r="J50" s="854"/>
    </row>
    <row r="51" spans="1:10" ht="22.5" customHeight="1">
      <c r="A51" s="395" t="s">
        <v>512</v>
      </c>
      <c r="B51" s="396"/>
      <c r="C51" s="396"/>
      <c r="D51" s="396"/>
      <c r="E51" s="861"/>
      <c r="F51" s="396"/>
      <c r="G51" s="396"/>
      <c r="H51" s="396"/>
      <c r="I51" s="862" t="s">
        <v>894</v>
      </c>
      <c r="J51" s="854"/>
    </row>
    <row r="52" spans="1:10" ht="40.5" customHeight="1">
      <c r="A52" s="1596" t="s">
        <v>895</v>
      </c>
      <c r="B52" s="1596"/>
      <c r="C52" s="1596"/>
      <c r="D52" s="1596"/>
      <c r="E52" s="1596"/>
      <c r="F52" s="1596"/>
      <c r="G52" s="1596"/>
      <c r="H52" s="1596"/>
      <c r="I52" s="1596"/>
    </row>
    <row r="53" spans="1:10" ht="40.5" customHeight="1">
      <c r="A53" s="1596" t="s">
        <v>896</v>
      </c>
      <c r="B53" s="1596"/>
      <c r="C53" s="1596"/>
      <c r="D53" s="1596"/>
      <c r="E53" s="1596"/>
      <c r="F53" s="1596"/>
      <c r="G53" s="1596"/>
      <c r="H53" s="1596"/>
      <c r="I53" s="1596"/>
    </row>
    <row r="54" spans="1:10" ht="13.5" customHeight="1">
      <c r="A54" s="863"/>
      <c r="B54" s="341"/>
      <c r="C54" s="341"/>
      <c r="D54" s="341"/>
      <c r="E54" s="341"/>
      <c r="F54" s="341"/>
      <c r="G54" s="341"/>
      <c r="H54" s="341"/>
      <c r="I54" s="341"/>
    </row>
    <row r="55" spans="1:10" ht="15.75">
      <c r="A55" s="1602" t="s">
        <v>542</v>
      </c>
      <c r="B55" s="1602"/>
      <c r="C55" s="1602"/>
      <c r="D55" s="1602"/>
      <c r="E55" s="1602"/>
      <c r="F55" s="1602"/>
      <c r="G55" s="1602"/>
      <c r="H55" s="1602"/>
      <c r="I55" s="1602"/>
    </row>
    <row r="56" spans="1:10" ht="15.75">
      <c r="A56" s="863"/>
      <c r="B56" s="863"/>
      <c r="C56" s="863"/>
      <c r="D56" s="863"/>
      <c r="E56" s="863"/>
      <c r="F56" s="863"/>
      <c r="G56" s="863"/>
      <c r="H56" s="863"/>
      <c r="I56" s="863"/>
    </row>
    <row r="57" spans="1:10" ht="16.5">
      <c r="A57" s="1600" t="s">
        <v>416</v>
      </c>
      <c r="B57" s="1600"/>
      <c r="C57" s="1600"/>
      <c r="D57" s="1600"/>
      <c r="E57" s="1600"/>
      <c r="F57" s="1600"/>
      <c r="G57" s="1600"/>
      <c r="H57" s="1600"/>
      <c r="I57" s="1600"/>
    </row>
    <row r="58" spans="1:10" ht="16.5">
      <c r="A58" s="864"/>
      <c r="B58" s="864"/>
      <c r="C58" s="864"/>
      <c r="D58" s="864"/>
      <c r="E58" s="864"/>
      <c r="F58" s="864"/>
      <c r="G58" s="864"/>
      <c r="H58" s="864"/>
      <c r="I58" s="864"/>
    </row>
    <row r="59" spans="1:10" ht="37.5" customHeight="1">
      <c r="A59" s="1049" t="s">
        <v>897</v>
      </c>
      <c r="B59" s="1049"/>
      <c r="C59" s="1049"/>
      <c r="D59" s="1049"/>
      <c r="E59" s="1049"/>
      <c r="F59" s="1049"/>
      <c r="G59" s="1049"/>
      <c r="H59" s="1049"/>
      <c r="I59" s="1049"/>
    </row>
    <row r="60" spans="1:10" ht="61.5" customHeight="1">
      <c r="A60" s="865" t="s">
        <v>486</v>
      </c>
      <c r="B60" s="1049" t="s">
        <v>898</v>
      </c>
      <c r="C60" s="1049"/>
      <c r="D60" s="1049"/>
      <c r="E60" s="1049"/>
      <c r="F60" s="1049"/>
      <c r="G60" s="1049"/>
      <c r="H60" s="1049"/>
      <c r="I60" s="1049"/>
    </row>
    <row r="61" spans="1:10" ht="53.25" customHeight="1">
      <c r="A61" s="865" t="s">
        <v>488</v>
      </c>
      <c r="B61" s="1049" t="s">
        <v>899</v>
      </c>
      <c r="C61" s="1049"/>
      <c r="D61" s="1049"/>
      <c r="E61" s="1049"/>
      <c r="F61" s="1049"/>
      <c r="G61" s="1049"/>
      <c r="H61" s="1049"/>
      <c r="I61" s="1049"/>
    </row>
    <row r="62" spans="1:10" ht="63" customHeight="1">
      <c r="A62" s="865" t="s">
        <v>490</v>
      </c>
      <c r="B62" s="1049" t="s">
        <v>900</v>
      </c>
      <c r="C62" s="1049"/>
      <c r="D62" s="1049"/>
      <c r="E62" s="1049"/>
      <c r="F62" s="1049"/>
      <c r="G62" s="1049"/>
      <c r="H62" s="1049"/>
      <c r="I62" s="1049"/>
    </row>
    <row r="63" spans="1:10" ht="62.25" customHeight="1">
      <c r="A63" s="865" t="s">
        <v>492</v>
      </c>
      <c r="B63" s="1049" t="s">
        <v>901</v>
      </c>
      <c r="C63" s="1049"/>
      <c r="D63" s="1049"/>
      <c r="E63" s="1049"/>
      <c r="F63" s="1049"/>
      <c r="G63" s="1049"/>
      <c r="H63" s="1049"/>
      <c r="I63" s="1049"/>
    </row>
    <row r="64" spans="1:10" ht="64.5" customHeight="1">
      <c r="A64" s="865" t="s">
        <v>494</v>
      </c>
      <c r="B64" s="1049" t="s">
        <v>902</v>
      </c>
      <c r="C64" s="1049"/>
      <c r="D64" s="1049"/>
      <c r="E64" s="1049"/>
      <c r="F64" s="1049"/>
      <c r="G64" s="1049"/>
      <c r="H64" s="1049"/>
      <c r="I64" s="1049"/>
    </row>
    <row r="65" spans="1:10" ht="62.25" customHeight="1">
      <c r="A65" s="865" t="s">
        <v>903</v>
      </c>
      <c r="B65" s="1049" t="s">
        <v>904</v>
      </c>
      <c r="C65" s="1049"/>
      <c r="D65" s="1049"/>
      <c r="E65" s="1049"/>
      <c r="F65" s="1049"/>
      <c r="G65" s="1049"/>
      <c r="H65" s="1049"/>
      <c r="I65" s="1049"/>
    </row>
    <row r="66" spans="1:10" ht="60.75" customHeight="1">
      <c r="A66" s="865" t="s">
        <v>905</v>
      </c>
      <c r="B66" s="1049" t="s">
        <v>906</v>
      </c>
      <c r="C66" s="1049"/>
      <c r="D66" s="1049"/>
      <c r="E66" s="1049"/>
      <c r="F66" s="1049"/>
      <c r="G66" s="1049"/>
      <c r="H66" s="1049"/>
      <c r="I66" s="1049"/>
    </row>
    <row r="67" spans="1:10" ht="72" customHeight="1">
      <c r="A67" s="865" t="s">
        <v>907</v>
      </c>
      <c r="B67" s="1049" t="s">
        <v>908</v>
      </c>
      <c r="C67" s="1049"/>
      <c r="D67" s="1049"/>
      <c r="E67" s="1049"/>
      <c r="F67" s="1049"/>
      <c r="G67" s="1049"/>
      <c r="H67" s="1049"/>
      <c r="I67" s="1049"/>
    </row>
    <row r="68" spans="1:10" ht="60" customHeight="1">
      <c r="A68" s="865" t="s">
        <v>909</v>
      </c>
      <c r="B68" s="1049" t="s">
        <v>910</v>
      </c>
      <c r="C68" s="1049"/>
      <c r="D68" s="1049"/>
      <c r="E68" s="1049"/>
      <c r="F68" s="1049"/>
      <c r="G68" s="1049"/>
      <c r="H68" s="1049"/>
      <c r="I68" s="1049"/>
    </row>
    <row r="69" spans="1:10" ht="21" customHeight="1">
      <c r="A69" s="1194" t="s">
        <v>410</v>
      </c>
      <c r="B69" s="1194"/>
      <c r="C69" s="1194"/>
      <c r="D69" s="1194"/>
      <c r="E69" s="1594" t="s">
        <v>410</v>
      </c>
      <c r="F69" s="1594"/>
      <c r="G69" s="1594"/>
      <c r="H69" s="1594"/>
      <c r="I69" s="1594"/>
      <c r="J69" s="854"/>
    </row>
    <row r="70" spans="1:10" ht="33" customHeight="1">
      <c r="A70" s="1274" t="s">
        <v>411</v>
      </c>
      <c r="B70" s="1274"/>
      <c r="C70" s="1274"/>
      <c r="D70" s="1274"/>
      <c r="E70" s="1595" t="s">
        <v>893</v>
      </c>
      <c r="F70" s="1595"/>
      <c r="G70" s="1595"/>
      <c r="H70" s="1595"/>
      <c r="I70" s="1595"/>
      <c r="J70" s="854"/>
    </row>
    <row r="71" spans="1:10" ht="20.25" customHeight="1">
      <c r="A71" s="395" t="s">
        <v>512</v>
      </c>
      <c r="B71" s="396"/>
      <c r="C71" s="396"/>
      <c r="D71" s="396"/>
      <c r="E71" s="396"/>
      <c r="F71" s="396"/>
      <c r="G71" s="396"/>
      <c r="H71" s="396"/>
      <c r="I71" s="862" t="s">
        <v>911</v>
      </c>
      <c r="J71" s="854"/>
    </row>
    <row r="72" spans="1:10" ht="24" customHeight="1">
      <c r="A72" s="1601"/>
      <c r="B72" s="1601"/>
      <c r="C72" s="1601"/>
      <c r="D72" s="1601"/>
      <c r="E72" s="1601"/>
      <c r="F72" s="1601"/>
      <c r="G72" s="1601"/>
      <c r="H72" s="1601"/>
      <c r="I72" s="1601"/>
      <c r="J72" s="854"/>
    </row>
    <row r="73" spans="1:10" ht="84" customHeight="1">
      <c r="A73" s="865" t="s">
        <v>912</v>
      </c>
      <c r="B73" s="1049" t="s">
        <v>913</v>
      </c>
      <c r="C73" s="1049"/>
      <c r="D73" s="1049"/>
      <c r="E73" s="1049"/>
      <c r="F73" s="1049"/>
      <c r="G73" s="1049"/>
      <c r="H73" s="1049"/>
      <c r="I73" s="1049"/>
    </row>
    <row r="74" spans="1:10" ht="30" customHeight="1">
      <c r="A74" s="866" t="s">
        <v>914</v>
      </c>
      <c r="B74" s="867"/>
      <c r="C74" s="867"/>
      <c r="D74" s="867"/>
      <c r="E74" s="867"/>
      <c r="F74" s="867"/>
      <c r="G74" s="867"/>
      <c r="H74" s="867"/>
      <c r="I74" s="867"/>
    </row>
    <row r="75" spans="1:10" ht="42" customHeight="1">
      <c r="A75" s="1599" t="s">
        <v>915</v>
      </c>
      <c r="B75" s="1599"/>
      <c r="C75" s="1599"/>
      <c r="D75" s="1599"/>
      <c r="E75" s="1599"/>
      <c r="F75" s="1599"/>
      <c r="G75" s="1599"/>
      <c r="H75" s="1599"/>
      <c r="I75" s="1599"/>
    </row>
    <row r="76" spans="1:10" ht="80.25" customHeight="1">
      <c r="A76" s="865" t="s">
        <v>486</v>
      </c>
      <c r="B76" s="1049" t="s">
        <v>916</v>
      </c>
      <c r="C76" s="1049"/>
      <c r="D76" s="1049"/>
      <c r="E76" s="1049"/>
      <c r="F76" s="1049"/>
      <c r="G76" s="1049"/>
      <c r="H76" s="1049"/>
      <c r="I76" s="1049"/>
    </row>
    <row r="77" spans="1:10" ht="72" customHeight="1">
      <c r="A77" s="865" t="s">
        <v>488</v>
      </c>
      <c r="B77" s="1049" t="s">
        <v>917</v>
      </c>
      <c r="C77" s="1049"/>
      <c r="D77" s="1049"/>
      <c r="E77" s="1049"/>
      <c r="F77" s="1049"/>
      <c r="G77" s="1049"/>
      <c r="H77" s="1049"/>
      <c r="I77" s="1049"/>
    </row>
    <row r="78" spans="1:10" ht="55.5" customHeight="1">
      <c r="A78" s="865" t="s">
        <v>490</v>
      </c>
      <c r="B78" s="1049" t="s">
        <v>918</v>
      </c>
      <c r="C78" s="1049"/>
      <c r="D78" s="1049"/>
      <c r="E78" s="1049"/>
      <c r="F78" s="1049"/>
      <c r="G78" s="1049"/>
      <c r="H78" s="1049"/>
      <c r="I78" s="1049"/>
    </row>
    <row r="79" spans="1:10" ht="69.75" customHeight="1">
      <c r="A79" s="865" t="s">
        <v>492</v>
      </c>
      <c r="B79" s="1049" t="s">
        <v>919</v>
      </c>
      <c r="C79" s="1049"/>
      <c r="D79" s="1049"/>
      <c r="E79" s="1049"/>
      <c r="F79" s="1049"/>
      <c r="G79" s="1049"/>
      <c r="H79" s="1049"/>
      <c r="I79" s="1049"/>
    </row>
    <row r="80" spans="1:10" ht="56.25" customHeight="1">
      <c r="A80" s="865" t="s">
        <v>494</v>
      </c>
      <c r="B80" s="1049" t="s">
        <v>920</v>
      </c>
      <c r="C80" s="1049"/>
      <c r="D80" s="1049"/>
      <c r="E80" s="1049"/>
      <c r="F80" s="1049"/>
      <c r="G80" s="1049"/>
      <c r="H80" s="1049"/>
      <c r="I80" s="1049"/>
    </row>
    <row r="81" spans="1:10" ht="70.5" customHeight="1">
      <c r="A81" s="865" t="s">
        <v>903</v>
      </c>
      <c r="B81" s="1049" t="s">
        <v>921</v>
      </c>
      <c r="C81" s="1049"/>
      <c r="D81" s="1049"/>
      <c r="E81" s="1049"/>
      <c r="F81" s="1049"/>
      <c r="G81" s="1049"/>
      <c r="H81" s="1049"/>
      <c r="I81" s="1049"/>
    </row>
    <row r="82" spans="1:10" ht="86.25" customHeight="1">
      <c r="A82" s="865" t="s">
        <v>905</v>
      </c>
      <c r="B82" s="1049" t="s">
        <v>922</v>
      </c>
      <c r="C82" s="1049"/>
      <c r="D82" s="1049"/>
      <c r="E82" s="1049"/>
      <c r="F82" s="1049"/>
      <c r="G82" s="1049"/>
      <c r="H82" s="1049"/>
      <c r="I82" s="1049"/>
    </row>
    <row r="83" spans="1:10" ht="72" customHeight="1">
      <c r="A83" s="865" t="s">
        <v>907</v>
      </c>
      <c r="B83" s="1049" t="s">
        <v>923</v>
      </c>
      <c r="C83" s="1049"/>
      <c r="D83" s="1049"/>
      <c r="E83" s="1049"/>
      <c r="F83" s="1049"/>
      <c r="G83" s="1049"/>
      <c r="H83" s="1049"/>
      <c r="I83" s="1049"/>
    </row>
    <row r="84" spans="1:10" ht="21" customHeight="1">
      <c r="A84" s="1194" t="s">
        <v>410</v>
      </c>
      <c r="B84" s="1194"/>
      <c r="C84" s="1194"/>
      <c r="D84" s="1194"/>
      <c r="E84" s="1594" t="s">
        <v>410</v>
      </c>
      <c r="F84" s="1594"/>
      <c r="G84" s="1594"/>
      <c r="H84" s="1594"/>
      <c r="I84" s="1594"/>
      <c r="J84" s="854"/>
    </row>
    <row r="85" spans="1:10" ht="33" customHeight="1">
      <c r="A85" s="1274" t="s">
        <v>411</v>
      </c>
      <c r="B85" s="1274"/>
      <c r="C85" s="1274"/>
      <c r="D85" s="1274"/>
      <c r="E85" s="1595" t="s">
        <v>893</v>
      </c>
      <c r="F85" s="1595"/>
      <c r="G85" s="1595"/>
      <c r="H85" s="1595"/>
      <c r="I85" s="1595"/>
      <c r="J85" s="854"/>
    </row>
    <row r="86" spans="1:10" ht="20.25" customHeight="1">
      <c r="A86" s="395" t="s">
        <v>512</v>
      </c>
      <c r="B86" s="396"/>
      <c r="C86" s="396"/>
      <c r="D86" s="396"/>
      <c r="E86" s="396"/>
      <c r="F86" s="396"/>
      <c r="G86" s="396"/>
      <c r="H86" s="396"/>
      <c r="I86" s="862" t="s">
        <v>924</v>
      </c>
      <c r="J86" s="854"/>
    </row>
    <row r="87" spans="1:10" ht="7.5" customHeight="1">
      <c r="A87" s="1600"/>
      <c r="B87" s="1600"/>
      <c r="C87" s="1600"/>
      <c r="D87" s="1600"/>
      <c r="E87" s="1600"/>
      <c r="F87" s="1600"/>
      <c r="G87" s="1600"/>
      <c r="H87" s="1600"/>
      <c r="I87" s="1600"/>
    </row>
    <row r="88" spans="1:10" ht="89.25" customHeight="1">
      <c r="A88" s="865" t="s">
        <v>909</v>
      </c>
      <c r="B88" s="1049" t="s">
        <v>925</v>
      </c>
      <c r="C88" s="1049"/>
      <c r="D88" s="1049"/>
      <c r="E88" s="1049"/>
      <c r="F88" s="1049"/>
      <c r="G88" s="1049"/>
      <c r="H88" s="1049"/>
      <c r="I88" s="1049"/>
    </row>
    <row r="89" spans="1:10" ht="75" customHeight="1">
      <c r="A89" s="865" t="s">
        <v>912</v>
      </c>
      <c r="B89" s="1049" t="s">
        <v>926</v>
      </c>
      <c r="C89" s="1049"/>
      <c r="D89" s="1049"/>
      <c r="E89" s="1049"/>
      <c r="F89" s="1049"/>
      <c r="G89" s="1049"/>
      <c r="H89" s="1049"/>
      <c r="I89" s="1049"/>
    </row>
    <row r="90" spans="1:10" ht="64.5" customHeight="1">
      <c r="A90" s="865" t="s">
        <v>927</v>
      </c>
      <c r="B90" s="1049" t="s">
        <v>928</v>
      </c>
      <c r="C90" s="1049"/>
      <c r="D90" s="1049"/>
      <c r="E90" s="1049"/>
      <c r="F90" s="1049"/>
      <c r="G90" s="1049"/>
      <c r="H90" s="1049"/>
      <c r="I90" s="1049"/>
    </row>
    <row r="91" spans="1:10" ht="95.25" customHeight="1">
      <c r="A91" s="865" t="s">
        <v>929</v>
      </c>
      <c r="B91" s="1049" t="s">
        <v>930</v>
      </c>
      <c r="C91" s="1049"/>
      <c r="D91" s="1049"/>
      <c r="E91" s="1049"/>
      <c r="F91" s="1049"/>
      <c r="G91" s="1049"/>
      <c r="H91" s="1049"/>
      <c r="I91" s="1049"/>
    </row>
    <row r="92" spans="1:10" ht="73.5" customHeight="1">
      <c r="A92" s="865" t="s">
        <v>931</v>
      </c>
      <c r="B92" s="1049" t="s">
        <v>932</v>
      </c>
      <c r="C92" s="1049"/>
      <c r="D92" s="1049"/>
      <c r="E92" s="1049"/>
      <c r="F92" s="1049"/>
      <c r="G92" s="1049"/>
      <c r="H92" s="1049"/>
      <c r="I92" s="1049"/>
    </row>
    <row r="93" spans="1:10" ht="58.5" customHeight="1">
      <c r="A93" s="865" t="s">
        <v>933</v>
      </c>
      <c r="B93" s="1049" t="s">
        <v>934</v>
      </c>
      <c r="C93" s="1049"/>
      <c r="D93" s="1049"/>
      <c r="E93" s="1049"/>
      <c r="F93" s="1049"/>
      <c r="G93" s="1049"/>
      <c r="H93" s="1049"/>
      <c r="I93" s="1049"/>
    </row>
    <row r="94" spans="1:10" ht="111.75" customHeight="1">
      <c r="A94" s="865" t="s">
        <v>935</v>
      </c>
      <c r="B94" s="1049" t="s">
        <v>936</v>
      </c>
      <c r="C94" s="1049"/>
      <c r="D94" s="1049"/>
      <c r="E94" s="1049"/>
      <c r="F94" s="1049"/>
      <c r="G94" s="1049"/>
      <c r="H94" s="1049"/>
      <c r="I94" s="1049"/>
    </row>
    <row r="95" spans="1:10" ht="84.75" customHeight="1">
      <c r="A95" s="865" t="s">
        <v>937</v>
      </c>
      <c r="B95" s="1049" t="s">
        <v>938</v>
      </c>
      <c r="C95" s="1049"/>
      <c r="D95" s="1049"/>
      <c r="E95" s="1049"/>
      <c r="F95" s="1049"/>
      <c r="G95" s="1049"/>
      <c r="H95" s="1049"/>
      <c r="I95" s="1049"/>
    </row>
    <row r="96" spans="1:10" ht="84.75" customHeight="1">
      <c r="A96" s="865" t="s">
        <v>939</v>
      </c>
      <c r="B96" s="1049" t="s">
        <v>940</v>
      </c>
      <c r="C96" s="1049"/>
      <c r="D96" s="1049"/>
      <c r="E96" s="1049"/>
      <c r="F96" s="1049"/>
      <c r="G96" s="1049"/>
      <c r="H96" s="1049"/>
      <c r="I96" s="1049"/>
    </row>
    <row r="97" spans="1:10" ht="21" customHeight="1">
      <c r="A97" s="1194" t="s">
        <v>410</v>
      </c>
      <c r="B97" s="1194"/>
      <c r="C97" s="1194"/>
      <c r="D97" s="1194"/>
      <c r="E97" s="1594" t="s">
        <v>410</v>
      </c>
      <c r="F97" s="1594"/>
      <c r="G97" s="1594"/>
      <c r="H97" s="1594"/>
      <c r="I97" s="1594"/>
      <c r="J97" s="854"/>
    </row>
    <row r="98" spans="1:10" ht="33" customHeight="1">
      <c r="A98" s="1274" t="s">
        <v>411</v>
      </c>
      <c r="B98" s="1274"/>
      <c r="C98" s="1274"/>
      <c r="D98" s="1274"/>
      <c r="E98" s="1595" t="s">
        <v>893</v>
      </c>
      <c r="F98" s="1595"/>
      <c r="G98" s="1595"/>
      <c r="H98" s="1595"/>
      <c r="I98" s="1595"/>
      <c r="J98" s="854"/>
    </row>
    <row r="99" spans="1:10" ht="19.5" customHeight="1">
      <c r="A99" s="395" t="s">
        <v>512</v>
      </c>
      <c r="B99" s="396"/>
      <c r="C99" s="396"/>
      <c r="D99" s="396"/>
      <c r="E99" s="396"/>
      <c r="F99" s="396"/>
      <c r="G99" s="396"/>
      <c r="H99" s="396"/>
      <c r="I99" s="862" t="s">
        <v>941</v>
      </c>
    </row>
    <row r="100" spans="1:10" ht="10.5" customHeight="1">
      <c r="A100" s="868"/>
      <c r="B100" s="869"/>
      <c r="C100" s="869"/>
      <c r="D100" s="869"/>
      <c r="E100" s="869"/>
      <c r="F100" s="869"/>
      <c r="G100" s="869"/>
      <c r="H100" s="869"/>
      <c r="I100" s="869"/>
    </row>
    <row r="101" spans="1:10" ht="79.5" customHeight="1">
      <c r="A101" s="865" t="s">
        <v>942</v>
      </c>
      <c r="B101" s="1049" t="s">
        <v>943</v>
      </c>
      <c r="C101" s="1049"/>
      <c r="D101" s="1049"/>
      <c r="E101" s="1049"/>
      <c r="F101" s="1049"/>
      <c r="G101" s="1049"/>
      <c r="H101" s="1049"/>
      <c r="I101" s="1049"/>
    </row>
    <row r="102" spans="1:10" ht="72" customHeight="1">
      <c r="A102" s="865" t="s">
        <v>944</v>
      </c>
      <c r="B102" s="1049" t="s">
        <v>945</v>
      </c>
      <c r="C102" s="1049"/>
      <c r="D102" s="1049"/>
      <c r="E102" s="1049"/>
      <c r="F102" s="1049"/>
      <c r="G102" s="1049"/>
      <c r="H102" s="1049"/>
      <c r="I102" s="1049"/>
    </row>
    <row r="103" spans="1:10" ht="72.75" customHeight="1">
      <c r="A103" s="865" t="s">
        <v>946</v>
      </c>
      <c r="B103" s="1049" t="s">
        <v>947</v>
      </c>
      <c r="C103" s="1049"/>
      <c r="D103" s="1049"/>
      <c r="E103" s="1049"/>
      <c r="F103" s="1049"/>
      <c r="G103" s="1049"/>
      <c r="H103" s="1049"/>
      <c r="I103" s="1049"/>
    </row>
    <row r="104" spans="1:10" ht="30" customHeight="1">
      <c r="A104" s="866" t="s">
        <v>948</v>
      </c>
      <c r="B104" s="867"/>
      <c r="C104" s="867"/>
      <c r="D104" s="867"/>
      <c r="E104" s="867"/>
      <c r="F104" s="867"/>
      <c r="G104" s="867"/>
      <c r="H104" s="867"/>
      <c r="I104" s="867"/>
    </row>
    <row r="105" spans="1:10" ht="32.25" customHeight="1">
      <c r="A105" s="865" t="s">
        <v>486</v>
      </c>
      <c r="B105" s="1049" t="s">
        <v>440</v>
      </c>
      <c r="C105" s="1049"/>
      <c r="D105" s="1049"/>
      <c r="E105" s="1049"/>
      <c r="F105" s="1049"/>
      <c r="G105" s="1049"/>
      <c r="H105" s="1049"/>
      <c r="I105" s="1049"/>
    </row>
    <row r="106" spans="1:10" ht="44.25" customHeight="1">
      <c r="A106" s="865" t="s">
        <v>488</v>
      </c>
      <c r="B106" s="1049" t="s">
        <v>949</v>
      </c>
      <c r="C106" s="1049"/>
      <c r="D106" s="1049"/>
      <c r="E106" s="1049"/>
      <c r="F106" s="1049"/>
      <c r="G106" s="1049"/>
      <c r="H106" s="1049"/>
      <c r="I106" s="1049"/>
    </row>
    <row r="107" spans="1:10" ht="12" customHeight="1">
      <c r="A107" s="865"/>
      <c r="B107" s="870"/>
      <c r="C107" s="870"/>
      <c r="D107" s="870"/>
      <c r="E107" s="870"/>
      <c r="F107" s="870"/>
      <c r="G107" s="870"/>
      <c r="H107" s="870"/>
      <c r="I107" s="870"/>
    </row>
    <row r="108" spans="1:10" ht="30" customHeight="1">
      <c r="A108" s="866" t="s">
        <v>950</v>
      </c>
      <c r="B108" s="867"/>
      <c r="C108" s="867"/>
      <c r="D108" s="867"/>
      <c r="E108" s="867"/>
      <c r="F108" s="867"/>
      <c r="G108" s="867"/>
      <c r="H108" s="867"/>
      <c r="I108" s="867"/>
    </row>
    <row r="109" spans="1:10" ht="40.5" customHeight="1">
      <c r="A109" s="1599" t="s">
        <v>951</v>
      </c>
      <c r="B109" s="1599"/>
      <c r="C109" s="1599"/>
      <c r="D109" s="1599"/>
      <c r="E109" s="1599"/>
      <c r="F109" s="1599"/>
      <c r="G109" s="1599"/>
      <c r="H109" s="1599"/>
      <c r="I109" s="1599"/>
    </row>
    <row r="110" spans="1:10" ht="30" customHeight="1">
      <c r="A110" s="866" t="s">
        <v>952</v>
      </c>
      <c r="B110" s="867"/>
      <c r="C110" s="867"/>
      <c r="D110" s="867"/>
      <c r="E110" s="867"/>
      <c r="F110" s="867"/>
      <c r="G110" s="867"/>
      <c r="H110" s="867"/>
      <c r="I110" s="867"/>
    </row>
    <row r="111" spans="1:10" ht="62.25" customHeight="1">
      <c r="A111" s="865" t="s">
        <v>486</v>
      </c>
      <c r="B111" s="1049" t="s">
        <v>953</v>
      </c>
      <c r="C111" s="1049"/>
      <c r="D111" s="1049"/>
      <c r="E111" s="1049"/>
      <c r="F111" s="1049"/>
      <c r="G111" s="1049"/>
      <c r="H111" s="1049"/>
      <c r="I111" s="1049"/>
    </row>
    <row r="112" spans="1:10" ht="45" customHeight="1">
      <c r="A112" s="865" t="s">
        <v>488</v>
      </c>
      <c r="B112" s="1049" t="s">
        <v>954</v>
      </c>
      <c r="C112" s="1049"/>
      <c r="D112" s="1049"/>
      <c r="E112" s="1049"/>
      <c r="F112" s="1049"/>
      <c r="G112" s="1049"/>
      <c r="H112" s="1049"/>
      <c r="I112" s="1049"/>
    </row>
    <row r="113" spans="1:10" ht="55.5" customHeight="1">
      <c r="A113" s="865" t="s">
        <v>490</v>
      </c>
      <c r="B113" s="1049" t="s">
        <v>955</v>
      </c>
      <c r="C113" s="1049"/>
      <c r="D113" s="1049"/>
      <c r="E113" s="1049"/>
      <c r="F113" s="1049"/>
      <c r="G113" s="1049"/>
      <c r="H113" s="1049"/>
      <c r="I113" s="1049"/>
    </row>
    <row r="114" spans="1:10" ht="58.5" customHeight="1">
      <c r="A114" s="865" t="s">
        <v>492</v>
      </c>
      <c r="B114" s="1049" t="s">
        <v>956</v>
      </c>
      <c r="C114" s="1049"/>
      <c r="D114" s="1049"/>
      <c r="E114" s="1049"/>
      <c r="F114" s="1049"/>
      <c r="G114" s="1049"/>
      <c r="H114" s="1049"/>
      <c r="I114" s="1049"/>
    </row>
    <row r="115" spans="1:10" ht="54" customHeight="1">
      <c r="A115" s="865" t="s">
        <v>494</v>
      </c>
      <c r="B115" s="1049" t="s">
        <v>957</v>
      </c>
      <c r="C115" s="1049"/>
      <c r="D115" s="1049"/>
      <c r="E115" s="1049"/>
      <c r="F115" s="1049"/>
      <c r="G115" s="1049"/>
      <c r="H115" s="1049"/>
      <c r="I115" s="1049"/>
    </row>
    <row r="116" spans="1:10" ht="17.45" customHeight="1">
      <c r="A116" s="868"/>
      <c r="B116" s="869"/>
      <c r="C116" s="869"/>
      <c r="D116" s="869"/>
      <c r="E116" s="869"/>
      <c r="F116" s="869"/>
      <c r="G116" s="869"/>
      <c r="H116" s="869"/>
      <c r="I116" s="869"/>
    </row>
    <row r="117" spans="1:10" ht="21" customHeight="1">
      <c r="A117" s="1194" t="s">
        <v>410</v>
      </c>
      <c r="B117" s="1194"/>
      <c r="C117" s="1194"/>
      <c r="D117" s="1194"/>
      <c r="E117" s="1594" t="s">
        <v>410</v>
      </c>
      <c r="F117" s="1594"/>
      <c r="G117" s="1594"/>
      <c r="H117" s="1594"/>
      <c r="I117" s="1594"/>
      <c r="J117" s="854"/>
    </row>
    <row r="118" spans="1:10" ht="33" customHeight="1">
      <c r="A118" s="1274" t="s">
        <v>411</v>
      </c>
      <c r="B118" s="1274"/>
      <c r="C118" s="1274"/>
      <c r="D118" s="1274"/>
      <c r="E118" s="1595" t="s">
        <v>893</v>
      </c>
      <c r="F118" s="1595"/>
      <c r="G118" s="1595"/>
      <c r="H118" s="1595"/>
      <c r="I118" s="1595"/>
      <c r="J118" s="854"/>
    </row>
    <row r="119" spans="1:10" ht="22.5" customHeight="1">
      <c r="A119" s="395" t="s">
        <v>512</v>
      </c>
      <c r="B119" s="396"/>
      <c r="C119" s="396"/>
      <c r="D119" s="396"/>
      <c r="E119" s="396"/>
      <c r="F119" s="396"/>
      <c r="G119" s="396"/>
      <c r="H119" s="396"/>
      <c r="I119" s="862" t="s">
        <v>958</v>
      </c>
      <c r="J119" s="854"/>
    </row>
    <row r="120" spans="1:10" ht="30.75" customHeight="1">
      <c r="A120" s="868"/>
      <c r="B120" s="1596"/>
      <c r="C120" s="1596"/>
      <c r="D120" s="1596"/>
      <c r="E120" s="1596"/>
      <c r="F120" s="1596"/>
      <c r="G120" s="1596"/>
      <c r="H120" s="1596"/>
      <c r="I120" s="1596"/>
    </row>
    <row r="121" spans="1:10" ht="21.95" customHeight="1">
      <c r="A121" s="341"/>
      <c r="B121" s="850"/>
      <c r="C121" s="397"/>
      <c r="D121" s="397"/>
      <c r="E121" s="397"/>
      <c r="F121" s="850"/>
      <c r="G121" s="397"/>
      <c r="H121" s="397"/>
      <c r="I121" s="397"/>
    </row>
    <row r="122" spans="1:10" ht="21.95" customHeight="1">
      <c r="A122" s="341"/>
      <c r="B122" s="1597" t="s">
        <v>467</v>
      </c>
      <c r="C122" s="1597"/>
      <c r="D122" s="871"/>
      <c r="E122" s="871"/>
      <c r="F122" s="1597" t="s">
        <v>467</v>
      </c>
      <c r="G122" s="1597"/>
      <c r="H122" s="871"/>
      <c r="I122" s="871"/>
    </row>
    <row r="123" spans="1:10" ht="35.25" customHeight="1">
      <c r="A123" s="341"/>
      <c r="B123" s="1598" t="s">
        <v>411</v>
      </c>
      <c r="C123" s="1598"/>
      <c r="D123" s="1598"/>
      <c r="E123" s="1598"/>
      <c r="F123" s="1598" t="s">
        <v>893</v>
      </c>
      <c r="G123" s="1598"/>
      <c r="H123" s="1598"/>
      <c r="I123" s="1598"/>
    </row>
    <row r="124" spans="1:10" ht="21.95" customHeight="1">
      <c r="A124" s="341"/>
      <c r="B124" s="872"/>
      <c r="C124" s="873"/>
      <c r="D124" s="873"/>
      <c r="E124" s="873"/>
      <c r="F124" s="874"/>
      <c r="G124" s="874"/>
      <c r="H124" s="874"/>
      <c r="I124" s="874"/>
    </row>
    <row r="125" spans="1:10" ht="21.95" customHeight="1">
      <c r="A125" s="341"/>
      <c r="B125" s="1194" t="s">
        <v>468</v>
      </c>
      <c r="C125" s="1194"/>
      <c r="D125" s="1194"/>
      <c r="E125" s="1194"/>
      <c r="F125" s="1194" t="s">
        <v>468</v>
      </c>
      <c r="G125" s="1194"/>
      <c r="H125" s="1194"/>
      <c r="I125" s="1194"/>
    </row>
    <row r="126" spans="1:10" ht="21.95" customHeight="1">
      <c r="A126" s="341"/>
      <c r="B126" s="850"/>
      <c r="C126" s="873"/>
      <c r="D126" s="873"/>
      <c r="E126" s="873"/>
      <c r="F126" s="850"/>
      <c r="G126" s="873"/>
      <c r="H126" s="873"/>
      <c r="I126" s="873"/>
    </row>
    <row r="127" spans="1:10" ht="21.95" customHeight="1">
      <c r="A127" s="341"/>
      <c r="B127" s="850"/>
      <c r="C127" s="873"/>
      <c r="D127" s="873"/>
      <c r="E127" s="873"/>
      <c r="F127" s="850"/>
      <c r="G127" s="873"/>
      <c r="H127" s="873"/>
      <c r="I127" s="873"/>
    </row>
    <row r="128" spans="1:10" ht="21.95" customHeight="1">
      <c r="A128" s="341"/>
      <c r="B128" s="396" t="s">
        <v>469</v>
      </c>
      <c r="C128" s="875"/>
      <c r="D128" s="396"/>
      <c r="E128" s="396"/>
      <c r="F128" s="1593" t="s">
        <v>469</v>
      </c>
      <c r="G128" s="1593"/>
      <c r="H128" s="1593"/>
      <c r="I128" s="1593"/>
    </row>
    <row r="129" spans="1:9" ht="21.95" customHeight="1">
      <c r="A129" s="341"/>
      <c r="B129" s="396" t="s">
        <v>6</v>
      </c>
      <c r="C129" s="875"/>
      <c r="D129" s="396"/>
      <c r="E129" s="396"/>
      <c r="F129" s="396" t="s">
        <v>959</v>
      </c>
      <c r="G129" s="871"/>
      <c r="H129" s="871"/>
      <c r="I129" s="871"/>
    </row>
    <row r="130" spans="1:9" ht="21.95" customHeight="1">
      <c r="A130" s="341"/>
      <c r="B130" s="871"/>
      <c r="C130" s="873"/>
      <c r="D130" s="873"/>
      <c r="E130" s="873"/>
      <c r="F130" s="871"/>
      <c r="G130" s="873"/>
      <c r="H130" s="873"/>
      <c r="I130" s="873"/>
    </row>
    <row r="131" spans="1:9" ht="21.95" customHeight="1">
      <c r="A131" s="341"/>
      <c r="B131" s="1194" t="s">
        <v>470</v>
      </c>
      <c r="C131" s="1194"/>
      <c r="D131" s="1194"/>
      <c r="E131" s="1194"/>
      <c r="F131" s="1194" t="s">
        <v>470</v>
      </c>
      <c r="G131" s="1194"/>
      <c r="H131" s="1194"/>
      <c r="I131" s="1194"/>
    </row>
    <row r="132" spans="1:9" ht="21.95" customHeight="1">
      <c r="A132" s="341"/>
      <c r="B132" s="396" t="s">
        <v>469</v>
      </c>
      <c r="C132" s="396"/>
      <c r="D132" s="396"/>
      <c r="E132" s="396"/>
      <c r="F132" s="396" t="s">
        <v>469</v>
      </c>
      <c r="G132" s="367"/>
      <c r="H132" s="367"/>
      <c r="I132" s="367"/>
    </row>
    <row r="133" spans="1:9" ht="21.95" customHeight="1">
      <c r="A133" s="341"/>
      <c r="B133" s="396" t="s">
        <v>6</v>
      </c>
      <c r="C133" s="396"/>
      <c r="D133" s="396"/>
      <c r="E133" s="396"/>
      <c r="F133" s="396" t="s">
        <v>6</v>
      </c>
      <c r="G133" s="341"/>
      <c r="H133" s="876"/>
      <c r="I133" s="876"/>
    </row>
    <row r="134" spans="1:9" ht="21.95" customHeight="1">
      <c r="A134" s="341"/>
      <c r="B134" s="341"/>
      <c r="C134" s="341"/>
      <c r="D134" s="341"/>
      <c r="E134" s="341"/>
      <c r="F134" s="341"/>
      <c r="G134" s="341"/>
      <c r="H134" s="341"/>
      <c r="I134" s="341"/>
    </row>
    <row r="135" spans="1:9" ht="21.95" customHeight="1">
      <c r="A135" s="341"/>
      <c r="B135" s="1194" t="s">
        <v>544</v>
      </c>
      <c r="C135" s="1194"/>
      <c r="D135" s="1194"/>
      <c r="E135" s="1194"/>
      <c r="F135" s="1194" t="s">
        <v>544</v>
      </c>
      <c r="G135" s="1194"/>
      <c r="H135" s="1194"/>
      <c r="I135" s="1194"/>
    </row>
    <row r="136" spans="1:9" ht="21.95" customHeight="1">
      <c r="A136" s="341"/>
      <c r="B136" s="396" t="s">
        <v>469</v>
      </c>
      <c r="C136" s="396"/>
      <c r="D136" s="396"/>
      <c r="E136" s="396"/>
      <c r="F136" s="396" t="s">
        <v>469</v>
      </c>
      <c r="G136" s="367"/>
      <c r="H136" s="367"/>
      <c r="I136" s="367"/>
    </row>
    <row r="137" spans="1:9" ht="21.95" customHeight="1">
      <c r="A137" s="397"/>
      <c r="B137" s="396" t="s">
        <v>6</v>
      </c>
      <c r="C137" s="396"/>
      <c r="D137" s="396"/>
      <c r="E137" s="396"/>
      <c r="F137" s="396" t="s">
        <v>6</v>
      </c>
      <c r="G137" s="397"/>
      <c r="H137" s="877"/>
      <c r="I137" s="877"/>
    </row>
    <row r="138" spans="1:9" ht="21.95" customHeight="1">
      <c r="A138" s="397"/>
      <c r="B138" s="396"/>
      <c r="C138" s="396"/>
      <c r="D138" s="396"/>
      <c r="E138" s="396"/>
      <c r="F138" s="396"/>
      <c r="G138" s="397"/>
      <c r="H138" s="877"/>
      <c r="I138" s="877"/>
    </row>
    <row r="139" spans="1:9" ht="21.95" customHeight="1">
      <c r="A139" s="397"/>
      <c r="B139" s="396"/>
      <c r="C139" s="396"/>
      <c r="D139" s="396"/>
      <c r="E139" s="396"/>
      <c r="F139" s="396"/>
      <c r="G139" s="397"/>
      <c r="H139" s="877"/>
      <c r="I139" s="877"/>
    </row>
    <row r="140" spans="1:9" ht="21.95" customHeight="1">
      <c r="A140" s="397"/>
      <c r="B140" s="396"/>
      <c r="C140" s="396"/>
      <c r="D140" s="396"/>
      <c r="E140" s="396"/>
      <c r="F140" s="396"/>
      <c r="G140" s="397"/>
      <c r="H140" s="877"/>
      <c r="I140" s="877"/>
    </row>
    <row r="141" spans="1:9" ht="21.95" customHeight="1">
      <c r="A141" s="397"/>
      <c r="B141" s="396"/>
      <c r="C141" s="396"/>
      <c r="D141" s="396"/>
      <c r="E141" s="396"/>
      <c r="F141" s="396"/>
      <c r="G141" s="397"/>
      <c r="H141" s="877"/>
      <c r="I141" s="877"/>
    </row>
    <row r="142" spans="1:9" ht="21.95" customHeight="1">
      <c r="A142" s="397"/>
      <c r="B142" s="396"/>
      <c r="C142" s="396"/>
      <c r="D142" s="396"/>
      <c r="E142" s="396"/>
      <c r="F142" s="396"/>
      <c r="G142" s="397"/>
      <c r="H142" s="877"/>
      <c r="I142" s="877"/>
    </row>
    <row r="143" spans="1:9" ht="21.95" customHeight="1">
      <c r="A143" s="397"/>
      <c r="B143" s="396"/>
      <c r="C143" s="396"/>
      <c r="D143" s="396"/>
      <c r="E143" s="396"/>
      <c r="F143" s="396"/>
      <c r="G143" s="397"/>
      <c r="H143" s="877"/>
      <c r="I143" s="877"/>
    </row>
    <row r="144" spans="1:9" ht="21.95" customHeight="1">
      <c r="A144" s="397"/>
      <c r="B144" s="396"/>
      <c r="C144" s="396"/>
      <c r="D144" s="396"/>
      <c r="E144" s="396"/>
      <c r="F144" s="396"/>
      <c r="G144" s="397"/>
      <c r="H144" s="877"/>
      <c r="I144" s="877"/>
    </row>
    <row r="145" spans="1:9" ht="21.95" customHeight="1">
      <c r="A145" s="397"/>
      <c r="B145" s="396"/>
      <c r="C145" s="396"/>
      <c r="D145" s="396"/>
      <c r="E145" s="396"/>
      <c r="F145" s="396"/>
      <c r="G145" s="397"/>
      <c r="H145" s="877"/>
      <c r="I145" s="877"/>
    </row>
    <row r="146" spans="1:9" ht="21.95" customHeight="1">
      <c r="A146" s="397"/>
      <c r="B146" s="396"/>
      <c r="C146" s="396"/>
      <c r="D146" s="396"/>
      <c r="E146" s="396"/>
      <c r="F146" s="396"/>
      <c r="G146" s="397"/>
      <c r="H146" s="877"/>
      <c r="I146" s="877"/>
    </row>
    <row r="147" spans="1:9" ht="21.95" customHeight="1">
      <c r="A147" s="397"/>
      <c r="B147" s="396"/>
      <c r="C147" s="396"/>
      <c r="D147" s="396"/>
      <c r="E147" s="396"/>
      <c r="F147" s="396"/>
      <c r="G147" s="397"/>
      <c r="H147" s="877"/>
      <c r="I147" s="877"/>
    </row>
    <row r="148" spans="1:9" ht="21.6" customHeight="1">
      <c r="A148" s="397"/>
      <c r="B148" s="396"/>
      <c r="C148" s="396"/>
      <c r="D148" s="396"/>
      <c r="E148" s="396"/>
      <c r="F148" s="396"/>
      <c r="G148" s="397"/>
      <c r="H148" s="877"/>
      <c r="I148" s="877"/>
    </row>
    <row r="149" spans="1:9" ht="21.6" hidden="1" customHeight="1">
      <c r="A149" s="397"/>
      <c r="B149" s="396"/>
      <c r="C149" s="396"/>
      <c r="D149" s="396"/>
      <c r="E149" s="396"/>
      <c r="F149" s="396"/>
      <c r="G149" s="397"/>
      <c r="H149" s="877"/>
      <c r="I149" s="877"/>
    </row>
    <row r="150" spans="1:9" ht="21.6" hidden="1" customHeight="1">
      <c r="A150" s="397"/>
      <c r="B150" s="396"/>
      <c r="C150" s="396"/>
      <c r="D150" s="396"/>
      <c r="E150" s="396"/>
      <c r="F150" s="396"/>
      <c r="G150" s="397"/>
      <c r="H150" s="877"/>
      <c r="I150" s="877"/>
    </row>
    <row r="151" spans="1:9" ht="18.600000000000001" hidden="1" customHeight="1">
      <c r="A151" s="397"/>
      <c r="B151" s="396"/>
      <c r="C151" s="396"/>
      <c r="D151" s="396"/>
      <c r="E151" s="396"/>
      <c r="F151" s="396"/>
      <c r="G151" s="397"/>
      <c r="H151" s="877"/>
      <c r="I151" s="877"/>
    </row>
    <row r="152" spans="1:9" ht="21.6" hidden="1" customHeight="1">
      <c r="A152" s="397"/>
      <c r="B152" s="396"/>
      <c r="C152" s="396"/>
      <c r="D152" s="396"/>
      <c r="E152" s="396"/>
      <c r="F152" s="396"/>
      <c r="G152" s="397"/>
      <c r="H152" s="877"/>
      <c r="I152" s="877"/>
    </row>
    <row r="153" spans="1:9" ht="21.6" hidden="1" customHeight="1">
      <c r="A153" s="397"/>
      <c r="B153" s="396"/>
      <c r="C153" s="396"/>
      <c r="D153" s="396"/>
      <c r="E153" s="396"/>
      <c r="F153" s="396"/>
      <c r="G153" s="397"/>
      <c r="H153" s="877"/>
      <c r="I153" s="877"/>
    </row>
    <row r="154" spans="1:9" ht="21.95" customHeight="1">
      <c r="A154" s="397"/>
      <c r="B154" s="396"/>
      <c r="C154" s="396"/>
      <c r="D154" s="396"/>
      <c r="E154" s="396"/>
      <c r="F154" s="396"/>
      <c r="G154" s="397"/>
      <c r="H154" s="877"/>
      <c r="I154" s="877"/>
    </row>
    <row r="155" spans="1:9" ht="21.95" customHeight="1">
      <c r="A155" s="397"/>
      <c r="B155" s="396"/>
      <c r="C155" s="396"/>
      <c r="D155" s="396"/>
      <c r="E155" s="396"/>
      <c r="F155" s="396"/>
      <c r="G155" s="397"/>
      <c r="H155" s="877"/>
      <c r="I155" s="877"/>
    </row>
    <row r="156" spans="1:9" ht="21.95" customHeight="1">
      <c r="A156" s="398"/>
      <c r="B156" s="338"/>
      <c r="C156" s="338"/>
      <c r="D156" s="338"/>
      <c r="E156" s="338"/>
      <c r="F156" s="338"/>
      <c r="G156" s="398"/>
      <c r="H156" s="878"/>
      <c r="I156" s="878"/>
    </row>
    <row r="157" spans="1:9" ht="21.95" customHeight="1">
      <c r="A157" s="395" t="s">
        <v>512</v>
      </c>
      <c r="B157" s="396"/>
      <c r="C157" s="396"/>
      <c r="D157" s="396"/>
      <c r="E157" s="396"/>
      <c r="F157" s="396"/>
      <c r="G157" s="396"/>
      <c r="H157" s="396"/>
      <c r="I157" s="862" t="s">
        <v>960</v>
      </c>
    </row>
    <row r="158" spans="1:9" ht="21.95" customHeight="1">
      <c r="A158" s="341"/>
      <c r="B158" s="396"/>
      <c r="C158" s="396"/>
      <c r="D158" s="396"/>
      <c r="E158" s="396"/>
      <c r="F158" s="396"/>
      <c r="G158" s="341"/>
      <c r="H158" s="341"/>
      <c r="I158" s="341"/>
    </row>
    <row r="159" spans="1:9" ht="21.95" customHeight="1">
      <c r="A159" s="341"/>
      <c r="B159" s="396"/>
      <c r="C159" s="396"/>
      <c r="D159" s="396"/>
      <c r="E159" s="396"/>
      <c r="F159" s="396"/>
      <c r="G159" s="341"/>
      <c r="H159" s="341"/>
      <c r="I159" s="341"/>
    </row>
    <row r="160" spans="1:9" ht="21.95" customHeight="1">
      <c r="A160" s="341"/>
      <c r="B160" s="396"/>
      <c r="C160" s="396"/>
      <c r="D160" s="396"/>
      <c r="E160" s="396"/>
      <c r="F160" s="396"/>
      <c r="G160" s="341"/>
      <c r="H160" s="341"/>
      <c r="I160" s="341"/>
    </row>
    <row r="161" spans="1:10" ht="21.95" customHeight="1">
      <c r="A161" s="341"/>
      <c r="B161" s="396"/>
      <c r="C161" s="396"/>
      <c r="D161" s="396"/>
      <c r="E161" s="396"/>
      <c r="F161" s="396"/>
      <c r="G161" s="341"/>
      <c r="H161" s="341"/>
      <c r="I161" s="341"/>
    </row>
    <row r="162" spans="1:10" ht="21.95" customHeight="1">
      <c r="A162" s="341"/>
      <c r="B162" s="396"/>
      <c r="C162" s="396"/>
      <c r="D162" s="396"/>
      <c r="E162" s="396"/>
      <c r="F162" s="396"/>
      <c r="G162" s="341"/>
      <c r="H162" s="341"/>
      <c r="I162" s="341"/>
    </row>
    <row r="163" spans="1:10" ht="21.95" customHeight="1">
      <c r="A163" s="341"/>
      <c r="B163" s="396"/>
      <c r="C163" s="396"/>
      <c r="D163" s="396"/>
      <c r="E163" s="396"/>
      <c r="F163" s="396"/>
      <c r="G163" s="341"/>
      <c r="H163" s="341"/>
      <c r="I163" s="341"/>
    </row>
    <row r="164" spans="1:10" ht="21.95" customHeight="1">
      <c r="A164" s="341"/>
      <c r="B164" s="396"/>
      <c r="C164" s="396"/>
      <c r="D164" s="396"/>
      <c r="E164" s="396"/>
      <c r="F164" s="396"/>
      <c r="G164" s="341"/>
      <c r="H164" s="341"/>
      <c r="I164" s="341"/>
    </row>
    <row r="165" spans="1:10" ht="21.95" customHeight="1">
      <c r="A165" s="341"/>
      <c r="B165" s="396"/>
      <c r="C165" s="396"/>
      <c r="D165" s="396"/>
      <c r="E165" s="396"/>
      <c r="F165" s="396"/>
      <c r="G165" s="341"/>
      <c r="H165" s="341"/>
      <c r="I165" s="341"/>
    </row>
    <row r="166" spans="1:10" ht="21.95" customHeight="1">
      <c r="A166" s="341"/>
      <c r="B166" s="396"/>
      <c r="C166" s="396"/>
      <c r="D166" s="396"/>
      <c r="E166" s="396"/>
      <c r="F166" s="396"/>
      <c r="G166" s="341"/>
      <c r="H166" s="341"/>
      <c r="I166" s="341"/>
    </row>
    <row r="167" spans="1:10" ht="21.95" customHeight="1">
      <c r="A167" s="341"/>
      <c r="B167" s="396"/>
      <c r="C167" s="396"/>
      <c r="D167" s="396"/>
      <c r="E167" s="396"/>
      <c r="F167" s="396"/>
      <c r="G167" s="341"/>
      <c r="H167" s="341"/>
      <c r="I167" s="341"/>
    </row>
    <row r="168" spans="1:10" ht="21.95" customHeight="1">
      <c r="A168" s="397"/>
      <c r="B168" s="396"/>
      <c r="C168" s="396"/>
      <c r="D168" s="396"/>
      <c r="E168" s="396"/>
      <c r="F168" s="396"/>
      <c r="G168" s="397"/>
      <c r="H168" s="397"/>
      <c r="I168" s="397"/>
      <c r="J168" s="859"/>
    </row>
    <row r="169" spans="1:10" ht="21.95" customHeight="1">
      <c r="A169" s="397"/>
      <c r="B169" s="396"/>
      <c r="C169" s="396"/>
      <c r="D169" s="396"/>
      <c r="E169" s="396"/>
      <c r="F169" s="396"/>
      <c r="G169" s="397"/>
      <c r="H169" s="397"/>
      <c r="I169" s="397"/>
      <c r="J169" s="859"/>
    </row>
    <row r="170" spans="1:10" ht="15.75">
      <c r="A170" s="397"/>
      <c r="B170" s="397"/>
      <c r="C170" s="397"/>
      <c r="D170" s="397"/>
      <c r="E170" s="397"/>
      <c r="F170" s="397"/>
      <c r="G170" s="397"/>
      <c r="H170" s="397"/>
      <c r="I170" s="397"/>
      <c r="J170" s="859"/>
    </row>
    <row r="171" spans="1:10">
      <c r="A171" s="859"/>
      <c r="B171" s="859"/>
      <c r="C171" s="859"/>
      <c r="D171" s="859"/>
      <c r="E171" s="859"/>
      <c r="F171" s="859"/>
      <c r="G171" s="859"/>
      <c r="H171" s="859"/>
      <c r="I171" s="859"/>
      <c r="J171" s="879"/>
    </row>
    <row r="172" spans="1:10" ht="15.75">
      <c r="A172" s="397"/>
      <c r="B172" s="397"/>
      <c r="C172" s="397"/>
      <c r="D172" s="397"/>
      <c r="E172" s="397"/>
      <c r="F172" s="397"/>
      <c r="G172" s="397"/>
      <c r="H172" s="397"/>
      <c r="I172" s="397"/>
      <c r="J172" s="859"/>
    </row>
    <row r="173" spans="1:10" ht="15.75">
      <c r="A173" s="397"/>
      <c r="B173" s="397"/>
      <c r="C173" s="397"/>
      <c r="D173" s="397"/>
      <c r="E173" s="397"/>
      <c r="F173" s="397"/>
      <c r="G173" s="397"/>
      <c r="H173" s="397"/>
      <c r="I173" s="397"/>
      <c r="J173" s="859"/>
    </row>
    <row r="174" spans="1:10" ht="15.75">
      <c r="A174" s="341"/>
      <c r="B174" s="341"/>
      <c r="C174" s="341"/>
      <c r="D174" s="341"/>
      <c r="E174" s="341"/>
      <c r="F174" s="341"/>
      <c r="G174" s="341"/>
      <c r="H174" s="341"/>
      <c r="I174" s="341"/>
    </row>
    <row r="175" spans="1:10" ht="15.75">
      <c r="A175" s="341"/>
      <c r="B175" s="341"/>
      <c r="C175" s="341"/>
      <c r="D175" s="341"/>
      <c r="E175" s="341"/>
      <c r="F175" s="341"/>
      <c r="G175" s="341"/>
      <c r="H175" s="341"/>
      <c r="I175" s="341"/>
    </row>
    <row r="176" spans="1:10" ht="15.75">
      <c r="A176" s="341"/>
      <c r="B176" s="341"/>
      <c r="C176" s="341"/>
      <c r="D176" s="341"/>
      <c r="E176" s="341"/>
      <c r="F176" s="341"/>
      <c r="G176" s="341"/>
      <c r="H176" s="341"/>
      <c r="I176" s="341"/>
    </row>
    <row r="177" spans="1:9" ht="15.75">
      <c r="A177" s="341"/>
      <c r="B177" s="341"/>
      <c r="C177" s="341"/>
      <c r="D177" s="341"/>
      <c r="E177" s="341"/>
      <c r="F177" s="341"/>
      <c r="G177" s="341"/>
      <c r="H177" s="341"/>
      <c r="I177" s="341"/>
    </row>
    <row r="178" spans="1:9" ht="15.75">
      <c r="A178" s="341"/>
      <c r="B178" s="341"/>
      <c r="C178" s="341"/>
      <c r="D178" s="341"/>
      <c r="E178" s="341"/>
      <c r="F178" s="341"/>
      <c r="G178" s="341"/>
      <c r="H178" s="341"/>
      <c r="I178" s="341"/>
    </row>
    <row r="179" spans="1:9" ht="15.75">
      <c r="A179" s="341"/>
      <c r="B179" s="341"/>
      <c r="C179" s="341"/>
      <c r="D179" s="341"/>
      <c r="E179" s="341"/>
      <c r="F179" s="341"/>
      <c r="G179" s="341"/>
      <c r="H179" s="341"/>
      <c r="I179" s="341"/>
    </row>
    <row r="180" spans="1:9" ht="15.75">
      <c r="A180" s="341"/>
      <c r="B180" s="341"/>
      <c r="C180" s="341"/>
      <c r="D180" s="341"/>
      <c r="E180" s="341"/>
      <c r="F180" s="341"/>
      <c r="G180" s="341"/>
      <c r="H180" s="341"/>
      <c r="I180" s="341"/>
    </row>
    <row r="181" spans="1:9" ht="15.75">
      <c r="A181" s="341"/>
      <c r="B181" s="341"/>
      <c r="C181" s="341"/>
      <c r="D181" s="341"/>
      <c r="E181" s="341"/>
      <c r="F181" s="341"/>
      <c r="G181" s="341"/>
      <c r="H181" s="341"/>
      <c r="I181" s="341"/>
    </row>
    <row r="182" spans="1:9" ht="15.75">
      <c r="A182" s="341"/>
      <c r="B182" s="341"/>
      <c r="C182" s="341"/>
      <c r="D182" s="341"/>
      <c r="E182" s="341"/>
      <c r="F182" s="341"/>
      <c r="G182" s="341"/>
      <c r="H182" s="341"/>
      <c r="I182" s="341"/>
    </row>
    <row r="183" spans="1:9" ht="15.75">
      <c r="A183" s="341"/>
      <c r="B183" s="341"/>
      <c r="C183" s="341"/>
      <c r="D183" s="341"/>
      <c r="E183" s="341"/>
      <c r="F183" s="341"/>
      <c r="G183" s="341"/>
      <c r="H183" s="341"/>
      <c r="I183" s="341"/>
    </row>
    <row r="184" spans="1:9" ht="15.75">
      <c r="A184" s="341"/>
      <c r="B184" s="341"/>
      <c r="C184" s="341"/>
      <c r="D184" s="341"/>
      <c r="E184" s="341"/>
      <c r="F184" s="341"/>
      <c r="G184" s="341"/>
      <c r="H184" s="341"/>
      <c r="I184" s="341"/>
    </row>
  </sheetData>
  <sheetProtection password="CBD2" sheet="1" formatColumns="0" formatRows="0" selectLockedCells="1"/>
  <customSheetViews>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drawing r:id="rId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40625" defaultRowHeight="16.5"/>
  <cols>
    <col min="1" max="1" width="12.140625" style="17" customWidth="1"/>
    <col min="2" max="2" width="36.85546875" style="17" customWidth="1"/>
    <col min="3" max="3" width="11.42578125" style="17" customWidth="1"/>
    <col min="4" max="4" width="27.140625" style="17" customWidth="1"/>
    <col min="5" max="5" width="39.28515625" style="17" customWidth="1"/>
    <col min="6" max="8" width="9.140625" style="12"/>
    <col min="9" max="16384" width="9.140625" style="13"/>
  </cols>
  <sheetData>
    <row r="1" spans="1:9" s="80" customFormat="1" ht="24.75" customHeight="1">
      <c r="A1" s="1621" t="str">
        <f>'Attach 3(JV)'!A1</f>
        <v>Specification No. :5002002169/REACTOR/DOM/A02-CC CS -3</v>
      </c>
      <c r="B1" s="1621"/>
      <c r="C1" s="1621"/>
      <c r="D1" s="1621"/>
      <c r="E1" s="627" t="str">
        <f>"Attachment-19 " &amp; 'Attach 3(JV)'!AT1</f>
        <v xml:space="preserve">Attachment-19 </v>
      </c>
      <c r="F1" s="81"/>
      <c r="G1" s="81"/>
      <c r="H1" s="81"/>
    </row>
    <row r="2" spans="1:9" ht="7.5" customHeight="1"/>
    <row r="3" spans="1:9" ht="91.5" customHeight="1">
      <c r="A3" s="1441"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442"/>
      <c r="C3" s="1442"/>
      <c r="D3" s="1442"/>
      <c r="E3" s="1442"/>
      <c r="F3" s="14"/>
      <c r="G3" s="15"/>
      <c r="H3" s="14"/>
    </row>
    <row r="4" spans="1:9" ht="20.100000000000001" customHeight="1">
      <c r="A4" s="16"/>
      <c r="H4" s="18"/>
      <c r="I4" s="2"/>
    </row>
    <row r="5" spans="1:9" ht="20.100000000000001" customHeight="1">
      <c r="A5" s="1035" t="s">
        <v>3</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5.25" customHeight="1">
      <c r="A8" s="1619" t="str">
        <f>'Attach 3(JV)'!A8</f>
        <v/>
      </c>
      <c r="B8" s="1619"/>
      <c r="C8" s="1619"/>
      <c r="D8" s="1619"/>
      <c r="E8" s="123" t="str">
        <f>'Attach 3(JV)'!E8</f>
        <v>Contract Services</v>
      </c>
      <c r="H8" s="18"/>
      <c r="I8" s="4"/>
    </row>
    <row r="9" spans="1:9" ht="20.100000000000001" customHeight="1">
      <c r="A9" s="5" t="s">
        <v>347</v>
      </c>
      <c r="B9" s="1455">
        <f>'Attach 3(JV)'!B9</f>
        <v>0</v>
      </c>
      <c r="C9" s="1455"/>
      <c r="D9" s="1455"/>
      <c r="E9" s="123" t="str">
        <f>'Attach 3(JV)'!E9</f>
        <v>Power Grid Corporation of India Ltd.,</v>
      </c>
      <c r="H9" s="18"/>
      <c r="I9" s="4"/>
    </row>
    <row r="10" spans="1:9" ht="20.100000000000001" customHeight="1">
      <c r="A10" s="5" t="s">
        <v>349</v>
      </c>
      <c r="B10" s="1455">
        <f>'Attach 3(JV)'!B10</f>
        <v>0</v>
      </c>
      <c r="C10" s="1455"/>
      <c r="D10" s="1455"/>
      <c r="E10" s="123" t="str">
        <f>'Attach 3(JV)'!E10</f>
        <v>"Saudamini", Plot No. 2, Sector 29</v>
      </c>
      <c r="H10" s="18"/>
      <c r="I10" s="4"/>
    </row>
    <row r="11" spans="1:9" ht="20.100000000000001" customHeight="1">
      <c r="B11" s="1455">
        <f>'Attach 3(JV)'!B11</f>
        <v>0</v>
      </c>
      <c r="C11" s="1455"/>
      <c r="D11" s="1455"/>
      <c r="E11" s="123" t="str">
        <f>'Attach 3(JV)'!E11</f>
        <v>Gurgaon (Haryana) - 122001</v>
      </c>
    </row>
    <row r="12" spans="1:9" ht="18" customHeight="1">
      <c r="A12" s="20"/>
      <c r="B12" s="1455">
        <f>'Attach 3(JV)'!B12</f>
        <v>0</v>
      </c>
      <c r="C12" s="1455"/>
      <c r="D12" s="1455"/>
      <c r="E12" s="6"/>
    </row>
    <row r="13" spans="1:9" ht="19.5" hidden="1" customHeight="1">
      <c r="A13" s="20"/>
      <c r="B13" s="114"/>
      <c r="C13" s="114"/>
      <c r="D13" s="114"/>
      <c r="E13" s="6"/>
    </row>
    <row r="14" spans="1:9" ht="20.100000000000001" customHeight="1">
      <c r="A14" s="20"/>
      <c r="B14" s="114"/>
      <c r="C14" s="114"/>
      <c r="D14" s="114"/>
      <c r="G14" s="3"/>
    </row>
    <row r="15" spans="1:9" ht="20.100000000000001" customHeight="1">
      <c r="A15" s="17" t="s">
        <v>342</v>
      </c>
    </row>
    <row r="16" spans="1:9" ht="6" customHeight="1">
      <c r="A16" s="20"/>
    </row>
    <row r="17" spans="1:8" ht="78.75" customHeight="1">
      <c r="A17" s="1270" t="s">
        <v>4</v>
      </c>
      <c r="B17" s="1270"/>
      <c r="C17" s="1270"/>
      <c r="D17" s="1270"/>
      <c r="E17" s="1270"/>
    </row>
    <row r="18" spans="1:8" ht="56.25" customHeight="1">
      <c r="A18" s="1620" t="s">
        <v>505</v>
      </c>
      <c r="B18" s="1620"/>
      <c r="C18" s="1620"/>
      <c r="D18" s="1620"/>
      <c r="E18" s="1620"/>
    </row>
    <row r="19" spans="1:8" ht="184.5" customHeight="1">
      <c r="A19" s="1620" t="s">
        <v>504</v>
      </c>
      <c r="B19" s="1620"/>
      <c r="C19" s="1620"/>
      <c r="D19" s="1620"/>
      <c r="E19" s="1620"/>
    </row>
    <row r="20" spans="1:8" ht="8.25" hidden="1" customHeight="1">
      <c r="A20" s="20"/>
    </row>
    <row r="21" spans="1:8" ht="20.100000000000001" hidden="1" customHeight="1">
      <c r="A21" s="20"/>
    </row>
    <row r="22" spans="1:8" ht="20.100000000000001" hidden="1" customHeight="1">
      <c r="A22" s="20"/>
    </row>
    <row r="23" spans="1:8" ht="57.75" hidden="1" customHeight="1">
      <c r="A23" s="1270"/>
      <c r="B23" s="1270"/>
      <c r="C23" s="1270"/>
      <c r="D23" s="1270"/>
      <c r="E23" s="1270"/>
      <c r="F23" s="22"/>
      <c r="G23" s="22"/>
      <c r="H23" s="22"/>
    </row>
    <row r="24" spans="1:8" ht="20.100000000000001" hidden="1" customHeight="1">
      <c r="A24" s="20"/>
    </row>
    <row r="25" spans="1:8" ht="20.100000000000001" hidden="1" customHeight="1">
      <c r="A25" s="23"/>
    </row>
    <row r="26" spans="1:8" ht="20.100000000000001" hidden="1" customHeight="1"/>
    <row r="27" spans="1:8" ht="20.100000000000001" hidden="1" customHeight="1">
      <c r="A27" s="23"/>
    </row>
    <row r="28" spans="1:8" ht="20.100000000000001" hidden="1" customHeight="1"/>
    <row r="29" spans="1:8" ht="12" customHeight="1">
      <c r="D29" s="25"/>
    </row>
    <row r="30" spans="1:8" ht="33" customHeight="1">
      <c r="A30" s="24" t="s">
        <v>7</v>
      </c>
      <c r="B30" s="53" t="str">
        <f>'Attach 3(JV)'!B24</f>
        <v>--</v>
      </c>
      <c r="C30" s="28"/>
      <c r="D30" s="25" t="s">
        <v>5</v>
      </c>
      <c r="E30" s="255" t="str">
        <f>'Attach 3(JV)'!E24</f>
        <v/>
      </c>
    </row>
    <row r="31" spans="1:8" ht="33" customHeight="1">
      <c r="A31" s="24" t="s">
        <v>8</v>
      </c>
      <c r="B31" s="255" t="str">
        <f>'Attach 3(JV)'!B25</f>
        <v/>
      </c>
      <c r="C31" s="28"/>
      <c r="D31" s="25" t="s">
        <v>6</v>
      </c>
      <c r="E31" s="255" t="str">
        <f>'Attach 3(JV)'!E25</f>
        <v/>
      </c>
    </row>
    <row r="32" spans="1:8" ht="33" customHeight="1">
      <c r="B32" s="28"/>
      <c r="C32" s="28"/>
      <c r="D32" s="25"/>
      <c r="E32" s="28"/>
    </row>
    <row r="33" spans="1:1" ht="20.100000000000001" customHeight="1"/>
    <row r="34" spans="1:1" ht="20.100000000000001" customHeight="1">
      <c r="A34" s="26"/>
    </row>
    <row r="35" spans="1:1" ht="20.100000000000001" customHeight="1"/>
    <row r="36" spans="1:1" ht="20.100000000000001" customHeight="1"/>
    <row r="37" spans="1:1" ht="20.100000000000001" customHeight="1">
      <c r="A37" s="26"/>
    </row>
    <row r="38" spans="1:1" ht="20.100000000000001" customHeight="1"/>
    <row r="39" spans="1:1" ht="20.100000000000001" customHeight="1">
      <c r="A39" s="26"/>
    </row>
    <row r="40" spans="1:1" ht="20.100000000000001" customHeight="1"/>
    <row r="41" spans="1:1" ht="20.100000000000001" customHeight="1">
      <c r="A41" s="26"/>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8"/>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41"/>
  <headerFooter alignWithMargins="0">
    <oddFooter>&amp;R&amp;"Book Antiqua,Bold"&amp;8 Page &amp;P of &amp;N</oddFooter>
  </headerFooter>
  <drawing r:id="rId4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8"/>
  <sheetViews>
    <sheetView showGridLines="0" view="pageBreakPreview" zoomScaleSheetLayoutView="100" workbookViewId="0">
      <selection activeCell="D26" sqref="D26:F26"/>
    </sheetView>
  </sheetViews>
  <sheetFormatPr defaultColWidth="9.140625" defaultRowHeight="16.5"/>
  <cols>
    <col min="1" max="1" width="13.85546875" style="17" customWidth="1"/>
    <col min="2" max="2" width="11.28515625" style="17" customWidth="1"/>
    <col min="3" max="3" width="39" style="17" customWidth="1"/>
    <col min="4" max="4" width="18.7109375" style="17" customWidth="1"/>
    <col min="5" max="5" width="27.28515625" style="17" customWidth="1"/>
    <col min="6" max="6" width="25" style="17" customWidth="1"/>
    <col min="7" max="7" width="14.5703125" style="30" customWidth="1"/>
    <col min="8" max="8" width="14.140625" style="30" customWidth="1"/>
    <col min="9" max="9" width="14" style="43" customWidth="1"/>
    <col min="10" max="10" width="16.140625" style="43" customWidth="1"/>
    <col min="11" max="11" width="9.140625" style="216" hidden="1" customWidth="1"/>
    <col min="12" max="13" width="9.140625" style="216" customWidth="1"/>
    <col min="14" max="25" width="9.140625" style="216"/>
    <col min="26" max="26" width="10" style="216" bestFit="1" customWidth="1"/>
    <col min="27" max="27" width="0" style="43" hidden="1" customWidth="1"/>
    <col min="28" max="28" width="0" style="46" hidden="1" customWidth="1"/>
    <col min="29" max="29" width="22.42578125" style="47" hidden="1" customWidth="1"/>
    <col min="30" max="31" width="0" style="217" hidden="1" customWidth="1"/>
    <col min="32" max="32" width="0" style="188" hidden="1" customWidth="1"/>
    <col min="33" max="33" width="10" style="188" hidden="1" customWidth="1"/>
    <col min="34" max="34" width="14.85546875" style="188" hidden="1" customWidth="1"/>
    <col min="35" max="35" width="0" style="188" hidden="1" customWidth="1"/>
    <col min="36" max="42" width="9.140625" style="188"/>
    <col min="43" max="16384" width="9.140625" style="13"/>
  </cols>
  <sheetData>
    <row r="1" spans="1:52" ht="27.75" customHeight="1">
      <c r="A1" s="1267" t="str">
        <f>'Attach 3(JV)'!A1</f>
        <v>Specification No. :5002002169/REACTOR/DOM/A02-CC CS -3</v>
      </c>
      <c r="B1" s="1267"/>
      <c r="C1" s="1267"/>
      <c r="D1" s="1267"/>
      <c r="E1" s="1267"/>
      <c r="F1" s="332" t="s">
        <v>400</v>
      </c>
      <c r="G1" s="66"/>
      <c r="H1" s="66"/>
      <c r="AE1" s="218">
        <v>1</v>
      </c>
      <c r="AF1" s="188" t="s">
        <v>310</v>
      </c>
      <c r="AG1" s="219">
        <v>1</v>
      </c>
      <c r="AH1" s="219" t="s">
        <v>110</v>
      </c>
      <c r="AI1" s="220"/>
      <c r="AJ1" s="220"/>
      <c r="AK1" s="219">
        <v>1</v>
      </c>
      <c r="AL1" s="220" t="s">
        <v>111</v>
      </c>
      <c r="AQ1" s="134"/>
      <c r="AR1" s="134"/>
      <c r="AS1" s="134"/>
      <c r="AT1" s="134"/>
      <c r="AU1" s="134"/>
      <c r="AV1" s="134"/>
      <c r="AW1" s="134"/>
      <c r="AX1" s="134"/>
      <c r="AY1" s="134"/>
      <c r="AZ1" s="134"/>
    </row>
    <row r="2" spans="1:52">
      <c r="AE2" s="218">
        <v>2</v>
      </c>
      <c r="AF2" s="188" t="s">
        <v>311</v>
      </c>
      <c r="AG2" s="219">
        <v>2</v>
      </c>
      <c r="AH2" s="219" t="s">
        <v>288</v>
      </c>
      <c r="AI2" s="220"/>
      <c r="AJ2" s="220"/>
      <c r="AK2" s="219">
        <v>2</v>
      </c>
      <c r="AL2" s="220" t="s">
        <v>289</v>
      </c>
      <c r="AQ2" s="134"/>
      <c r="AR2" s="134"/>
      <c r="AS2" s="134"/>
      <c r="AT2" s="134"/>
      <c r="AU2" s="134"/>
      <c r="AV2" s="134"/>
      <c r="AW2" s="134"/>
      <c r="AX2" s="134"/>
      <c r="AY2" s="134"/>
      <c r="AZ2" s="134"/>
    </row>
    <row r="3" spans="1:52" ht="20.100000000000001" customHeight="1">
      <c r="A3" s="1035" t="s">
        <v>51</v>
      </c>
      <c r="B3" s="1035"/>
      <c r="C3" s="1035"/>
      <c r="D3" s="1035"/>
      <c r="E3" s="1035"/>
      <c r="F3" s="1035"/>
      <c r="G3" s="57"/>
      <c r="H3" s="57"/>
      <c r="I3" s="39"/>
      <c r="AB3" s="221"/>
      <c r="AC3" s="222"/>
      <c r="AE3" s="218">
        <v>3</v>
      </c>
      <c r="AF3" s="188" t="s">
        <v>312</v>
      </c>
      <c r="AG3" s="219">
        <v>3</v>
      </c>
      <c r="AH3" s="219" t="s">
        <v>290</v>
      </c>
      <c r="AI3" s="220"/>
      <c r="AJ3" s="220"/>
      <c r="AK3" s="219">
        <v>3</v>
      </c>
      <c r="AL3" s="220" t="s">
        <v>291</v>
      </c>
      <c r="AQ3" s="134"/>
      <c r="AR3" s="134"/>
      <c r="AS3" s="134"/>
      <c r="AT3" s="134"/>
      <c r="AU3" s="134"/>
      <c r="AV3" s="134"/>
      <c r="AW3" s="134"/>
      <c r="AX3" s="134"/>
      <c r="AY3" s="134"/>
      <c r="AZ3" s="134"/>
    </row>
    <row r="4" spans="1:52" ht="12" customHeight="1">
      <c r="A4" s="16"/>
      <c r="B4" s="16"/>
      <c r="C4" s="16"/>
      <c r="D4" s="16"/>
      <c r="E4" s="16"/>
      <c r="F4" s="16"/>
      <c r="G4" s="57"/>
      <c r="H4" s="57"/>
      <c r="I4" s="39"/>
      <c r="AB4" s="221"/>
      <c r="AC4" s="222"/>
      <c r="AE4" s="218">
        <v>4</v>
      </c>
      <c r="AF4" s="188" t="s">
        <v>313</v>
      </c>
      <c r="AG4" s="219">
        <v>4</v>
      </c>
      <c r="AH4" s="219" t="s">
        <v>292</v>
      </c>
      <c r="AI4" s="220"/>
      <c r="AJ4" s="220"/>
      <c r="AK4" s="219">
        <v>4</v>
      </c>
      <c r="AL4" s="220" t="s">
        <v>293</v>
      </c>
      <c r="AQ4" s="134"/>
      <c r="AR4" s="134"/>
      <c r="AS4" s="134"/>
      <c r="AT4" s="134"/>
      <c r="AU4" s="134"/>
      <c r="AV4" s="134"/>
      <c r="AW4" s="134"/>
      <c r="AX4" s="134"/>
      <c r="AY4" s="134"/>
      <c r="AZ4" s="134"/>
    </row>
    <row r="5" spans="1:52" ht="20.100000000000001" customHeight="1">
      <c r="A5" s="26" t="s">
        <v>309</v>
      </c>
      <c r="B5" s="26"/>
      <c r="C5" s="1649"/>
      <c r="D5" s="1649"/>
      <c r="E5" s="1649"/>
      <c r="F5" s="1649"/>
      <c r="G5" s="67"/>
      <c r="H5" s="67"/>
      <c r="AB5" s="221"/>
      <c r="AC5" s="222"/>
      <c r="AE5" s="218">
        <v>5</v>
      </c>
      <c r="AF5" s="188" t="s">
        <v>314</v>
      </c>
      <c r="AG5" s="219">
        <v>5</v>
      </c>
      <c r="AH5" s="219" t="s">
        <v>292</v>
      </c>
      <c r="AI5" s="220"/>
      <c r="AJ5" s="220"/>
      <c r="AK5" s="219">
        <v>5</v>
      </c>
      <c r="AL5" s="220" t="s">
        <v>294</v>
      </c>
      <c r="AQ5" s="134"/>
      <c r="AR5" s="134"/>
      <c r="AS5" s="134"/>
      <c r="AT5" s="134"/>
      <c r="AU5" s="134"/>
      <c r="AV5" s="134"/>
      <c r="AW5" s="134"/>
      <c r="AX5" s="134"/>
      <c r="AY5" s="134"/>
      <c r="AZ5" s="134"/>
    </row>
    <row r="6" spans="1:52" ht="20.100000000000001" customHeight="1">
      <c r="A6" s="26" t="s">
        <v>7</v>
      </c>
      <c r="B6" s="1649" t="str">
        <f>'Attach 3(JV)'!B24</f>
        <v>--</v>
      </c>
      <c r="C6" s="1649"/>
      <c r="AB6" s="221"/>
      <c r="AC6" s="222"/>
      <c r="AE6" s="218">
        <v>6</v>
      </c>
      <c r="AF6" s="188" t="s">
        <v>315</v>
      </c>
      <c r="AG6" s="219">
        <v>6</v>
      </c>
      <c r="AH6" s="219" t="s">
        <v>292</v>
      </c>
      <c r="AI6" s="223" t="e">
        <f>DAY(B6)</f>
        <v>#VALUE!</v>
      </c>
      <c r="AJ6" s="220"/>
      <c r="AK6" s="219">
        <v>6</v>
      </c>
      <c r="AL6" s="220" t="s">
        <v>295</v>
      </c>
      <c r="AQ6" s="134"/>
      <c r="AR6" s="134"/>
      <c r="AS6" s="134"/>
      <c r="AT6" s="134"/>
      <c r="AU6" s="134"/>
      <c r="AV6" s="134"/>
      <c r="AW6" s="134"/>
      <c r="AX6" s="134"/>
      <c r="AY6" s="134"/>
      <c r="AZ6" s="134"/>
    </row>
    <row r="7" spans="1:52" ht="20.100000000000001" customHeight="1">
      <c r="A7" s="26"/>
      <c r="B7" s="62"/>
      <c r="C7" s="62"/>
      <c r="AB7" s="221"/>
      <c r="AC7" s="222"/>
      <c r="AE7" s="218">
        <v>7</v>
      </c>
      <c r="AF7" s="188" t="s">
        <v>316</v>
      </c>
      <c r="AG7" s="219">
        <v>7</v>
      </c>
      <c r="AH7" s="219" t="s">
        <v>292</v>
      </c>
      <c r="AI7" s="223" t="e">
        <f>MONTH(B6)</f>
        <v>#VALUE!</v>
      </c>
      <c r="AJ7" s="220"/>
      <c r="AK7" s="219">
        <v>7</v>
      </c>
      <c r="AL7" s="220" t="s">
        <v>296</v>
      </c>
      <c r="AQ7" s="134"/>
      <c r="AR7" s="134"/>
      <c r="AS7" s="134"/>
      <c r="AT7" s="134"/>
      <c r="AU7" s="134"/>
      <c r="AV7" s="134"/>
      <c r="AW7" s="134"/>
      <c r="AX7" s="134"/>
      <c r="AY7" s="134"/>
      <c r="AZ7" s="134"/>
    </row>
    <row r="8" spans="1:52" ht="20.100000000000001" customHeight="1">
      <c r="A8" s="45" t="str">
        <f>'Attach 3(JV)'!E7</f>
        <v>To:</v>
      </c>
      <c r="B8" s="7"/>
      <c r="F8" s="20"/>
      <c r="G8" s="59"/>
      <c r="H8" s="59"/>
      <c r="AB8" s="221"/>
      <c r="AC8" s="222"/>
      <c r="AE8" s="218">
        <v>8</v>
      </c>
      <c r="AF8" s="188" t="s">
        <v>317</v>
      </c>
      <c r="AG8" s="219">
        <v>8</v>
      </c>
      <c r="AH8" s="219" t="s">
        <v>292</v>
      </c>
      <c r="AI8" s="223" t="e">
        <f>LOOKUP(AI7,AK1:AK12,AL1:AL12)</f>
        <v>#VALUE!</v>
      </c>
      <c r="AJ8" s="220"/>
      <c r="AK8" s="219">
        <v>8</v>
      </c>
      <c r="AL8" s="220" t="s">
        <v>297</v>
      </c>
      <c r="AQ8" s="134"/>
      <c r="AR8" s="134"/>
      <c r="AS8" s="134"/>
      <c r="AT8" s="134"/>
      <c r="AU8" s="134"/>
      <c r="AV8" s="134"/>
      <c r="AW8" s="134"/>
      <c r="AX8" s="134"/>
      <c r="AY8" s="134"/>
      <c r="AZ8" s="134"/>
    </row>
    <row r="9" spans="1:52" ht="20.100000000000001" customHeight="1">
      <c r="A9" s="45" t="str">
        <f>'Attach 3(JV)'!E8</f>
        <v>Contract Services</v>
      </c>
      <c r="B9" s="8"/>
      <c r="F9" s="20"/>
      <c r="G9" s="59"/>
      <c r="H9" s="59"/>
      <c r="AB9" s="221"/>
      <c r="AC9" s="222"/>
      <c r="AE9" s="218">
        <v>9</v>
      </c>
      <c r="AF9" s="188" t="s">
        <v>318</v>
      </c>
      <c r="AG9" s="219">
        <v>9</v>
      </c>
      <c r="AH9" s="219" t="s">
        <v>292</v>
      </c>
      <c r="AI9" s="223" t="e">
        <f>YEAR(B6)</f>
        <v>#VALUE!</v>
      </c>
      <c r="AJ9" s="220"/>
      <c r="AK9" s="219">
        <v>9</v>
      </c>
      <c r="AL9" s="220" t="s">
        <v>298</v>
      </c>
      <c r="AQ9" s="134"/>
      <c r="AR9" s="134"/>
      <c r="AS9" s="134"/>
      <c r="AT9" s="134"/>
      <c r="AU9" s="134"/>
      <c r="AV9" s="134"/>
      <c r="AW9" s="134"/>
      <c r="AX9" s="134"/>
      <c r="AY9" s="134"/>
      <c r="AZ9" s="134"/>
    </row>
    <row r="10" spans="1:52" ht="20.100000000000001" customHeight="1">
      <c r="A10" s="45" t="str">
        <f>'Attach 3(JV)'!E9</f>
        <v>Power Grid Corporation of India Ltd.,</v>
      </c>
      <c r="B10" s="8"/>
      <c r="F10" s="20"/>
      <c r="G10" s="59"/>
      <c r="H10" s="59"/>
      <c r="AB10" s="221"/>
      <c r="AC10" s="222"/>
      <c r="AE10" s="218">
        <v>10</v>
      </c>
      <c r="AF10" s="188" t="s">
        <v>319</v>
      </c>
      <c r="AG10" s="219">
        <v>10</v>
      </c>
      <c r="AH10" s="219" t="s">
        <v>292</v>
      </c>
      <c r="AI10" s="220"/>
      <c r="AJ10" s="220"/>
      <c r="AK10" s="219">
        <v>10</v>
      </c>
      <c r="AL10" s="220" t="s">
        <v>299</v>
      </c>
      <c r="AQ10" s="134"/>
      <c r="AR10" s="134"/>
      <c r="AS10" s="134"/>
      <c r="AT10" s="134"/>
      <c r="AU10" s="134"/>
      <c r="AV10" s="134"/>
      <c r="AW10" s="134"/>
      <c r="AX10" s="134"/>
      <c r="AY10" s="134"/>
      <c r="AZ10" s="134"/>
    </row>
    <row r="11" spans="1:52" ht="20.100000000000001" customHeight="1">
      <c r="A11" s="45" t="str">
        <f>'Attach 3(JV)'!E10</f>
        <v>"Saudamini", Plot No. 2, Sector 29</v>
      </c>
      <c r="B11" s="8"/>
      <c r="F11" s="20"/>
      <c r="G11" s="59"/>
      <c r="H11" s="59"/>
      <c r="AB11" s="221"/>
      <c r="AC11" s="222"/>
      <c r="AE11" s="218">
        <v>11</v>
      </c>
      <c r="AF11" s="188" t="s">
        <v>320</v>
      </c>
      <c r="AG11" s="219">
        <v>11</v>
      </c>
      <c r="AH11" s="219" t="s">
        <v>292</v>
      </c>
      <c r="AI11" s="220"/>
      <c r="AJ11" s="220"/>
      <c r="AK11" s="219">
        <v>11</v>
      </c>
      <c r="AL11" s="220" t="s">
        <v>300</v>
      </c>
      <c r="AQ11" s="134"/>
      <c r="AR11" s="134"/>
      <c r="AS11" s="134"/>
      <c r="AT11" s="134"/>
      <c r="AU11" s="134"/>
      <c r="AV11" s="134"/>
      <c r="AW11" s="134"/>
      <c r="AX11" s="134"/>
      <c r="AY11" s="134"/>
      <c r="AZ11" s="134"/>
    </row>
    <row r="12" spans="1:52" ht="20.100000000000001" customHeight="1">
      <c r="A12" s="45" t="str">
        <f>'Attach 3(JV)'!E11</f>
        <v>Gurgaon (Haryana) - 122001</v>
      </c>
      <c r="B12" s="8"/>
      <c r="F12" s="20"/>
      <c r="G12" s="59"/>
      <c r="H12" s="59"/>
      <c r="AB12" s="221"/>
      <c r="AC12" s="222"/>
      <c r="AE12" s="218">
        <v>12</v>
      </c>
      <c r="AF12" s="188" t="s">
        <v>321</v>
      </c>
      <c r="AG12" s="219">
        <v>12</v>
      </c>
      <c r="AH12" s="219" t="s">
        <v>292</v>
      </c>
      <c r="AI12" s="220"/>
      <c r="AJ12" s="220"/>
      <c r="AK12" s="219">
        <v>12</v>
      </c>
      <c r="AL12" s="220" t="s">
        <v>301</v>
      </c>
      <c r="AQ12" s="134"/>
      <c r="AR12" s="134"/>
      <c r="AS12" s="134"/>
      <c r="AT12" s="134"/>
      <c r="AU12" s="134"/>
      <c r="AV12" s="134"/>
      <c r="AW12" s="134"/>
      <c r="AX12" s="134"/>
      <c r="AY12" s="134"/>
      <c r="AZ12" s="134"/>
    </row>
    <row r="13" spans="1:52" ht="20.100000000000001" customHeight="1">
      <c r="A13" s="45"/>
      <c r="B13" s="8"/>
      <c r="F13" s="20"/>
      <c r="G13" s="59"/>
      <c r="H13" s="59"/>
      <c r="AB13" s="221"/>
      <c r="AC13" s="222"/>
      <c r="AE13" s="218">
        <v>13</v>
      </c>
      <c r="AF13" s="188" t="s">
        <v>322</v>
      </c>
      <c r="AG13" s="219">
        <v>13</v>
      </c>
      <c r="AH13" s="219" t="s">
        <v>292</v>
      </c>
      <c r="AI13" s="220"/>
      <c r="AJ13" s="220"/>
      <c r="AK13" s="220"/>
      <c r="AL13" s="220"/>
      <c r="AQ13" s="134"/>
      <c r="AR13" s="134"/>
      <c r="AS13" s="134"/>
      <c r="AT13" s="134"/>
      <c r="AU13" s="134"/>
      <c r="AV13" s="134"/>
      <c r="AW13" s="134"/>
      <c r="AX13" s="134"/>
      <c r="AY13" s="134"/>
      <c r="AZ13" s="134"/>
    </row>
    <row r="14" spans="1:52" ht="12" customHeight="1">
      <c r="A14" s="26"/>
      <c r="B14" s="26"/>
      <c r="F14" s="20"/>
      <c r="G14" s="59"/>
      <c r="H14" s="59"/>
      <c r="AB14" s="221"/>
      <c r="AC14" s="222"/>
      <c r="AE14" s="218">
        <v>14</v>
      </c>
      <c r="AF14" s="188" t="s">
        <v>323</v>
      </c>
      <c r="AG14" s="219">
        <v>14</v>
      </c>
      <c r="AH14" s="219" t="s">
        <v>292</v>
      </c>
      <c r="AI14" s="220"/>
      <c r="AJ14" s="220"/>
      <c r="AK14" s="220"/>
      <c r="AL14" s="220"/>
      <c r="AQ14" s="134"/>
      <c r="AR14" s="134"/>
      <c r="AS14" s="134"/>
      <c r="AT14" s="134"/>
      <c r="AU14" s="134"/>
      <c r="AV14" s="134"/>
      <c r="AW14" s="134"/>
      <c r="AX14" s="134"/>
      <c r="AY14" s="134"/>
      <c r="AZ14" s="134"/>
    </row>
    <row r="15" spans="1:52" ht="80.25" customHeight="1">
      <c r="A15" s="470" t="s">
        <v>333</v>
      </c>
      <c r="B15" s="1652"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C15" s="1652"/>
      <c r="D15" s="1652"/>
      <c r="E15" s="1652"/>
      <c r="F15" s="1652"/>
      <c r="G15" s="59"/>
      <c r="H15" s="59"/>
      <c r="AB15" s="221"/>
      <c r="AC15" s="222"/>
      <c r="AE15" s="218">
        <v>15</v>
      </c>
      <c r="AF15" s="188" t="s">
        <v>324</v>
      </c>
      <c r="AG15" s="219">
        <v>15</v>
      </c>
      <c r="AH15" s="219" t="s">
        <v>292</v>
      </c>
      <c r="AI15" s="220"/>
      <c r="AJ15" s="220"/>
      <c r="AK15" s="220"/>
      <c r="AL15" s="220"/>
      <c r="AQ15" s="134"/>
      <c r="AR15" s="134"/>
      <c r="AS15" s="134"/>
      <c r="AT15" s="134"/>
      <c r="AU15" s="134"/>
      <c r="AV15" s="134"/>
      <c r="AW15" s="134"/>
      <c r="AX15" s="134"/>
      <c r="AY15" s="134"/>
      <c r="AZ15" s="134"/>
    </row>
    <row r="16" spans="1:52" ht="30.75" customHeight="1">
      <c r="A16" s="17" t="s">
        <v>52</v>
      </c>
      <c r="C16" s="20"/>
      <c r="D16" s="20"/>
      <c r="E16" s="20"/>
      <c r="F16" s="20"/>
      <c r="G16" s="1638" t="s">
        <v>166</v>
      </c>
      <c r="H16" s="1638"/>
      <c r="AB16" s="221"/>
      <c r="AC16" s="222"/>
      <c r="AE16" s="218">
        <v>16</v>
      </c>
      <c r="AF16" s="188" t="s">
        <v>325</v>
      </c>
      <c r="AG16" s="219">
        <v>16</v>
      </c>
      <c r="AH16" s="219" t="s">
        <v>292</v>
      </c>
      <c r="AI16" s="220"/>
      <c r="AJ16" s="220"/>
      <c r="AK16" s="220"/>
      <c r="AL16" s="220"/>
      <c r="AQ16" s="134"/>
      <c r="AR16" s="134"/>
      <c r="AS16" s="134"/>
      <c r="AT16" s="134"/>
      <c r="AU16" s="134"/>
      <c r="AV16" s="134"/>
      <c r="AW16" s="134"/>
      <c r="AX16" s="134"/>
      <c r="AY16" s="134"/>
      <c r="AZ16" s="134"/>
    </row>
    <row r="17" spans="1:52" s="12" customFormat="1" ht="129" customHeight="1">
      <c r="A17" s="69">
        <v>1</v>
      </c>
      <c r="B17" s="1622"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2"/>
      <c r="D17" s="1622"/>
      <c r="E17" s="1622"/>
      <c r="F17" s="1622"/>
      <c r="G17" s="329"/>
      <c r="H17" s="330" t="s">
        <v>479</v>
      </c>
      <c r="I17" s="184"/>
      <c r="J17" s="43"/>
      <c r="K17" s="216"/>
      <c r="L17" s="216"/>
      <c r="M17" s="216"/>
      <c r="N17" s="216"/>
      <c r="O17" s="216"/>
      <c r="P17" s="216"/>
      <c r="Q17" s="216"/>
      <c r="R17" s="216"/>
      <c r="S17" s="216"/>
      <c r="T17" s="216"/>
      <c r="U17" s="216"/>
      <c r="V17" s="216"/>
      <c r="W17" s="216"/>
      <c r="X17" s="216"/>
      <c r="Y17" s="216"/>
      <c r="Z17" s="48"/>
      <c r="AA17" s="48"/>
      <c r="AB17" s="224" t="s">
        <v>334</v>
      </c>
      <c r="AC17" s="46"/>
      <c r="AD17" s="225"/>
      <c r="AE17" s="218">
        <v>17</v>
      </c>
      <c r="AF17" s="43" t="s">
        <v>326</v>
      </c>
      <c r="AG17" s="219">
        <v>17</v>
      </c>
      <c r="AH17" s="219" t="s">
        <v>292</v>
      </c>
      <c r="AI17" s="220"/>
      <c r="AJ17" s="220"/>
      <c r="AK17" s="220"/>
      <c r="AL17" s="220"/>
      <c r="AM17" s="43"/>
      <c r="AN17" s="43"/>
      <c r="AO17" s="43"/>
      <c r="AP17" s="43"/>
      <c r="AQ17" s="132"/>
      <c r="AR17" s="132"/>
      <c r="AS17" s="132"/>
      <c r="AT17" s="132"/>
      <c r="AU17" s="132"/>
      <c r="AV17" s="132"/>
      <c r="AW17" s="132"/>
      <c r="AX17" s="132"/>
      <c r="AY17" s="132"/>
      <c r="AZ17" s="132"/>
    </row>
    <row r="18" spans="1:52" s="12" customFormat="1" ht="35.25" customHeight="1">
      <c r="A18" s="69">
        <v>1.1000000000000001</v>
      </c>
      <c r="B18" s="1632" t="s">
        <v>574</v>
      </c>
      <c r="C18" s="1632"/>
      <c r="D18" s="1632"/>
      <c r="E18" s="1632"/>
      <c r="F18" s="1632"/>
      <c r="G18" s="43"/>
      <c r="H18" s="43"/>
      <c r="I18" s="184"/>
      <c r="J18" s="43"/>
      <c r="K18" s="216"/>
      <c r="L18" s="216"/>
      <c r="M18" s="216"/>
      <c r="N18" s="216"/>
      <c r="O18" s="216"/>
      <c r="P18" s="216"/>
      <c r="Q18" s="216"/>
      <c r="R18" s="216"/>
      <c r="S18" s="216"/>
      <c r="T18" s="216"/>
      <c r="U18" s="216"/>
      <c r="V18" s="216"/>
      <c r="W18" s="216"/>
      <c r="X18" s="216"/>
      <c r="Y18" s="216"/>
      <c r="Z18" s="48"/>
      <c r="AA18" s="48"/>
      <c r="AB18" s="224"/>
      <c r="AC18" s="46"/>
      <c r="AD18" s="225"/>
      <c r="AE18" s="218"/>
      <c r="AF18" s="43"/>
      <c r="AG18" s="219"/>
      <c r="AH18" s="219"/>
      <c r="AI18" s="220"/>
      <c r="AJ18" s="220"/>
      <c r="AK18" s="220"/>
      <c r="AL18" s="220"/>
      <c r="AM18" s="43"/>
      <c r="AN18" s="43"/>
      <c r="AO18" s="43"/>
      <c r="AP18" s="43"/>
      <c r="AQ18" s="132"/>
      <c r="AR18" s="132"/>
      <c r="AS18" s="132"/>
      <c r="AT18" s="132"/>
      <c r="AU18" s="132"/>
      <c r="AV18" s="132"/>
      <c r="AW18" s="132"/>
      <c r="AX18" s="132"/>
      <c r="AY18" s="132"/>
      <c r="AZ18" s="132"/>
    </row>
    <row r="19" spans="1:52" ht="21" customHeight="1">
      <c r="A19" s="69">
        <v>2</v>
      </c>
      <c r="B19" s="70" t="s">
        <v>53</v>
      </c>
      <c r="C19" s="20"/>
      <c r="D19" s="20"/>
      <c r="E19" s="20"/>
      <c r="F19" s="20"/>
      <c r="G19" s="59"/>
      <c r="H19" s="59"/>
      <c r="AB19" s="221"/>
      <c r="AC19" s="222" t="s">
        <v>335</v>
      </c>
      <c r="AE19" s="218">
        <v>18</v>
      </c>
      <c r="AF19" s="188" t="s">
        <v>327</v>
      </c>
      <c r="AG19" s="219">
        <v>18</v>
      </c>
      <c r="AH19" s="219" t="s">
        <v>292</v>
      </c>
      <c r="AI19" s="220"/>
      <c r="AJ19" s="220"/>
      <c r="AK19" s="220"/>
      <c r="AL19" s="220"/>
      <c r="AQ19" s="134"/>
      <c r="AR19" s="134"/>
      <c r="AS19" s="134"/>
      <c r="AT19" s="134"/>
      <c r="AU19" s="134"/>
      <c r="AV19" s="134"/>
      <c r="AW19" s="134"/>
      <c r="AX19" s="134"/>
      <c r="AY19" s="134"/>
      <c r="AZ19" s="134"/>
    </row>
    <row r="20" spans="1:52" s="12" customFormat="1" ht="41.25" customHeight="1">
      <c r="A20" s="17"/>
      <c r="B20" s="1270" t="s">
        <v>55</v>
      </c>
      <c r="C20" s="1270"/>
      <c r="D20" s="1270"/>
      <c r="E20" s="1270"/>
      <c r="F20" s="1270"/>
      <c r="G20" s="1640" t="s">
        <v>965</v>
      </c>
      <c r="H20" s="1641"/>
      <c r="I20" s="1641"/>
      <c r="J20" s="1642"/>
      <c r="K20" s="216"/>
      <c r="L20" s="216"/>
      <c r="M20" s="216"/>
      <c r="N20" s="216"/>
      <c r="O20" s="216"/>
      <c r="P20" s="216"/>
      <c r="Q20" s="216"/>
      <c r="R20" s="216"/>
      <c r="S20" s="216"/>
      <c r="T20" s="216"/>
      <c r="U20" s="216"/>
      <c r="V20" s="216"/>
      <c r="W20" s="216"/>
      <c r="X20" s="216"/>
      <c r="Y20" s="216"/>
      <c r="Z20" s="216"/>
      <c r="AA20" s="43"/>
      <c r="AB20" s="221"/>
      <c r="AC20" s="222" t="s">
        <v>336</v>
      </c>
      <c r="AD20" s="218"/>
      <c r="AE20" s="218">
        <v>19</v>
      </c>
      <c r="AF20" s="43" t="s">
        <v>328</v>
      </c>
      <c r="AG20" s="219">
        <v>19</v>
      </c>
      <c r="AH20" s="219" t="s">
        <v>292</v>
      </c>
      <c r="AI20" s="226"/>
      <c r="AJ20" s="226"/>
      <c r="AK20" s="226"/>
      <c r="AL20" s="226"/>
      <c r="AM20" s="43"/>
      <c r="AN20" s="43"/>
      <c r="AO20" s="43"/>
      <c r="AP20" s="43"/>
      <c r="AQ20" s="132"/>
      <c r="AR20" s="132"/>
      <c r="AS20" s="132"/>
      <c r="AT20" s="132"/>
      <c r="AU20" s="132"/>
      <c r="AV20" s="132"/>
      <c r="AW20" s="132"/>
      <c r="AX20" s="132"/>
      <c r="AY20" s="132"/>
      <c r="AZ20" s="132"/>
    </row>
    <row r="21" spans="1:52" s="12" customFormat="1" ht="53.25" customHeight="1">
      <c r="A21" s="17"/>
      <c r="B21" s="1443" t="str">
        <f>"(a) Attachment 1(" &amp; Basic!$B$2 &amp; ") :"</f>
        <v>(a) Attachment 1(RT19) :</v>
      </c>
      <c r="C21" s="1443"/>
      <c r="D21" s="1643" t="str">
        <f>"Bid Security, in a separate envelope, in the form of "&amp;G21&amp;" for a sum of "&amp;H21&amp;" "&amp;I21&amp;" ("&amp;'N to W'!A4&amp;") "&amp;" initially valid upto "&amp;J21&amp;""</f>
        <v xml:space="preserve">Bid Security, in a separate envelope, in the form of  for a sum of   (Rs. Zero Only )  initially valid upto </v>
      </c>
      <c r="E21" s="1643"/>
      <c r="F21" s="1643"/>
      <c r="G21" s="957"/>
      <c r="H21" s="844"/>
      <c r="I21" s="845"/>
      <c r="J21" s="844"/>
      <c r="K21" s="227"/>
      <c r="L21" s="227"/>
      <c r="M21" s="271"/>
      <c r="N21" s="227"/>
      <c r="O21" s="227"/>
      <c r="P21" s="227"/>
      <c r="Q21" s="227"/>
      <c r="R21" s="227"/>
      <c r="S21" s="227"/>
      <c r="T21" s="227"/>
      <c r="U21" s="227"/>
      <c r="V21" s="227"/>
      <c r="W21" s="227"/>
      <c r="X21" s="227"/>
      <c r="Y21" s="227"/>
      <c r="Z21" s="216"/>
      <c r="AA21" s="43"/>
      <c r="AB21" s="221"/>
      <c r="AC21" s="222" t="s">
        <v>337</v>
      </c>
      <c r="AD21" s="228" t="str">
        <f>IF(ISERROR(LOOKUP(J21,AE1:AE21,AF1:AF21)), "Zero", LOOKUP(J21,AE1:AE21,AF1:AF21))</f>
        <v>Zero</v>
      </c>
      <c r="AE21" s="218">
        <v>20</v>
      </c>
      <c r="AF21" s="43" t="s">
        <v>329</v>
      </c>
      <c r="AG21" s="219">
        <v>20</v>
      </c>
      <c r="AH21" s="219" t="s">
        <v>292</v>
      </c>
      <c r="AI21" s="220"/>
      <c r="AJ21" s="220"/>
      <c r="AK21" s="220"/>
      <c r="AL21" s="220"/>
      <c r="AM21" s="43"/>
      <c r="AN21" s="43"/>
      <c r="AO21" s="43"/>
      <c r="AP21" s="43"/>
      <c r="AQ21" s="132"/>
      <c r="AR21" s="132"/>
      <c r="AS21" s="132"/>
      <c r="AT21" s="132"/>
      <c r="AU21" s="132"/>
      <c r="AV21" s="132"/>
      <c r="AW21" s="132"/>
      <c r="AX21" s="132"/>
      <c r="AY21" s="132"/>
      <c r="AZ21" s="132"/>
    </row>
    <row r="22" spans="1:52" s="12" customFormat="1" ht="99" hidden="1" customHeight="1">
      <c r="A22" s="17"/>
      <c r="B22" s="738"/>
      <c r="C22" s="738"/>
      <c r="D22" s="1645"/>
      <c r="E22" s="1645"/>
      <c r="F22" s="1646"/>
      <c r="G22" s="738"/>
      <c r="H22" s="738"/>
      <c r="I22" s="738"/>
      <c r="J22" s="738"/>
      <c r="K22" s="227"/>
      <c r="L22" s="227"/>
      <c r="M22" s="271"/>
      <c r="N22" s="227"/>
      <c r="O22" s="227"/>
      <c r="P22" s="227"/>
      <c r="Q22" s="227"/>
      <c r="R22" s="227"/>
      <c r="S22" s="227"/>
      <c r="T22" s="227"/>
      <c r="U22" s="227"/>
      <c r="V22" s="227"/>
      <c r="W22" s="227"/>
      <c r="X22" s="227"/>
      <c r="Y22" s="227"/>
      <c r="Z22" s="216"/>
      <c r="AA22" s="43"/>
      <c r="AB22" s="221"/>
      <c r="AC22" s="222"/>
      <c r="AD22" s="228"/>
      <c r="AE22" s="218"/>
      <c r="AF22" s="43"/>
      <c r="AG22" s="219"/>
      <c r="AH22" s="219"/>
      <c r="AI22" s="220"/>
      <c r="AJ22" s="220"/>
      <c r="AK22" s="220"/>
      <c r="AL22" s="220"/>
      <c r="AM22" s="43"/>
      <c r="AN22" s="43"/>
      <c r="AO22" s="43"/>
      <c r="AP22" s="43"/>
      <c r="AQ22" s="132"/>
      <c r="AR22" s="132"/>
      <c r="AS22" s="132"/>
      <c r="AT22" s="132"/>
      <c r="AU22" s="132"/>
      <c r="AV22" s="132"/>
      <c r="AW22" s="132"/>
      <c r="AX22" s="132"/>
      <c r="AY22" s="132"/>
      <c r="AZ22" s="132"/>
    </row>
    <row r="23" spans="1:52" s="12" customFormat="1" ht="61.5" hidden="1" customHeight="1">
      <c r="A23" s="17"/>
      <c r="B23" s="610"/>
      <c r="C23" s="610"/>
      <c r="D23" s="1644" t="s">
        <v>719</v>
      </c>
      <c r="E23" s="1644"/>
      <c r="F23" s="1644"/>
      <c r="G23" s="1639" t="str">
        <f>IF(J21 &lt; 250, "Please note that if bid validity is less than 250 days, your bid may be rejected", "")</f>
        <v>Please note that if bid validity is less than 250 days, your bid may be rejected</v>
      </c>
      <c r="H23" s="1639"/>
      <c r="I23" s="1639"/>
      <c r="J23" s="1639"/>
      <c r="K23" s="227"/>
      <c r="L23" s="227"/>
      <c r="M23" s="271"/>
      <c r="N23" s="227"/>
      <c r="O23" s="227"/>
      <c r="P23" s="227"/>
      <c r="Q23" s="227"/>
      <c r="R23" s="227"/>
      <c r="S23" s="227"/>
      <c r="T23" s="227"/>
      <c r="U23" s="227"/>
      <c r="V23" s="227"/>
      <c r="W23" s="227"/>
      <c r="X23" s="227"/>
      <c r="Y23" s="227"/>
      <c r="Z23" s="216"/>
      <c r="AA23" s="43"/>
      <c r="AB23" s="221"/>
      <c r="AC23" s="222"/>
      <c r="AD23" s="228"/>
      <c r="AE23" s="218"/>
      <c r="AF23" s="43"/>
      <c r="AG23" s="219"/>
      <c r="AH23" s="219"/>
      <c r="AI23" s="220"/>
      <c r="AJ23" s="220"/>
      <c r="AK23" s="220"/>
      <c r="AL23" s="220"/>
      <c r="AM23" s="43"/>
      <c r="AN23" s="43"/>
      <c r="AO23" s="43"/>
      <c r="AP23" s="43"/>
      <c r="AQ23" s="132"/>
      <c r="AR23" s="132"/>
      <c r="AS23" s="132"/>
      <c r="AT23" s="132"/>
      <c r="AU23" s="132"/>
      <c r="AV23" s="132"/>
      <c r="AW23" s="132"/>
      <c r="AX23" s="132"/>
      <c r="AY23" s="132"/>
      <c r="AZ23" s="132"/>
    </row>
    <row r="24" spans="1:52" s="12" customFormat="1" ht="80.25" customHeight="1">
      <c r="A24" s="17"/>
      <c r="B24" s="896"/>
      <c r="C24" s="896"/>
      <c r="D24" s="1647" t="s">
        <v>964</v>
      </c>
      <c r="E24" s="1647"/>
      <c r="F24" s="1647"/>
      <c r="G24" s="897"/>
      <c r="H24" s="897"/>
      <c r="I24" s="897"/>
      <c r="J24" s="897"/>
      <c r="K24" s="227"/>
      <c r="L24" s="227"/>
      <c r="M24" s="271"/>
      <c r="N24" s="227"/>
      <c r="O24" s="227"/>
      <c r="P24" s="227"/>
      <c r="Q24" s="227"/>
      <c r="R24" s="227"/>
      <c r="S24" s="227"/>
      <c r="T24" s="227"/>
      <c r="U24" s="227"/>
      <c r="V24" s="227"/>
      <c r="W24" s="227"/>
      <c r="X24" s="227"/>
      <c r="Y24" s="227"/>
      <c r="Z24" s="216"/>
      <c r="AA24" s="43"/>
      <c r="AB24" s="898"/>
      <c r="AC24" s="899"/>
      <c r="AD24" s="228"/>
      <c r="AE24" s="218"/>
      <c r="AF24" s="43"/>
      <c r="AG24" s="219"/>
      <c r="AH24" s="219"/>
      <c r="AI24" s="220"/>
      <c r="AJ24" s="220"/>
      <c r="AK24" s="220"/>
      <c r="AL24" s="220"/>
      <c r="AM24" s="43"/>
      <c r="AN24" s="43"/>
      <c r="AO24" s="43"/>
      <c r="AP24" s="43"/>
      <c r="AQ24" s="132"/>
      <c r="AR24" s="132"/>
      <c r="AS24" s="132"/>
      <c r="AT24" s="132"/>
      <c r="AU24" s="132"/>
      <c r="AV24" s="132"/>
      <c r="AW24" s="132"/>
      <c r="AX24" s="132"/>
      <c r="AY24" s="132"/>
      <c r="AZ24" s="132"/>
    </row>
    <row r="25" spans="1:52" s="12" customFormat="1" ht="69.75" customHeight="1">
      <c r="A25" s="17"/>
      <c r="B25" s="896"/>
      <c r="C25" s="896"/>
      <c r="D25" s="1648" t="s">
        <v>966</v>
      </c>
      <c r="E25" s="1648"/>
      <c r="F25" s="1648"/>
      <c r="G25" s="897"/>
      <c r="H25" s="897"/>
      <c r="I25" s="897"/>
      <c r="J25" s="897"/>
      <c r="K25" s="227"/>
      <c r="L25" s="227"/>
      <c r="M25" s="271"/>
      <c r="N25" s="227"/>
      <c r="O25" s="227"/>
      <c r="P25" s="227"/>
      <c r="Q25" s="227"/>
      <c r="R25" s="227"/>
      <c r="S25" s="227"/>
      <c r="T25" s="227"/>
      <c r="U25" s="227"/>
      <c r="V25" s="227"/>
      <c r="W25" s="227"/>
      <c r="X25" s="227"/>
      <c r="Y25" s="227"/>
      <c r="Z25" s="216"/>
      <c r="AA25" s="43"/>
      <c r="AB25" s="898"/>
      <c r="AC25" s="899"/>
      <c r="AD25" s="228"/>
      <c r="AE25" s="218"/>
      <c r="AF25" s="43"/>
      <c r="AG25" s="219"/>
      <c r="AH25" s="219"/>
      <c r="AI25" s="220"/>
      <c r="AJ25" s="220"/>
      <c r="AK25" s="220"/>
      <c r="AL25" s="220"/>
      <c r="AM25" s="43"/>
      <c r="AN25" s="43"/>
      <c r="AO25" s="43"/>
      <c r="AP25" s="43"/>
      <c r="AQ25" s="132"/>
      <c r="AR25" s="132"/>
      <c r="AS25" s="132"/>
      <c r="AT25" s="132"/>
      <c r="AU25" s="132"/>
      <c r="AV25" s="132"/>
      <c r="AW25" s="132"/>
      <c r="AX25" s="132"/>
      <c r="AY25" s="132"/>
      <c r="AZ25" s="132"/>
    </row>
    <row r="26" spans="1:52" s="12" customFormat="1" ht="74.25" customHeight="1">
      <c r="A26" s="17"/>
      <c r="B26" s="1443" t="str">
        <f>"(b) Attachment 2(" &amp; Basic!$B$2 &amp; ") :"</f>
        <v>(b) Attachment 2(RT19) :</v>
      </c>
      <c r="C26" s="1443"/>
      <c r="D26" s="1623" t="s">
        <v>56</v>
      </c>
      <c r="E26" s="1623"/>
      <c r="F26" s="1623"/>
      <c r="K26" s="216"/>
      <c r="L26" s="216"/>
      <c r="M26" s="216"/>
      <c r="N26" s="216"/>
      <c r="O26" s="216"/>
      <c r="P26" s="216"/>
      <c r="Q26" s="216"/>
      <c r="R26" s="216"/>
      <c r="S26" s="216"/>
      <c r="T26" s="216"/>
      <c r="U26" s="216"/>
      <c r="V26" s="216"/>
      <c r="W26" s="216"/>
      <c r="X26" s="216"/>
      <c r="Y26" s="216"/>
      <c r="Z26" s="216"/>
      <c r="AA26" s="43"/>
      <c r="AB26" s="221"/>
      <c r="AC26" s="222" t="s">
        <v>338</v>
      </c>
      <c r="AD26" s="228" t="str">
        <f>IF(J21 &gt; 9, "("&amp;J21&amp;")", "(0"&amp;J21&amp;")")</f>
        <v>(0)</v>
      </c>
      <c r="AE26" s="218"/>
      <c r="AF26" s="43"/>
      <c r="AG26" s="219">
        <v>21</v>
      </c>
      <c r="AH26" s="219" t="s">
        <v>110</v>
      </c>
      <c r="AI26" s="220"/>
      <c r="AJ26" s="220"/>
      <c r="AK26" s="220"/>
      <c r="AL26" s="220"/>
      <c r="AM26" s="43"/>
      <c r="AN26" s="43"/>
      <c r="AO26" s="43"/>
      <c r="AP26" s="43"/>
      <c r="AQ26" s="132"/>
      <c r="AR26" s="132"/>
      <c r="AS26" s="132"/>
      <c r="AT26" s="132"/>
      <c r="AU26" s="132"/>
      <c r="AV26" s="132"/>
      <c r="AW26" s="132"/>
      <c r="AX26" s="132"/>
      <c r="AY26" s="132"/>
      <c r="AZ26" s="132"/>
    </row>
    <row r="27" spans="1:52" s="12" customFormat="1" ht="60" customHeight="1">
      <c r="A27" s="17"/>
      <c r="B27" s="610"/>
      <c r="C27" s="610"/>
      <c r="D27" s="1650" t="s">
        <v>720</v>
      </c>
      <c r="E27" s="1650"/>
      <c r="F27" s="1650"/>
      <c r="K27" s="216"/>
      <c r="L27" s="216"/>
      <c r="M27" s="216"/>
      <c r="N27" s="216"/>
      <c r="O27" s="216"/>
      <c r="P27" s="216"/>
      <c r="Q27" s="216"/>
      <c r="R27" s="216"/>
      <c r="S27" s="216"/>
      <c r="T27" s="216"/>
      <c r="U27" s="216"/>
      <c r="V27" s="216"/>
      <c r="W27" s="216"/>
      <c r="X27" s="216"/>
      <c r="Y27" s="216"/>
      <c r="Z27" s="216"/>
      <c r="AA27" s="43"/>
      <c r="AB27" s="221"/>
      <c r="AC27" s="222"/>
      <c r="AD27" s="228"/>
      <c r="AE27" s="218"/>
      <c r="AF27" s="43"/>
      <c r="AG27" s="219"/>
      <c r="AH27" s="219"/>
      <c r="AI27" s="220"/>
      <c r="AJ27" s="220"/>
      <c r="AK27" s="220"/>
      <c r="AL27" s="220"/>
      <c r="AM27" s="43"/>
      <c r="AN27" s="43"/>
      <c r="AO27" s="43"/>
      <c r="AP27" s="43"/>
      <c r="AQ27" s="132"/>
      <c r="AR27" s="132"/>
      <c r="AS27" s="132"/>
      <c r="AT27" s="132"/>
      <c r="AU27" s="132"/>
      <c r="AV27" s="132"/>
      <c r="AW27" s="132"/>
      <c r="AX27" s="132"/>
      <c r="AY27" s="132"/>
      <c r="AZ27" s="132"/>
    </row>
    <row r="28" spans="1:52" s="12" customFormat="1" ht="24" customHeight="1">
      <c r="A28" s="17"/>
      <c r="B28" s="610"/>
      <c r="C28" s="610"/>
      <c r="D28" s="1651" t="s">
        <v>721</v>
      </c>
      <c r="E28" s="1651"/>
      <c r="F28" s="1651"/>
      <c r="K28" s="216"/>
      <c r="L28" s="216"/>
      <c r="M28" s="216"/>
      <c r="N28" s="216"/>
      <c r="O28" s="216"/>
      <c r="P28" s="216"/>
      <c r="Q28" s="216"/>
      <c r="R28" s="216"/>
      <c r="S28" s="216"/>
      <c r="T28" s="216"/>
      <c r="U28" s="216"/>
      <c r="V28" s="216"/>
      <c r="W28" s="216"/>
      <c r="X28" s="216"/>
      <c r="Y28" s="216"/>
      <c r="Z28" s="216"/>
      <c r="AA28" s="43"/>
      <c r="AB28" s="221"/>
      <c r="AC28" s="222"/>
      <c r="AD28" s="228"/>
      <c r="AE28" s="218"/>
      <c r="AF28" s="43"/>
      <c r="AG28" s="219"/>
      <c r="AH28" s="219"/>
      <c r="AI28" s="220"/>
      <c r="AJ28" s="220"/>
      <c r="AK28" s="220"/>
      <c r="AL28" s="220"/>
      <c r="AM28" s="43"/>
      <c r="AN28" s="43"/>
      <c r="AO28" s="43"/>
      <c r="AP28" s="43"/>
      <c r="AQ28" s="132"/>
      <c r="AR28" s="132"/>
      <c r="AS28" s="132"/>
      <c r="AT28" s="132"/>
      <c r="AU28" s="132"/>
      <c r="AV28" s="132"/>
      <c r="AW28" s="132"/>
      <c r="AX28" s="132"/>
      <c r="AY28" s="132"/>
      <c r="AZ28" s="132"/>
    </row>
    <row r="29" spans="1:52" s="12" customFormat="1" ht="80.25" customHeight="1">
      <c r="A29" s="17"/>
      <c r="B29" s="1443" t="str">
        <f>"(c) Attachment 3(" &amp; Basic!$B$2 &amp; ") :"</f>
        <v>(c) Attachment 3(RT19) :</v>
      </c>
      <c r="C29" s="1443"/>
      <c r="D29" s="1623" t="s">
        <v>722</v>
      </c>
      <c r="E29" s="1623"/>
      <c r="F29" s="1623"/>
      <c r="G29" s="71"/>
      <c r="H29" s="71"/>
      <c r="I29" s="43"/>
      <c r="J29" s="43"/>
      <c r="K29" s="216"/>
      <c r="L29" s="216"/>
      <c r="M29" s="216"/>
      <c r="N29" s="216"/>
      <c r="O29" s="216"/>
      <c r="P29" s="216"/>
      <c r="Q29" s="216"/>
      <c r="R29" s="216"/>
      <c r="S29" s="216"/>
      <c r="T29" s="216"/>
      <c r="U29" s="216"/>
      <c r="V29" s="216"/>
      <c r="W29" s="216"/>
      <c r="X29" s="216"/>
      <c r="Y29" s="216"/>
      <c r="Z29" s="216"/>
      <c r="AA29" s="22"/>
      <c r="AB29" s="221"/>
      <c r="AC29" s="222"/>
      <c r="AD29" s="218"/>
      <c r="AE29" s="218"/>
      <c r="AF29" s="43"/>
      <c r="AG29" s="219">
        <v>22</v>
      </c>
      <c r="AH29" s="219" t="s">
        <v>292</v>
      </c>
      <c r="AI29" s="220"/>
      <c r="AJ29" s="220"/>
      <c r="AK29" s="220"/>
      <c r="AL29" s="220"/>
      <c r="AM29" s="43"/>
      <c r="AN29" s="43"/>
      <c r="AO29" s="43"/>
      <c r="AP29" s="43"/>
      <c r="AQ29" s="132"/>
      <c r="AR29" s="132"/>
      <c r="AS29" s="132"/>
      <c r="AT29" s="132"/>
      <c r="AU29" s="132"/>
      <c r="AV29" s="132"/>
      <c r="AW29" s="132"/>
      <c r="AX29" s="132"/>
      <c r="AY29" s="132"/>
      <c r="AZ29" s="132"/>
    </row>
    <row r="30" spans="1:52" s="12" customFormat="1" ht="49.5" hidden="1" customHeight="1">
      <c r="A30" s="17"/>
      <c r="B30" s="333"/>
      <c r="C30" s="333"/>
      <c r="D30" s="1637" t="s">
        <v>164</v>
      </c>
      <c r="E30" s="1637"/>
      <c r="F30" s="1637"/>
      <c r="G30" s="173"/>
      <c r="H30" s="272" t="e">
        <f>#REF!</f>
        <v>#REF!</v>
      </c>
      <c r="I30" s="43"/>
      <c r="J30" s="51"/>
      <c r="K30" s="79"/>
      <c r="L30" s="79"/>
      <c r="M30" s="79"/>
      <c r="N30" s="79"/>
      <c r="O30" s="79"/>
      <c r="P30" s="79"/>
      <c r="Q30" s="79"/>
      <c r="R30" s="79"/>
      <c r="S30" s="79"/>
      <c r="T30" s="79"/>
      <c r="U30" s="79"/>
      <c r="V30" s="79"/>
      <c r="W30" s="79"/>
      <c r="X30" s="79"/>
      <c r="Y30" s="79"/>
      <c r="Z30" s="216"/>
      <c r="AA30" s="43"/>
      <c r="AB30" s="221"/>
      <c r="AC30" s="222" t="s">
        <v>339</v>
      </c>
      <c r="AD30" s="218"/>
      <c r="AE30" s="218"/>
      <c r="AF30" s="43"/>
      <c r="AG30" s="219">
        <v>23</v>
      </c>
      <c r="AH30" s="219" t="s">
        <v>292</v>
      </c>
      <c r="AI30" s="220"/>
      <c r="AJ30" s="220"/>
      <c r="AK30" s="220"/>
      <c r="AL30" s="220"/>
      <c r="AM30" s="43"/>
      <c r="AN30" s="43"/>
      <c r="AO30" s="43"/>
      <c r="AP30" s="43"/>
      <c r="AQ30" s="132"/>
      <c r="AR30" s="132"/>
      <c r="AS30" s="132"/>
      <c r="AT30" s="132"/>
      <c r="AU30" s="132"/>
      <c r="AV30" s="132"/>
      <c r="AW30" s="132"/>
      <c r="AX30" s="132"/>
      <c r="AY30" s="132"/>
      <c r="AZ30" s="132"/>
    </row>
    <row r="31" spans="1:52" s="12" customFormat="1" ht="48" hidden="1" customHeight="1">
      <c r="A31" s="17"/>
      <c r="B31" s="333"/>
      <c r="C31" s="333"/>
      <c r="D31" s="1637" t="s">
        <v>165</v>
      </c>
      <c r="E31" s="1637"/>
      <c r="F31" s="1637"/>
      <c r="G31" s="173">
        <v>0</v>
      </c>
      <c r="H31" s="272" t="e">
        <f>#REF!</f>
        <v>#REF!</v>
      </c>
      <c r="I31" s="43"/>
      <c r="J31" s="185"/>
      <c r="K31" s="186"/>
      <c r="L31" s="186"/>
      <c r="M31" s="186"/>
      <c r="N31" s="186"/>
      <c r="O31" s="186"/>
      <c r="P31" s="186"/>
      <c r="Q31" s="186"/>
      <c r="R31" s="186"/>
      <c r="S31" s="186"/>
      <c r="T31" s="186"/>
      <c r="U31" s="186"/>
      <c r="V31" s="186"/>
      <c r="W31" s="186"/>
      <c r="X31" s="186"/>
      <c r="Y31" s="186"/>
      <c r="Z31" s="186"/>
      <c r="AA31" s="185"/>
      <c r="AB31" s="221"/>
      <c r="AC31" s="222" t="s">
        <v>340</v>
      </c>
      <c r="AD31" s="218"/>
      <c r="AE31" s="218"/>
      <c r="AF31" s="43"/>
      <c r="AG31" s="219">
        <v>24</v>
      </c>
      <c r="AH31" s="219" t="s">
        <v>292</v>
      </c>
      <c r="AI31" s="220"/>
      <c r="AJ31" s="220"/>
      <c r="AK31" s="220"/>
      <c r="AL31" s="220"/>
      <c r="AM31" s="43"/>
      <c r="AN31" s="43"/>
      <c r="AO31" s="43"/>
      <c r="AP31" s="43"/>
      <c r="AQ31" s="132"/>
      <c r="AR31" s="132"/>
      <c r="AS31" s="132"/>
      <c r="AT31" s="132"/>
      <c r="AU31" s="132"/>
      <c r="AV31" s="132"/>
      <c r="AW31" s="132"/>
      <c r="AX31" s="132"/>
      <c r="AY31" s="132"/>
      <c r="AZ31" s="132"/>
    </row>
    <row r="32" spans="1:52" ht="186.75" customHeight="1">
      <c r="B32" s="1443" t="str">
        <f>"(d) Attachment 4(" &amp; Basic!$B$2 &amp; ") :"</f>
        <v>(d) Attachment 4(RT19) :</v>
      </c>
      <c r="C32" s="1443"/>
      <c r="D32" s="1623" t="s">
        <v>305</v>
      </c>
      <c r="E32" s="1623"/>
      <c r="F32" s="1623"/>
      <c r="G32" s="157"/>
      <c r="H32" s="71"/>
      <c r="AB32" s="221"/>
      <c r="AC32" s="222"/>
      <c r="AG32" s="219">
        <v>25</v>
      </c>
      <c r="AH32" s="219" t="s">
        <v>292</v>
      </c>
      <c r="AI32" s="220"/>
      <c r="AJ32" s="220"/>
      <c r="AK32" s="220"/>
      <c r="AL32" s="220"/>
      <c r="AQ32" s="134"/>
      <c r="AR32" s="134"/>
      <c r="AS32" s="134"/>
      <c r="AT32" s="134"/>
      <c r="AU32" s="134"/>
      <c r="AV32" s="134"/>
      <c r="AW32" s="134"/>
      <c r="AX32" s="134"/>
      <c r="AY32" s="134"/>
      <c r="AZ32" s="134"/>
    </row>
    <row r="33" spans="1:52" ht="69" customHeight="1">
      <c r="B33" s="1443" t="str">
        <f>"(e) Attachment 5(" &amp; Basic!$B$2 &amp; ") :"</f>
        <v>(e) Attachment 5(RT19) :</v>
      </c>
      <c r="C33" s="1443"/>
      <c r="D33" s="1623" t="s">
        <v>57</v>
      </c>
      <c r="E33" s="1623"/>
      <c r="F33" s="1623"/>
      <c r="G33" s="71"/>
      <c r="H33" s="71"/>
      <c r="AB33" s="221"/>
      <c r="AC33" s="222"/>
      <c r="AG33" s="219">
        <v>26</v>
      </c>
      <c r="AH33" s="219" t="s">
        <v>292</v>
      </c>
      <c r="AI33" s="220"/>
      <c r="AJ33" s="220"/>
      <c r="AK33" s="220"/>
      <c r="AL33" s="220"/>
      <c r="AQ33" s="134"/>
      <c r="AR33" s="134"/>
      <c r="AS33" s="134"/>
      <c r="AT33" s="134"/>
      <c r="AU33" s="134"/>
      <c r="AV33" s="134"/>
      <c r="AW33" s="134"/>
      <c r="AX33" s="134"/>
      <c r="AY33" s="134"/>
      <c r="AZ33" s="134"/>
    </row>
    <row r="34" spans="1:52" ht="42" customHeight="1">
      <c r="B34" s="1443" t="str">
        <f>"(f) Attachment 5A(" &amp; Basic!$B$2 &amp; ") :"</f>
        <v>(f) Attachment 5A(RT19) :</v>
      </c>
      <c r="C34" s="1443"/>
      <c r="D34" s="1623" t="s">
        <v>705</v>
      </c>
      <c r="E34" s="1623"/>
      <c r="F34" s="1623"/>
      <c r="G34" s="71"/>
      <c r="H34" s="71"/>
      <c r="AB34" s="221"/>
      <c r="AC34" s="222"/>
      <c r="AG34" s="219">
        <v>26</v>
      </c>
      <c r="AH34" s="219" t="s">
        <v>292</v>
      </c>
      <c r="AI34" s="220"/>
      <c r="AJ34" s="220"/>
      <c r="AK34" s="220"/>
      <c r="AL34" s="220"/>
      <c r="AQ34" s="134"/>
      <c r="AR34" s="134"/>
      <c r="AS34" s="134"/>
      <c r="AT34" s="134"/>
      <c r="AU34" s="134"/>
      <c r="AV34" s="134"/>
      <c r="AW34" s="134"/>
      <c r="AX34" s="134"/>
      <c r="AY34" s="134"/>
      <c r="AZ34" s="134"/>
    </row>
    <row r="35" spans="1:52" s="12" customFormat="1" ht="97.5" customHeight="1">
      <c r="A35" s="17"/>
      <c r="B35" s="1443" t="str">
        <f>"(g) Attachment 6(" &amp; Basic!$B$2 &amp; ") :"</f>
        <v>(g) Attachment 6(RT19) :</v>
      </c>
      <c r="C35" s="1443"/>
      <c r="D35" s="1623" t="s">
        <v>58</v>
      </c>
      <c r="E35" s="1623"/>
      <c r="F35" s="1623"/>
      <c r="G35" s="71"/>
      <c r="H35" s="71"/>
      <c r="I35" s="43"/>
      <c r="J35" s="43"/>
      <c r="K35" s="216"/>
      <c r="L35" s="216"/>
      <c r="M35" s="216"/>
      <c r="N35" s="216"/>
      <c r="O35" s="216"/>
      <c r="P35" s="216"/>
      <c r="Q35" s="216"/>
      <c r="R35" s="216"/>
      <c r="S35" s="216"/>
      <c r="T35" s="216"/>
      <c r="U35" s="216"/>
      <c r="V35" s="216"/>
      <c r="W35" s="216"/>
      <c r="X35" s="216"/>
      <c r="Y35" s="216"/>
      <c r="Z35" s="216"/>
      <c r="AA35" s="43"/>
      <c r="AB35" s="221"/>
      <c r="AC35" s="222"/>
      <c r="AD35" s="218"/>
      <c r="AE35" s="218"/>
      <c r="AF35" s="43"/>
      <c r="AG35" s="219">
        <v>27</v>
      </c>
      <c r="AH35" s="219" t="s">
        <v>292</v>
      </c>
      <c r="AI35" s="220"/>
      <c r="AJ35" s="220"/>
      <c r="AK35" s="220"/>
      <c r="AL35" s="220"/>
      <c r="AM35" s="43"/>
      <c r="AN35" s="43"/>
      <c r="AO35" s="43"/>
      <c r="AP35" s="43"/>
      <c r="AQ35" s="132"/>
      <c r="AR35" s="132"/>
      <c r="AS35" s="132"/>
      <c r="AT35" s="132"/>
      <c r="AU35" s="132"/>
      <c r="AV35" s="132"/>
      <c r="AW35" s="132"/>
      <c r="AX35" s="132"/>
      <c r="AY35" s="132"/>
      <c r="AZ35" s="132"/>
    </row>
    <row r="36" spans="1:52" s="12" customFormat="1" ht="57" customHeight="1">
      <c r="A36" s="17"/>
      <c r="B36" s="1443" t="str">
        <f>"(h) Attachment 7(" &amp; Basic!$B$2 &amp; ") :"</f>
        <v>(h) Attachment 7(RT19) :</v>
      </c>
      <c r="C36" s="1443"/>
      <c r="D36" s="1623" t="s">
        <v>472</v>
      </c>
      <c r="E36" s="1623"/>
      <c r="F36" s="1623"/>
      <c r="G36" s="72"/>
      <c r="H36" s="72"/>
      <c r="I36" s="43"/>
      <c r="J36" s="43"/>
      <c r="K36" s="216"/>
      <c r="L36" s="216"/>
      <c r="M36" s="216"/>
      <c r="N36" s="216"/>
      <c r="O36" s="216"/>
      <c r="P36" s="216"/>
      <c r="Q36" s="216"/>
      <c r="R36" s="216"/>
      <c r="S36" s="216"/>
      <c r="T36" s="216"/>
      <c r="U36" s="216"/>
      <c r="V36" s="216"/>
      <c r="W36" s="216"/>
      <c r="X36" s="216"/>
      <c r="Y36" s="216"/>
      <c r="Z36" s="216"/>
      <c r="AA36" s="43"/>
      <c r="AB36" s="221"/>
      <c r="AC36" s="222"/>
      <c r="AD36" s="218"/>
      <c r="AE36" s="218"/>
      <c r="AF36" s="43"/>
      <c r="AG36" s="219">
        <v>28</v>
      </c>
      <c r="AH36" s="219" t="s">
        <v>292</v>
      </c>
      <c r="AI36" s="220"/>
      <c r="AJ36" s="220"/>
      <c r="AK36" s="220"/>
      <c r="AL36" s="220"/>
      <c r="AM36" s="43"/>
      <c r="AN36" s="43"/>
      <c r="AO36" s="43"/>
      <c r="AP36" s="43"/>
      <c r="AQ36" s="132"/>
      <c r="AR36" s="132"/>
      <c r="AS36" s="132"/>
      <c r="AT36" s="132"/>
      <c r="AU36" s="132"/>
      <c r="AV36" s="132"/>
      <c r="AW36" s="132"/>
      <c r="AX36" s="132"/>
      <c r="AY36" s="132"/>
      <c r="AZ36" s="132"/>
    </row>
    <row r="37" spans="1:52" s="12" customFormat="1" ht="31.5" customHeight="1">
      <c r="A37" s="17"/>
      <c r="B37" s="1443" t="str">
        <f>"(i) Attachment 8(" &amp; Basic!$B$2 &amp; ") :"</f>
        <v>(i) Attachment 8(RT19) :</v>
      </c>
      <c r="C37" s="1443"/>
      <c r="D37" s="1623" t="s">
        <v>306</v>
      </c>
      <c r="E37" s="1623"/>
      <c r="F37" s="1623"/>
      <c r="G37" s="71"/>
      <c r="H37" s="71"/>
      <c r="I37" s="43"/>
      <c r="J37" s="43"/>
      <c r="K37" s="216"/>
      <c r="L37" s="216"/>
      <c r="M37" s="216"/>
      <c r="N37" s="216"/>
      <c r="O37" s="216"/>
      <c r="P37" s="216"/>
      <c r="Q37" s="216"/>
      <c r="R37" s="216"/>
      <c r="S37" s="216"/>
      <c r="T37" s="216"/>
      <c r="U37" s="216"/>
      <c r="V37" s="216"/>
      <c r="W37" s="216"/>
      <c r="X37" s="216"/>
      <c r="Y37" s="216"/>
      <c r="Z37" s="216"/>
      <c r="AA37" s="43"/>
      <c r="AB37" s="221"/>
      <c r="AC37" s="222"/>
      <c r="AD37" s="218"/>
      <c r="AE37" s="218"/>
      <c r="AF37" s="43"/>
      <c r="AG37" s="219">
        <v>29</v>
      </c>
      <c r="AH37" s="219" t="s">
        <v>292</v>
      </c>
      <c r="AI37" s="220"/>
      <c r="AJ37" s="220"/>
      <c r="AK37" s="220"/>
      <c r="AL37" s="220"/>
      <c r="AM37" s="43"/>
      <c r="AN37" s="43"/>
      <c r="AO37" s="43"/>
      <c r="AP37" s="43"/>
      <c r="AQ37" s="132"/>
      <c r="AR37" s="132"/>
      <c r="AS37" s="132"/>
      <c r="AT37" s="132"/>
      <c r="AU37" s="132"/>
      <c r="AV37" s="132"/>
      <c r="AW37" s="132"/>
      <c r="AX37" s="132"/>
      <c r="AY37" s="132"/>
      <c r="AZ37" s="132"/>
    </row>
    <row r="38" spans="1:52" s="12" customFormat="1" ht="31.5" customHeight="1">
      <c r="A38" s="17"/>
      <c r="B38" s="1443" t="str">
        <f>"(j) Attachment 9(" &amp; Basic!$B$2 &amp; ") :"</f>
        <v>(j) Attachment 9(RT19) :</v>
      </c>
      <c r="C38" s="1443"/>
      <c r="D38" s="1623" t="s">
        <v>59</v>
      </c>
      <c r="E38" s="1623"/>
      <c r="F38" s="1623"/>
      <c r="G38" s="71"/>
      <c r="H38" s="71"/>
      <c r="I38" s="43"/>
      <c r="J38" s="43"/>
      <c r="K38" s="216"/>
      <c r="L38" s="216"/>
      <c r="M38" s="216"/>
      <c r="N38" s="216"/>
      <c r="O38" s="216"/>
      <c r="P38" s="216"/>
      <c r="Q38" s="216"/>
      <c r="R38" s="216"/>
      <c r="S38" s="216"/>
      <c r="T38" s="216"/>
      <c r="U38" s="216"/>
      <c r="V38" s="216"/>
      <c r="W38" s="216"/>
      <c r="X38" s="216"/>
      <c r="Y38" s="216"/>
      <c r="Z38" s="216"/>
      <c r="AA38" s="43"/>
      <c r="AB38" s="221"/>
      <c r="AC38" s="222"/>
      <c r="AD38" s="218"/>
      <c r="AE38" s="218"/>
      <c r="AF38" s="43"/>
      <c r="AG38" s="219">
        <v>30</v>
      </c>
      <c r="AH38" s="219" t="s">
        <v>292</v>
      </c>
      <c r="AI38" s="220"/>
      <c r="AJ38" s="220"/>
      <c r="AK38" s="220"/>
      <c r="AL38" s="220"/>
      <c r="AM38" s="43"/>
      <c r="AN38" s="43"/>
      <c r="AO38" s="43"/>
      <c r="AP38" s="43"/>
      <c r="AQ38" s="132"/>
      <c r="AR38" s="132"/>
      <c r="AS38" s="132"/>
      <c r="AT38" s="132"/>
      <c r="AU38" s="132"/>
      <c r="AV38" s="132"/>
      <c r="AW38" s="132"/>
      <c r="AX38" s="132"/>
      <c r="AY38" s="132"/>
      <c r="AZ38" s="132"/>
    </row>
    <row r="39" spans="1:52" s="12" customFormat="1" ht="31.5" customHeight="1">
      <c r="A39" s="17"/>
      <c r="B39" s="1443" t="str">
        <f>"(k) Attachment 10(" &amp; Basic!$B$2 &amp; ") :"</f>
        <v>(k) Attachment 10(RT19) :</v>
      </c>
      <c r="C39" s="1443"/>
      <c r="D39" s="1623" t="s">
        <v>60</v>
      </c>
      <c r="E39" s="1623"/>
      <c r="F39" s="1623"/>
      <c r="G39" s="71"/>
      <c r="H39" s="71"/>
      <c r="I39" s="43"/>
      <c r="J39" s="43"/>
      <c r="K39" s="216"/>
      <c r="L39" s="216"/>
      <c r="M39" s="216"/>
      <c r="N39" s="216"/>
      <c r="O39" s="216"/>
      <c r="P39" s="216"/>
      <c r="Q39" s="216"/>
      <c r="R39" s="216"/>
      <c r="S39" s="216"/>
      <c r="T39" s="216"/>
      <c r="U39" s="216"/>
      <c r="V39" s="216"/>
      <c r="W39" s="216"/>
      <c r="X39" s="216"/>
      <c r="Y39" s="216"/>
      <c r="Z39" s="216"/>
      <c r="AA39" s="43"/>
      <c r="AB39" s="221"/>
      <c r="AC39" s="222"/>
      <c r="AD39" s="218"/>
      <c r="AE39" s="218"/>
      <c r="AF39" s="43"/>
      <c r="AG39" s="219">
        <v>31</v>
      </c>
      <c r="AH39" s="219" t="s">
        <v>110</v>
      </c>
      <c r="AI39" s="220"/>
      <c r="AJ39" s="220"/>
      <c r="AK39" s="220"/>
      <c r="AL39" s="220"/>
      <c r="AM39" s="43"/>
      <c r="AN39" s="43"/>
      <c r="AO39" s="43"/>
      <c r="AP39" s="43"/>
      <c r="AQ39" s="132"/>
      <c r="AR39" s="132"/>
      <c r="AS39" s="132"/>
      <c r="AT39" s="132"/>
      <c r="AU39" s="132"/>
      <c r="AV39" s="132"/>
      <c r="AW39" s="132"/>
      <c r="AX39" s="132"/>
      <c r="AY39" s="132"/>
      <c r="AZ39" s="132"/>
    </row>
    <row r="40" spans="1:52" s="12" customFormat="1" ht="31.5" customHeight="1">
      <c r="A40" s="17"/>
      <c r="B40" s="1443" t="str">
        <f>"(l) Attachment 11(" &amp; Basic!$B$2 &amp; ") :"</f>
        <v>(l) Attachment 11(RT19) :</v>
      </c>
      <c r="C40" s="1443"/>
      <c r="D40" s="1623" t="s">
        <v>61</v>
      </c>
      <c r="E40" s="1623"/>
      <c r="F40" s="1623"/>
      <c r="G40" s="71"/>
      <c r="H40" s="71"/>
      <c r="I40" s="43"/>
      <c r="J40" s="43"/>
      <c r="K40" s="216"/>
      <c r="L40" s="216"/>
      <c r="M40" s="216"/>
      <c r="N40" s="216"/>
      <c r="O40" s="216"/>
      <c r="P40" s="216"/>
      <c r="Q40" s="216"/>
      <c r="R40" s="216"/>
      <c r="S40" s="216"/>
      <c r="T40" s="216"/>
      <c r="U40" s="216"/>
      <c r="V40" s="216"/>
      <c r="W40" s="216"/>
      <c r="X40" s="216"/>
      <c r="Y40" s="216"/>
      <c r="Z40" s="216"/>
      <c r="AA40" s="43"/>
      <c r="AB40" s="221"/>
      <c r="AC40" s="222"/>
      <c r="AD40" s="218"/>
      <c r="AE40" s="218"/>
      <c r="AF40" s="43"/>
      <c r="AG40" s="43"/>
      <c r="AH40" s="43"/>
      <c r="AI40" s="43"/>
      <c r="AJ40" s="43"/>
      <c r="AK40" s="43"/>
      <c r="AL40" s="43"/>
      <c r="AM40" s="43"/>
      <c r="AN40" s="43"/>
      <c r="AO40" s="43"/>
      <c r="AP40" s="43"/>
      <c r="AQ40" s="132"/>
      <c r="AR40" s="132"/>
      <c r="AS40" s="132"/>
      <c r="AT40" s="132"/>
      <c r="AU40" s="132"/>
      <c r="AV40" s="132"/>
      <c r="AW40" s="132"/>
      <c r="AX40" s="132"/>
      <c r="AY40" s="132"/>
      <c r="AZ40" s="132"/>
    </row>
    <row r="41" spans="1:52" s="12" customFormat="1" ht="46.5" customHeight="1">
      <c r="A41" s="17"/>
      <c r="B41" s="1443" t="str">
        <f>"(m) Attachment 12(" &amp; Basic!$B$2 &amp; ") :"</f>
        <v>(m) Attachment 12(RT19) :</v>
      </c>
      <c r="C41" s="1443"/>
      <c r="D41" s="1623" t="s">
        <v>284</v>
      </c>
      <c r="E41" s="1623"/>
      <c r="F41" s="1623"/>
      <c r="G41" s="71"/>
      <c r="H41" s="71"/>
      <c r="I41" s="43"/>
      <c r="J41" s="43"/>
      <c r="K41" s="216"/>
      <c r="L41" s="216"/>
      <c r="M41" s="216"/>
      <c r="N41" s="216"/>
      <c r="O41" s="216"/>
      <c r="P41" s="216"/>
      <c r="Q41" s="216"/>
      <c r="R41" s="216"/>
      <c r="S41" s="216"/>
      <c r="T41" s="216"/>
      <c r="U41" s="216"/>
      <c r="V41" s="216"/>
      <c r="W41" s="216"/>
      <c r="X41" s="216"/>
      <c r="Y41" s="216"/>
      <c r="Z41" s="216"/>
      <c r="AA41" s="43"/>
      <c r="AB41" s="221"/>
      <c r="AC41" s="222"/>
      <c r="AD41" s="218"/>
      <c r="AE41" s="218"/>
      <c r="AF41" s="43"/>
      <c r="AG41" s="43"/>
      <c r="AH41" s="43"/>
      <c r="AI41" s="43"/>
      <c r="AJ41" s="43"/>
      <c r="AK41" s="43"/>
      <c r="AL41" s="43"/>
      <c r="AM41" s="43"/>
      <c r="AN41" s="43"/>
      <c r="AO41" s="43"/>
      <c r="AP41" s="43"/>
      <c r="AQ41" s="132"/>
      <c r="AR41" s="132"/>
      <c r="AS41" s="132"/>
      <c r="AT41" s="132"/>
      <c r="AU41" s="132"/>
      <c r="AV41" s="132"/>
      <c r="AW41" s="132"/>
      <c r="AX41" s="132"/>
      <c r="AY41" s="132"/>
      <c r="AZ41" s="132"/>
    </row>
    <row r="42" spans="1:52" s="12" customFormat="1" ht="30.75" customHeight="1">
      <c r="A42" s="17"/>
      <c r="B42" s="1443" t="str">
        <f>"(n) Attachment 13(" &amp; Basic!$B$2 &amp; ") :"</f>
        <v>(n) Attachment 13(RT19) :</v>
      </c>
      <c r="C42" s="1443"/>
      <c r="D42" s="1623" t="s">
        <v>285</v>
      </c>
      <c r="E42" s="1623"/>
      <c r="F42" s="1623"/>
      <c r="G42" s="71"/>
      <c r="H42" s="71"/>
      <c r="I42" s="43"/>
      <c r="J42" s="43"/>
      <c r="K42" s="216"/>
      <c r="L42" s="216"/>
      <c r="M42" s="216"/>
      <c r="N42" s="216"/>
      <c r="O42" s="216"/>
      <c r="P42" s="216"/>
      <c r="Q42" s="216"/>
      <c r="R42" s="216"/>
      <c r="S42" s="216"/>
      <c r="T42" s="216"/>
      <c r="U42" s="216"/>
      <c r="V42" s="216"/>
      <c r="W42" s="216"/>
      <c r="X42" s="216"/>
      <c r="Y42" s="216"/>
      <c r="Z42" s="216"/>
      <c r="AA42" s="43"/>
      <c r="AB42" s="221"/>
      <c r="AC42" s="222"/>
      <c r="AD42" s="218"/>
      <c r="AE42" s="218"/>
      <c r="AF42" s="43"/>
      <c r="AG42" s="43"/>
      <c r="AH42" s="43"/>
      <c r="AI42" s="43"/>
      <c r="AJ42" s="43"/>
      <c r="AK42" s="43"/>
      <c r="AL42" s="43"/>
      <c r="AM42" s="43"/>
      <c r="AN42" s="43"/>
      <c r="AO42" s="43"/>
      <c r="AP42" s="43"/>
      <c r="AQ42" s="132"/>
      <c r="AR42" s="132"/>
      <c r="AS42" s="132"/>
      <c r="AT42" s="132"/>
      <c r="AU42" s="132"/>
      <c r="AV42" s="132"/>
      <c r="AW42" s="132"/>
      <c r="AX42" s="132"/>
      <c r="AY42" s="132"/>
      <c r="AZ42" s="132"/>
    </row>
    <row r="43" spans="1:52" s="12" customFormat="1" ht="46.5" customHeight="1">
      <c r="A43" s="17"/>
      <c r="B43" s="1443" t="str">
        <f>"(o) Attachment 14(" &amp; Basic!$B$2 &amp; ") :"</f>
        <v>(o) Attachment 14(RT19) :</v>
      </c>
      <c r="C43" s="1443"/>
      <c r="D43" s="1623" t="s">
        <v>62</v>
      </c>
      <c r="E43" s="1623"/>
      <c r="F43" s="1623"/>
      <c r="G43" s="71"/>
      <c r="H43" s="71"/>
      <c r="I43" s="43"/>
      <c r="J43" s="43"/>
      <c r="K43" s="216"/>
      <c r="L43" s="216"/>
      <c r="M43" s="216"/>
      <c r="N43" s="216"/>
      <c r="O43" s="216"/>
      <c r="P43" s="216"/>
      <c r="Q43" s="216"/>
      <c r="R43" s="216"/>
      <c r="S43" s="216"/>
      <c r="T43" s="216"/>
      <c r="U43" s="216"/>
      <c r="V43" s="216"/>
      <c r="W43" s="216"/>
      <c r="X43" s="216"/>
      <c r="Y43" s="216"/>
      <c r="Z43" s="216"/>
      <c r="AA43" s="43"/>
      <c r="AB43" s="221"/>
      <c r="AC43" s="222"/>
      <c r="AD43" s="218"/>
      <c r="AE43" s="218"/>
      <c r="AF43" s="43"/>
      <c r="AG43" s="43"/>
      <c r="AH43" s="43"/>
      <c r="AI43" s="43"/>
      <c r="AJ43" s="43"/>
      <c r="AK43" s="43"/>
      <c r="AL43" s="43"/>
      <c r="AM43" s="43"/>
      <c r="AN43" s="43"/>
      <c r="AO43" s="43"/>
      <c r="AP43" s="43"/>
      <c r="AQ43" s="132"/>
      <c r="AR43" s="132"/>
      <c r="AS43" s="132"/>
      <c r="AT43" s="132"/>
      <c r="AU43" s="132"/>
      <c r="AV43" s="132"/>
      <c r="AW43" s="132"/>
      <c r="AX43" s="132"/>
      <c r="AY43" s="132"/>
      <c r="AZ43" s="132"/>
    </row>
    <row r="44" spans="1:52" s="12" customFormat="1" ht="63" customHeight="1">
      <c r="A44" s="17"/>
      <c r="B44" s="1443" t="str">
        <f>"(p) Attachment 15(" &amp; Basic!$B$2 &amp; ") :"</f>
        <v>(p) Attachment 15(RT19) :</v>
      </c>
      <c r="C44" s="1443"/>
      <c r="D44" s="1623" t="s">
        <v>507</v>
      </c>
      <c r="E44" s="1623"/>
      <c r="F44" s="1623"/>
      <c r="G44" s="71"/>
      <c r="H44" s="71"/>
      <c r="I44" s="43"/>
      <c r="J44" s="43"/>
      <c r="K44" s="216"/>
      <c r="L44" s="216"/>
      <c r="M44" s="216"/>
      <c r="N44" s="216"/>
      <c r="O44" s="216"/>
      <c r="P44" s="216"/>
      <c r="Q44" s="216"/>
      <c r="R44" s="216"/>
      <c r="S44" s="216"/>
      <c r="T44" s="216"/>
      <c r="U44" s="216"/>
      <c r="V44" s="216"/>
      <c r="W44" s="216"/>
      <c r="X44" s="216"/>
      <c r="Y44" s="216"/>
      <c r="Z44" s="216"/>
      <c r="AA44" s="43"/>
      <c r="AB44" s="221"/>
      <c r="AC44" s="222"/>
      <c r="AD44" s="218"/>
      <c r="AE44" s="218"/>
      <c r="AF44" s="43"/>
      <c r="AG44" s="43"/>
      <c r="AH44" s="43"/>
      <c r="AI44" s="43"/>
      <c r="AJ44" s="43"/>
      <c r="AK44" s="43"/>
      <c r="AL44" s="43"/>
      <c r="AM44" s="43"/>
      <c r="AN44" s="43"/>
      <c r="AO44" s="43"/>
      <c r="AP44" s="43"/>
      <c r="AQ44" s="132"/>
      <c r="AR44" s="132"/>
      <c r="AS44" s="132"/>
      <c r="AT44" s="132"/>
      <c r="AU44" s="132"/>
      <c r="AV44" s="132"/>
      <c r="AW44" s="132"/>
      <c r="AX44" s="132"/>
      <c r="AY44" s="132"/>
      <c r="AZ44" s="132"/>
    </row>
    <row r="45" spans="1:52" s="12" customFormat="1" ht="28.5" customHeight="1">
      <c r="A45" s="17"/>
      <c r="B45" s="1443" t="str">
        <f>"(q) Attachment 16(" &amp; Basic!$B$2 &amp; ") :"</f>
        <v>(q) Attachment 16(RT19) :</v>
      </c>
      <c r="C45" s="1443"/>
      <c r="D45" s="1623" t="s">
        <v>286</v>
      </c>
      <c r="E45" s="1623"/>
      <c r="F45" s="1623"/>
      <c r="G45" s="71"/>
      <c r="H45" s="71"/>
      <c r="I45" s="43"/>
      <c r="J45" s="43"/>
      <c r="K45" s="216"/>
      <c r="L45" s="216"/>
      <c r="M45" s="216"/>
      <c r="N45" s="216"/>
      <c r="O45" s="216"/>
      <c r="P45" s="216"/>
      <c r="Q45" s="216"/>
      <c r="R45" s="216"/>
      <c r="S45" s="216"/>
      <c r="T45" s="216"/>
      <c r="U45" s="216"/>
      <c r="V45" s="216"/>
      <c r="W45" s="216"/>
      <c r="X45" s="216"/>
      <c r="Y45" s="216"/>
      <c r="Z45" s="216"/>
      <c r="AA45" s="43"/>
      <c r="AB45" s="221"/>
      <c r="AC45" s="222"/>
      <c r="AD45" s="218"/>
      <c r="AE45" s="218"/>
      <c r="AF45" s="43"/>
      <c r="AG45" s="43"/>
      <c r="AH45" s="43"/>
      <c r="AI45" s="43"/>
      <c r="AJ45" s="43"/>
      <c r="AK45" s="43"/>
      <c r="AL45" s="43"/>
      <c r="AM45" s="43"/>
      <c r="AN45" s="43"/>
      <c r="AO45" s="43"/>
      <c r="AP45" s="43"/>
      <c r="AQ45" s="132"/>
      <c r="AR45" s="132"/>
      <c r="AS45" s="132"/>
      <c r="AT45" s="132"/>
      <c r="AU45" s="132"/>
      <c r="AV45" s="132"/>
      <c r="AW45" s="132"/>
      <c r="AX45" s="132"/>
      <c r="AY45" s="132"/>
      <c r="AZ45" s="132"/>
    </row>
    <row r="46" spans="1:52" ht="28.5" customHeight="1">
      <c r="B46" s="1443" t="str">
        <f>"(r) Attachment 17(" &amp; Basic!$B$2 &amp; ") :"</f>
        <v>(r) Attachment 17(RT19) :</v>
      </c>
      <c r="C46" s="1443"/>
      <c r="D46" s="1623" t="s">
        <v>506</v>
      </c>
      <c r="E46" s="1623"/>
      <c r="F46" s="1623"/>
      <c r="G46" s="71"/>
      <c r="H46" s="71"/>
      <c r="AB46" s="221"/>
      <c r="AC46" s="222"/>
      <c r="AQ46" s="134"/>
      <c r="AR46" s="134"/>
      <c r="AS46" s="134"/>
      <c r="AT46" s="134"/>
      <c r="AU46" s="134"/>
      <c r="AV46" s="134"/>
      <c r="AW46" s="134"/>
      <c r="AX46" s="134"/>
      <c r="AY46" s="134"/>
      <c r="AZ46" s="134"/>
    </row>
    <row r="47" spans="1:52" ht="28.5" customHeight="1">
      <c r="B47" s="1443" t="str">
        <f>"(s) Attachment 18(" &amp; Basic!$B$2 &amp; ") :"</f>
        <v>(s) Attachment 18(RT19) :</v>
      </c>
      <c r="C47" s="1443"/>
      <c r="D47" s="290" t="s">
        <v>512</v>
      </c>
      <c r="E47" s="290"/>
      <c r="F47" s="290"/>
      <c r="G47" s="71"/>
      <c r="H47" s="71"/>
      <c r="AB47" s="221"/>
      <c r="AC47" s="222"/>
      <c r="AQ47" s="134"/>
      <c r="AR47" s="134"/>
      <c r="AS47" s="134"/>
      <c r="AT47" s="134"/>
      <c r="AU47" s="134"/>
      <c r="AV47" s="134"/>
      <c r="AW47" s="134"/>
      <c r="AX47" s="134"/>
      <c r="AY47" s="134"/>
      <c r="AZ47" s="134"/>
    </row>
    <row r="48" spans="1:52" ht="28.5" customHeight="1">
      <c r="B48" s="1443" t="str">
        <f>"(t) Attachment 19(" &amp; Basic!$B$2 &amp; ") :"</f>
        <v>(t) Attachment 19(RT19) :</v>
      </c>
      <c r="C48" s="1443"/>
      <c r="D48" s="1623" t="s">
        <v>287</v>
      </c>
      <c r="E48" s="1623"/>
      <c r="F48" s="1623"/>
      <c r="G48" s="71"/>
      <c r="H48" s="71"/>
      <c r="AB48" s="221"/>
      <c r="AC48" s="222"/>
      <c r="AQ48" s="134"/>
      <c r="AR48" s="134"/>
      <c r="AS48" s="134"/>
      <c r="AT48" s="134"/>
      <c r="AU48" s="134"/>
      <c r="AV48" s="134"/>
      <c r="AW48" s="134"/>
      <c r="AX48" s="134"/>
      <c r="AY48" s="134"/>
      <c r="AZ48" s="134"/>
    </row>
    <row r="49" spans="1:52" ht="43.5" customHeight="1">
      <c r="B49" s="1443" t="str">
        <f>"(u) Attachment 20(" &amp; Basic!$B$2 &amp; ") :"</f>
        <v>(u) Attachment 20(RT19) :</v>
      </c>
      <c r="C49" s="1443"/>
      <c r="D49" s="1443" t="s">
        <v>540</v>
      </c>
      <c r="E49" s="1443"/>
      <c r="F49" s="1443"/>
      <c r="G49" s="71"/>
      <c r="H49" s="71"/>
      <c r="AB49" s="221"/>
      <c r="AC49" s="222"/>
      <c r="AQ49" s="134"/>
      <c r="AR49" s="134"/>
      <c r="AS49" s="134"/>
      <c r="AT49" s="134"/>
      <c r="AU49" s="134"/>
      <c r="AV49" s="134"/>
      <c r="AW49" s="134"/>
      <c r="AX49" s="134"/>
      <c r="AY49" s="134"/>
      <c r="AZ49" s="134"/>
    </row>
    <row r="50" spans="1:52" ht="43.5" customHeight="1">
      <c r="B50" s="1443" t="str">
        <f>"(v) Attachment 21(" &amp; Basic!$B$2 &amp; ") :"</f>
        <v>(v) Attachment 21(RT19) :</v>
      </c>
      <c r="C50" s="1443"/>
      <c r="D50" s="1443" t="s">
        <v>875</v>
      </c>
      <c r="E50" s="1443"/>
      <c r="F50" s="1443"/>
      <c r="G50" s="71"/>
      <c r="H50" s="71"/>
      <c r="AB50" s="221"/>
      <c r="AC50" s="222"/>
      <c r="AQ50" s="134"/>
      <c r="AR50" s="134"/>
      <c r="AS50" s="134"/>
      <c r="AT50" s="134"/>
      <c r="AU50" s="134"/>
      <c r="AV50" s="134"/>
      <c r="AW50" s="134"/>
      <c r="AX50" s="134"/>
      <c r="AY50" s="134"/>
      <c r="AZ50" s="134"/>
    </row>
    <row r="51" spans="1:52" ht="96" customHeight="1">
      <c r="B51" s="1443" t="str">
        <f>"(w) Attachment 22(" &amp; Basic!$B$2 &amp; ") :"</f>
        <v>(w) Attachment 22(RT19) :</v>
      </c>
      <c r="C51" s="1443"/>
      <c r="D51" s="1443" t="s">
        <v>876</v>
      </c>
      <c r="E51" s="1443"/>
      <c r="F51" s="1443"/>
      <c r="G51" s="71"/>
      <c r="H51" s="71"/>
      <c r="AB51" s="221"/>
      <c r="AC51" s="222"/>
      <c r="AQ51" s="134"/>
      <c r="AR51" s="134"/>
      <c r="AS51" s="134"/>
      <c r="AT51" s="134"/>
      <c r="AU51" s="134"/>
      <c r="AV51" s="134"/>
      <c r="AW51" s="134"/>
      <c r="AX51" s="134"/>
      <c r="AY51" s="134"/>
      <c r="AZ51" s="134"/>
    </row>
    <row r="52" spans="1:52" ht="44.25" customHeight="1">
      <c r="B52" s="1443" t="str">
        <f>"(x) Attachment 23(" &amp; Basic!$B$2 &amp; ") :"</f>
        <v>(x) Attachment 23(RT19) :</v>
      </c>
      <c r="C52" s="1443"/>
      <c r="D52" s="1620" t="s">
        <v>867</v>
      </c>
      <c r="E52" s="1620"/>
      <c r="F52" s="1620"/>
      <c r="G52" s="71"/>
      <c r="H52" s="71"/>
      <c r="AB52" s="221"/>
      <c r="AC52" s="222"/>
      <c r="AQ52" s="134"/>
      <c r="AR52" s="134"/>
      <c r="AS52" s="134"/>
      <c r="AT52" s="134"/>
      <c r="AU52" s="134"/>
      <c r="AV52" s="134"/>
      <c r="AW52" s="134"/>
      <c r="AX52" s="134"/>
      <c r="AY52" s="134"/>
      <c r="AZ52" s="134"/>
    </row>
    <row r="53" spans="1:52" ht="42" customHeight="1">
      <c r="B53" s="1443" t="str">
        <f>"(y) Attachment 24(" &amp; Basic!$B$2 &amp; ") :"</f>
        <v>(y) Attachment 24(RT19) :</v>
      </c>
      <c r="C53" s="1443"/>
      <c r="D53" s="1443" t="s">
        <v>868</v>
      </c>
      <c r="E53" s="1443"/>
      <c r="F53" s="1443"/>
      <c r="G53" s="71"/>
      <c r="H53" s="71"/>
      <c r="AB53" s="221"/>
      <c r="AC53" s="222"/>
      <c r="AQ53" s="134"/>
      <c r="AR53" s="134"/>
      <c r="AS53" s="134"/>
      <c r="AT53" s="134"/>
      <c r="AU53" s="134"/>
      <c r="AV53" s="134"/>
      <c r="AW53" s="134"/>
      <c r="AX53" s="134"/>
      <c r="AY53" s="134"/>
      <c r="AZ53" s="134"/>
    </row>
    <row r="54" spans="1:52" ht="40.5" customHeight="1">
      <c r="B54" s="1443" t="str">
        <f>"(z) Attachment 25(" &amp; Basic!$B$2 &amp; ") :"</f>
        <v>(z) Attachment 25(RT19) :</v>
      </c>
      <c r="C54" s="1443"/>
      <c r="D54" s="1443" t="s">
        <v>706</v>
      </c>
      <c r="E54" s="1443"/>
      <c r="F54" s="1443"/>
      <c r="G54" s="71"/>
      <c r="H54" s="71"/>
      <c r="AB54" s="221"/>
      <c r="AC54" s="222"/>
      <c r="AQ54" s="134"/>
      <c r="AR54" s="134"/>
      <c r="AS54" s="134"/>
      <c r="AT54" s="134"/>
      <c r="AU54" s="134"/>
      <c r="AV54" s="134"/>
      <c r="AW54" s="134"/>
      <c r="AX54" s="134"/>
      <c r="AY54" s="134"/>
      <c r="AZ54" s="134"/>
    </row>
    <row r="55" spans="1:52" ht="40.5" customHeight="1">
      <c r="B55" s="1443" t="str">
        <f>"(aa) Attachment 26(" &amp; Basic!$B$2 &amp; ") :"</f>
        <v>(aa) Attachment 26(RT19) :</v>
      </c>
      <c r="C55" s="1443"/>
      <c r="D55" s="1443" t="s">
        <v>869</v>
      </c>
      <c r="E55" s="1443"/>
      <c r="F55" s="1443"/>
      <c r="G55" s="71"/>
      <c r="H55" s="71"/>
      <c r="AB55" s="221"/>
      <c r="AC55" s="222"/>
      <c r="AQ55" s="134"/>
      <c r="AR55" s="134"/>
      <c r="AS55" s="134"/>
      <c r="AT55" s="134"/>
      <c r="AU55" s="134"/>
      <c r="AV55" s="134"/>
      <c r="AW55" s="134"/>
      <c r="AX55" s="134"/>
      <c r="AY55" s="134"/>
      <c r="AZ55" s="134"/>
    </row>
    <row r="56" spans="1:52" ht="58.15" customHeight="1">
      <c r="B56" s="1443" t="str">
        <f>"(bb) Attachment 27(" &amp; Basic!$B$2 &amp; ") :"</f>
        <v>(bb) Attachment 27(RT19) :</v>
      </c>
      <c r="C56" s="1443"/>
      <c r="D56" s="1443" t="s">
        <v>877</v>
      </c>
      <c r="E56" s="1443"/>
      <c r="F56" s="1443"/>
      <c r="G56" s="71"/>
      <c r="H56" s="71"/>
      <c r="AB56" s="221"/>
      <c r="AC56" s="222"/>
      <c r="AQ56" s="134"/>
      <c r="AR56" s="134"/>
      <c r="AS56" s="134"/>
      <c r="AT56" s="134"/>
      <c r="AU56" s="134"/>
      <c r="AV56" s="134"/>
      <c r="AW56" s="134"/>
      <c r="AX56" s="134"/>
      <c r="AY56" s="134"/>
      <c r="AZ56" s="134"/>
    </row>
    <row r="57" spans="1:52" ht="63" customHeight="1">
      <c r="A57" s="69">
        <v>3</v>
      </c>
      <c r="B57" s="1622" t="s">
        <v>63</v>
      </c>
      <c r="C57" s="1622"/>
      <c r="D57" s="1622"/>
      <c r="E57" s="1622"/>
      <c r="F57" s="1622"/>
      <c r="G57" s="73"/>
      <c r="H57" s="73"/>
      <c r="AB57" s="221"/>
      <c r="AC57" s="222"/>
      <c r="AQ57" s="134"/>
      <c r="AR57" s="134"/>
      <c r="AS57" s="134"/>
      <c r="AT57" s="134"/>
      <c r="AU57" s="134"/>
      <c r="AV57" s="134"/>
      <c r="AW57" s="134"/>
      <c r="AX57" s="134"/>
      <c r="AY57" s="134"/>
      <c r="AZ57" s="134"/>
    </row>
    <row r="58" spans="1:52" ht="64.5" customHeight="1">
      <c r="A58" s="69">
        <v>3.1</v>
      </c>
      <c r="B58" s="1622" t="s">
        <v>330</v>
      </c>
      <c r="C58" s="1622"/>
      <c r="D58" s="1622"/>
      <c r="E58" s="1622"/>
      <c r="F58" s="1622"/>
      <c r="G58" s="73"/>
      <c r="H58" s="73"/>
      <c r="AB58" s="221"/>
      <c r="AC58" s="222"/>
      <c r="AQ58" s="134"/>
      <c r="AR58" s="134"/>
      <c r="AS58" s="134"/>
      <c r="AT58" s="134"/>
      <c r="AU58" s="134"/>
      <c r="AV58" s="134"/>
      <c r="AW58" s="134"/>
      <c r="AX58" s="134"/>
      <c r="AY58" s="134"/>
      <c r="AZ58" s="134"/>
    </row>
    <row r="59" spans="1:52" ht="64.5" customHeight="1">
      <c r="A59" s="69">
        <v>3.2</v>
      </c>
      <c r="B59" s="1622" t="s">
        <v>331</v>
      </c>
      <c r="C59" s="1622"/>
      <c r="D59" s="1622"/>
      <c r="E59" s="1622"/>
      <c r="F59" s="1622"/>
      <c r="G59" s="73"/>
      <c r="H59" s="73"/>
      <c r="AB59" s="221"/>
      <c r="AC59" s="222"/>
      <c r="AQ59" s="134"/>
      <c r="AR59" s="134"/>
      <c r="AS59" s="134"/>
      <c r="AT59" s="134"/>
      <c r="AU59" s="134"/>
      <c r="AV59" s="134"/>
      <c r="AW59" s="134"/>
      <c r="AX59" s="134"/>
      <c r="AY59" s="134"/>
      <c r="AZ59" s="134"/>
    </row>
    <row r="60" spans="1:52" s="12" customFormat="1" ht="60" customHeight="1">
      <c r="A60" s="69">
        <v>4</v>
      </c>
      <c r="B60" s="1622" t="s">
        <v>480</v>
      </c>
      <c r="C60" s="1622"/>
      <c r="D60" s="1622"/>
      <c r="E60" s="1622"/>
      <c r="F60" s="1622"/>
      <c r="G60" s="73"/>
      <c r="H60" s="73"/>
      <c r="I60" s="43"/>
      <c r="J60" s="43"/>
      <c r="K60" s="216"/>
      <c r="L60" s="216"/>
      <c r="M60" s="216"/>
      <c r="N60" s="216"/>
      <c r="O60" s="216"/>
      <c r="P60" s="216"/>
      <c r="Q60" s="216"/>
      <c r="R60" s="216"/>
      <c r="S60" s="216"/>
      <c r="T60" s="216"/>
      <c r="U60" s="216"/>
      <c r="V60" s="216"/>
      <c r="W60" s="216"/>
      <c r="X60" s="216"/>
      <c r="Y60" s="216"/>
      <c r="Z60" s="216"/>
      <c r="AA60" s="43"/>
      <c r="AB60" s="221"/>
      <c r="AC60" s="222"/>
      <c r="AD60" s="218"/>
      <c r="AE60" s="218"/>
      <c r="AF60" s="43"/>
      <c r="AG60" s="43"/>
      <c r="AH60" s="43"/>
      <c r="AI60" s="43"/>
      <c r="AJ60" s="43"/>
      <c r="AK60" s="43"/>
      <c r="AL60" s="43"/>
      <c r="AM60" s="43"/>
      <c r="AN60" s="43"/>
      <c r="AO60" s="43"/>
      <c r="AP60" s="43"/>
      <c r="AQ60" s="132"/>
      <c r="AR60" s="132"/>
      <c r="AS60" s="132"/>
      <c r="AT60" s="132"/>
      <c r="AU60" s="132"/>
      <c r="AV60" s="132"/>
      <c r="AW60" s="132"/>
      <c r="AX60" s="132"/>
      <c r="AY60" s="132"/>
      <c r="AZ60" s="132"/>
    </row>
    <row r="61" spans="1:52" ht="56.25" customHeight="1">
      <c r="A61" s="69">
        <v>4.0999999999999996</v>
      </c>
      <c r="B61" s="1622" t="s">
        <v>530</v>
      </c>
      <c r="C61" s="1622"/>
      <c r="D61" s="1622"/>
      <c r="E61" s="1622"/>
      <c r="F61" s="1622"/>
      <c r="G61" s="73"/>
      <c r="H61" s="73"/>
      <c r="AB61" s="221"/>
      <c r="AC61" s="222"/>
      <c r="AQ61" s="134"/>
      <c r="AR61" s="134"/>
      <c r="AS61" s="134"/>
      <c r="AT61" s="134"/>
      <c r="AU61" s="134"/>
      <c r="AV61" s="134"/>
      <c r="AW61" s="134"/>
      <c r="AX61" s="134"/>
      <c r="AY61" s="134"/>
      <c r="AZ61" s="134"/>
    </row>
    <row r="62" spans="1:52" ht="90" customHeight="1">
      <c r="A62" s="69">
        <v>4.2</v>
      </c>
      <c r="B62" s="1622" t="s">
        <v>531</v>
      </c>
      <c r="C62" s="1622"/>
      <c r="D62" s="1622"/>
      <c r="E62" s="1622"/>
      <c r="F62" s="1622"/>
      <c r="G62" s="73"/>
      <c r="H62" s="73"/>
      <c r="AB62" s="221"/>
      <c r="AC62" s="222"/>
      <c r="AQ62" s="134"/>
      <c r="AR62" s="134"/>
      <c r="AS62" s="134"/>
      <c r="AT62" s="134"/>
      <c r="AU62" s="134"/>
      <c r="AV62" s="134"/>
      <c r="AW62" s="134"/>
      <c r="AX62" s="134"/>
      <c r="AY62" s="134"/>
      <c r="AZ62" s="134"/>
    </row>
    <row r="63" spans="1:52" ht="11.25" customHeight="1">
      <c r="A63" s="69"/>
      <c r="B63" s="1636"/>
      <c r="C63" s="1636"/>
      <c r="D63" s="1636"/>
      <c r="E63" s="1636"/>
      <c r="F63" s="1636"/>
      <c r="G63" s="73"/>
      <c r="H63" s="73"/>
      <c r="AB63" s="221"/>
      <c r="AC63" s="222"/>
      <c r="AQ63" s="134"/>
      <c r="AR63" s="134"/>
      <c r="AS63" s="134"/>
      <c r="AT63" s="134"/>
      <c r="AU63" s="134"/>
      <c r="AV63" s="134"/>
      <c r="AW63" s="134"/>
      <c r="AX63" s="134"/>
      <c r="AY63" s="134"/>
      <c r="AZ63" s="134"/>
    </row>
    <row r="64" spans="1:52" ht="39.75" customHeight="1">
      <c r="A64" s="69">
        <v>4.3</v>
      </c>
      <c r="B64" s="1622" t="s">
        <v>532</v>
      </c>
      <c r="C64" s="1622"/>
      <c r="D64" s="1622"/>
      <c r="E64" s="1622"/>
      <c r="F64" s="1622"/>
      <c r="G64" s="73"/>
      <c r="H64" s="73"/>
      <c r="AB64" s="221"/>
      <c r="AC64" s="222"/>
      <c r="AQ64" s="134"/>
      <c r="AR64" s="134"/>
      <c r="AS64" s="134"/>
      <c r="AT64" s="134"/>
      <c r="AU64" s="134"/>
      <c r="AV64" s="134"/>
      <c r="AW64" s="134"/>
      <c r="AX64" s="134"/>
      <c r="AY64" s="134"/>
      <c r="AZ64" s="134"/>
    </row>
    <row r="65" spans="1:52" ht="14.25" customHeight="1">
      <c r="A65" s="69"/>
      <c r="B65" s="1622"/>
      <c r="C65" s="1622"/>
      <c r="D65" s="1622"/>
      <c r="E65" s="1622"/>
      <c r="F65" s="1622"/>
      <c r="G65" s="73"/>
      <c r="H65" s="73"/>
      <c r="AB65" s="221"/>
      <c r="AC65" s="222"/>
      <c r="AQ65" s="134"/>
      <c r="AR65" s="134"/>
      <c r="AS65" s="134"/>
      <c r="AT65" s="134"/>
      <c r="AU65" s="134"/>
      <c r="AV65" s="134"/>
      <c r="AW65" s="134"/>
      <c r="AX65" s="134"/>
      <c r="AY65" s="134"/>
      <c r="AZ65" s="134"/>
    </row>
    <row r="66" spans="1:52" ht="21" customHeight="1">
      <c r="A66" s="44">
        <v>5</v>
      </c>
      <c r="B66" s="1624" t="s">
        <v>64</v>
      </c>
      <c r="C66" s="1624"/>
      <c r="D66" s="1624"/>
      <c r="E66" s="1624"/>
      <c r="F66" s="1624"/>
      <c r="G66" s="68"/>
      <c r="H66" s="68"/>
      <c r="AB66" s="221"/>
      <c r="AC66" s="222"/>
      <c r="AQ66" s="134"/>
      <c r="AR66" s="134"/>
      <c r="AS66" s="134"/>
      <c r="AT66" s="134"/>
      <c r="AU66" s="134"/>
      <c r="AV66" s="134"/>
      <c r="AW66" s="134"/>
      <c r="AX66" s="134"/>
      <c r="AY66" s="134"/>
      <c r="AZ66" s="134"/>
    </row>
    <row r="67" spans="1:52" s="12" customFormat="1" ht="171.75" customHeight="1">
      <c r="A67" s="69">
        <v>5.0999999999999996</v>
      </c>
      <c r="B67" s="1622" t="s">
        <v>533</v>
      </c>
      <c r="C67" s="1622"/>
      <c r="D67" s="1622"/>
      <c r="E67" s="1622"/>
      <c r="F67" s="1622"/>
      <c r="G67" s="73"/>
      <c r="H67" s="73"/>
      <c r="I67" s="43"/>
      <c r="J67" s="43"/>
      <c r="K67" s="216"/>
      <c r="L67" s="216"/>
      <c r="M67" s="216"/>
      <c r="N67" s="216"/>
      <c r="O67" s="216"/>
      <c r="P67" s="216"/>
      <c r="Q67" s="216"/>
      <c r="R67" s="216"/>
      <c r="S67" s="216"/>
      <c r="T67" s="216"/>
      <c r="U67" s="216"/>
      <c r="V67" s="216"/>
      <c r="W67" s="216"/>
      <c r="X67" s="216"/>
      <c r="Y67" s="216"/>
      <c r="Z67" s="216"/>
      <c r="AA67" s="43"/>
      <c r="AB67" s="221"/>
      <c r="AC67" s="222"/>
      <c r="AD67" s="218"/>
      <c r="AE67" s="218"/>
      <c r="AF67" s="43"/>
      <c r="AG67" s="43"/>
      <c r="AH67" s="43"/>
      <c r="AI67" s="43"/>
      <c r="AJ67" s="43"/>
      <c r="AK67" s="43"/>
      <c r="AL67" s="43"/>
      <c r="AM67" s="43"/>
      <c r="AN67" s="43"/>
      <c r="AO67" s="43"/>
      <c r="AP67" s="43"/>
      <c r="AQ67" s="132"/>
      <c r="AR67" s="132"/>
      <c r="AS67" s="132"/>
      <c r="AT67" s="132"/>
      <c r="AU67" s="132"/>
      <c r="AV67" s="132"/>
      <c r="AW67" s="132"/>
      <c r="AX67" s="132"/>
      <c r="AY67" s="132"/>
      <c r="AZ67" s="132"/>
    </row>
    <row r="68" spans="1:52" s="12" customFormat="1" ht="33" customHeight="1">
      <c r="A68" s="69">
        <v>6</v>
      </c>
      <c r="B68" s="1622" t="s">
        <v>65</v>
      </c>
      <c r="C68" s="1622"/>
      <c r="D68" s="1622"/>
      <c r="E68" s="1622"/>
      <c r="F68" s="1622"/>
      <c r="G68" s="73"/>
      <c r="H68" s="73"/>
      <c r="I68" s="43"/>
      <c r="J68" s="43"/>
      <c r="K68" s="216"/>
      <c r="L68" s="216"/>
      <c r="M68" s="216"/>
      <c r="N68" s="216"/>
      <c r="O68" s="216"/>
      <c r="P68" s="216"/>
      <c r="Q68" s="216"/>
      <c r="R68" s="216"/>
      <c r="S68" s="216"/>
      <c r="T68" s="216"/>
      <c r="U68" s="216"/>
      <c r="V68" s="216"/>
      <c r="W68" s="216"/>
      <c r="X68" s="216"/>
      <c r="Y68" s="216"/>
      <c r="Z68" s="216"/>
      <c r="AA68" s="43"/>
      <c r="AB68" s="221"/>
      <c r="AC68" s="222"/>
      <c r="AD68" s="218"/>
      <c r="AE68" s="218"/>
      <c r="AF68" s="43"/>
      <c r="AG68" s="43"/>
      <c r="AH68" s="43"/>
      <c r="AI68" s="43"/>
      <c r="AJ68" s="43"/>
      <c r="AK68" s="43"/>
      <c r="AL68" s="43"/>
      <c r="AM68" s="43"/>
      <c r="AN68" s="43"/>
      <c r="AO68" s="43"/>
      <c r="AP68" s="43"/>
      <c r="AQ68" s="132"/>
      <c r="AR68" s="132"/>
      <c r="AS68" s="132"/>
      <c r="AT68" s="132"/>
      <c r="AU68" s="132"/>
      <c r="AV68" s="132"/>
      <c r="AW68" s="132"/>
      <c r="AX68" s="132"/>
      <c r="AY68" s="132"/>
      <c r="AZ68" s="132"/>
    </row>
    <row r="69" spans="1:52" s="12" customFormat="1" ht="26.1" customHeight="1">
      <c r="A69" s="44"/>
      <c r="B69" s="611" t="s">
        <v>358</v>
      </c>
      <c r="C69" s="608" t="s">
        <v>66</v>
      </c>
      <c r="D69" s="17"/>
      <c r="E69" s="64" t="s">
        <v>67</v>
      </c>
      <c r="G69" s="216"/>
      <c r="H69" s="216"/>
      <c r="I69" s="43"/>
      <c r="J69" s="188"/>
      <c r="K69" s="229"/>
      <c r="L69" s="229"/>
      <c r="M69" s="229"/>
      <c r="N69" s="229"/>
      <c r="O69" s="229"/>
      <c r="P69" s="229"/>
      <c r="Q69" s="229"/>
      <c r="R69" s="229"/>
      <c r="S69" s="229"/>
      <c r="T69" s="229"/>
      <c r="U69" s="229"/>
      <c r="V69" s="229"/>
      <c r="W69" s="229"/>
      <c r="X69" s="229"/>
      <c r="Y69" s="229"/>
      <c r="Z69" s="229"/>
      <c r="AA69" s="188"/>
      <c r="AB69" s="47"/>
      <c r="AC69" s="222"/>
      <c r="AD69" s="218"/>
      <c r="AE69" s="218"/>
      <c r="AF69" s="43"/>
      <c r="AG69" s="43"/>
      <c r="AH69" s="43"/>
      <c r="AI69" s="43"/>
      <c r="AJ69" s="43"/>
      <c r="AK69" s="43"/>
      <c r="AL69" s="43"/>
      <c r="AM69" s="43"/>
      <c r="AN69" s="43"/>
      <c r="AO69" s="43"/>
      <c r="AP69" s="43"/>
      <c r="AQ69" s="132"/>
      <c r="AR69" s="132"/>
      <c r="AS69" s="132"/>
      <c r="AT69" s="132"/>
      <c r="AU69" s="132"/>
      <c r="AV69" s="132"/>
      <c r="AW69" s="132"/>
      <c r="AX69" s="132"/>
      <c r="AY69" s="132"/>
      <c r="AZ69" s="132"/>
    </row>
    <row r="70" spans="1:52" s="12" customFormat="1" ht="26.1" customHeight="1">
      <c r="A70" s="44"/>
      <c r="B70" s="611" t="s">
        <v>359</v>
      </c>
      <c r="C70" s="608" t="s">
        <v>723</v>
      </c>
      <c r="D70" s="17"/>
      <c r="E70" s="64" t="s">
        <v>724</v>
      </c>
      <c r="G70" s="216"/>
      <c r="H70" s="216"/>
      <c r="I70" s="43"/>
      <c r="J70" s="43"/>
      <c r="K70" s="216"/>
      <c r="L70" s="216"/>
      <c r="M70" s="216"/>
      <c r="N70" s="216"/>
      <c r="O70" s="216"/>
      <c r="P70" s="216"/>
      <c r="Q70" s="216"/>
      <c r="R70" s="216"/>
      <c r="S70" s="216"/>
      <c r="T70" s="216"/>
      <c r="U70" s="216"/>
      <c r="V70" s="216"/>
      <c r="W70" s="216"/>
      <c r="X70" s="216"/>
      <c r="Y70" s="216"/>
      <c r="Z70" s="216"/>
      <c r="AA70" s="43"/>
      <c r="AB70" s="46"/>
      <c r="AC70" s="222"/>
      <c r="AD70" s="218"/>
      <c r="AE70" s="218"/>
      <c r="AF70" s="43"/>
      <c r="AG70" s="43"/>
      <c r="AH70" s="43"/>
      <c r="AI70" s="43"/>
      <c r="AJ70" s="43"/>
      <c r="AK70" s="43"/>
      <c r="AL70" s="43"/>
      <c r="AM70" s="43"/>
      <c r="AN70" s="43"/>
      <c r="AO70" s="43"/>
      <c r="AP70" s="43"/>
      <c r="AQ70" s="132"/>
      <c r="AR70" s="132"/>
      <c r="AS70" s="132"/>
      <c r="AT70" s="132"/>
      <c r="AU70" s="132"/>
      <c r="AV70" s="132"/>
      <c r="AW70" s="132"/>
      <c r="AX70" s="132"/>
      <c r="AY70" s="132"/>
      <c r="AZ70" s="132"/>
    </row>
    <row r="71" spans="1:52" s="12" customFormat="1" ht="26.1" customHeight="1">
      <c r="A71" s="44"/>
      <c r="B71" s="611" t="s">
        <v>360</v>
      </c>
      <c r="C71" s="608" t="s">
        <v>68</v>
      </c>
      <c r="D71" s="17"/>
      <c r="E71" s="64" t="s">
        <v>69</v>
      </c>
      <c r="G71" s="216"/>
      <c r="H71" s="216"/>
      <c r="I71" s="43"/>
      <c r="J71" s="43"/>
      <c r="K71" s="216"/>
      <c r="L71" s="216"/>
      <c r="M71" s="216"/>
      <c r="N71" s="216"/>
      <c r="O71" s="216"/>
      <c r="P71" s="216"/>
      <c r="Q71" s="216"/>
      <c r="R71" s="216"/>
      <c r="S71" s="216"/>
      <c r="T71" s="216"/>
      <c r="U71" s="216"/>
      <c r="V71" s="216"/>
      <c r="W71" s="216"/>
      <c r="X71" s="216"/>
      <c r="Y71" s="216"/>
      <c r="Z71" s="216"/>
      <c r="AA71" s="43"/>
      <c r="AB71" s="47"/>
      <c r="AC71" s="222"/>
      <c r="AD71" s="218"/>
      <c r="AE71" s="218"/>
      <c r="AF71" s="43"/>
      <c r="AG71" s="43"/>
      <c r="AH71" s="43"/>
      <c r="AI71" s="43"/>
      <c r="AJ71" s="43"/>
      <c r="AK71" s="43"/>
      <c r="AL71" s="43"/>
      <c r="AM71" s="43"/>
      <c r="AN71" s="43"/>
      <c r="AO71" s="43"/>
      <c r="AP71" s="43"/>
      <c r="AQ71" s="132"/>
      <c r="AR71" s="132"/>
      <c r="AS71" s="132"/>
      <c r="AT71" s="132"/>
      <c r="AU71" s="132"/>
      <c r="AV71" s="132"/>
      <c r="AW71" s="132"/>
      <c r="AX71" s="132"/>
      <c r="AY71" s="132"/>
      <c r="AZ71" s="132"/>
    </row>
    <row r="72" spans="1:52" s="12" customFormat="1" ht="26.1" customHeight="1">
      <c r="A72" s="44"/>
      <c r="B72" s="611" t="s">
        <v>70</v>
      </c>
      <c r="C72" s="608" t="s">
        <v>71</v>
      </c>
      <c r="D72" s="17"/>
      <c r="E72" s="64" t="s">
        <v>72</v>
      </c>
      <c r="G72" s="216"/>
      <c r="H72" s="216"/>
      <c r="I72" s="43"/>
      <c r="J72" s="188"/>
      <c r="K72" s="229"/>
      <c r="L72" s="229"/>
      <c r="M72" s="229"/>
      <c r="N72" s="229"/>
      <c r="O72" s="229"/>
      <c r="P72" s="229"/>
      <c r="Q72" s="229"/>
      <c r="R72" s="229"/>
      <c r="S72" s="229"/>
      <c r="T72" s="229"/>
      <c r="U72" s="229"/>
      <c r="V72" s="229"/>
      <c r="W72" s="229"/>
      <c r="X72" s="229"/>
      <c r="Y72" s="229"/>
      <c r="Z72" s="229"/>
      <c r="AA72" s="188"/>
      <c r="AB72" s="47"/>
      <c r="AC72" s="222"/>
      <c r="AD72" s="218"/>
      <c r="AE72" s="218"/>
      <c r="AF72" s="43"/>
      <c r="AG72" s="43"/>
      <c r="AH72" s="43"/>
      <c r="AI72" s="43"/>
      <c r="AJ72" s="43"/>
      <c r="AK72" s="43"/>
      <c r="AL72" s="43"/>
      <c r="AM72" s="43"/>
      <c r="AN72" s="43"/>
      <c r="AO72" s="43"/>
      <c r="AP72" s="43"/>
      <c r="AQ72" s="132"/>
      <c r="AR72" s="132"/>
      <c r="AS72" s="132"/>
      <c r="AT72" s="132"/>
      <c r="AU72" s="132"/>
      <c r="AV72" s="132"/>
      <c r="AW72" s="132"/>
      <c r="AX72" s="132"/>
      <c r="AY72" s="132"/>
      <c r="AZ72" s="132"/>
    </row>
    <row r="73" spans="1:52" s="12" customFormat="1" ht="26.1" customHeight="1">
      <c r="A73" s="44"/>
      <c r="B73" s="611" t="s">
        <v>73</v>
      </c>
      <c r="C73" s="608" t="s">
        <v>74</v>
      </c>
      <c r="D73" s="17"/>
      <c r="E73" s="64" t="s">
        <v>75</v>
      </c>
      <c r="G73" s="216"/>
      <c r="H73" s="216"/>
      <c r="I73" s="43"/>
      <c r="J73" s="43"/>
      <c r="K73" s="216"/>
      <c r="L73" s="216"/>
      <c r="M73" s="216"/>
      <c r="N73" s="216"/>
      <c r="O73" s="216"/>
      <c r="P73" s="216"/>
      <c r="Q73" s="216"/>
      <c r="R73" s="216"/>
      <c r="S73" s="216"/>
      <c r="T73" s="216"/>
      <c r="U73" s="216"/>
      <c r="V73" s="216"/>
      <c r="W73" s="216"/>
      <c r="X73" s="216"/>
      <c r="Y73" s="216"/>
      <c r="Z73" s="216"/>
      <c r="AA73" s="43"/>
      <c r="AB73" s="47"/>
      <c r="AC73" s="222"/>
      <c r="AD73" s="218"/>
      <c r="AE73" s="218"/>
      <c r="AF73" s="43"/>
      <c r="AG73" s="43"/>
      <c r="AH73" s="43"/>
      <c r="AI73" s="43"/>
      <c r="AJ73" s="43"/>
      <c r="AK73" s="43"/>
      <c r="AL73" s="43"/>
      <c r="AM73" s="43"/>
      <c r="AN73" s="43"/>
      <c r="AO73" s="43"/>
      <c r="AP73" s="43"/>
      <c r="AQ73" s="132"/>
      <c r="AR73" s="132"/>
      <c r="AS73" s="132"/>
      <c r="AT73" s="132"/>
      <c r="AU73" s="132"/>
      <c r="AV73" s="132"/>
      <c r="AW73" s="132"/>
      <c r="AX73" s="132"/>
      <c r="AY73" s="132"/>
      <c r="AZ73" s="132"/>
    </row>
    <row r="74" spans="1:52" s="12" customFormat="1" ht="26.1" customHeight="1">
      <c r="A74" s="44"/>
      <c r="B74" s="611" t="s">
        <v>76</v>
      </c>
      <c r="C74" s="608" t="s">
        <v>77</v>
      </c>
      <c r="D74" s="17"/>
      <c r="E74" s="64" t="s">
        <v>79</v>
      </c>
      <c r="G74" s="216"/>
      <c r="H74" s="216"/>
      <c r="I74" s="43"/>
      <c r="J74" s="43"/>
      <c r="K74" s="216"/>
      <c r="L74" s="216"/>
      <c r="M74" s="216"/>
      <c r="N74" s="216"/>
      <c r="O74" s="216"/>
      <c r="P74" s="216"/>
      <c r="Q74" s="216"/>
      <c r="R74" s="216"/>
      <c r="S74" s="216"/>
      <c r="T74" s="216"/>
      <c r="U74" s="216"/>
      <c r="V74" s="216"/>
      <c r="W74" s="216"/>
      <c r="X74" s="216"/>
      <c r="Y74" s="216"/>
      <c r="Z74" s="216"/>
      <c r="AA74" s="43"/>
      <c r="AB74" s="47"/>
      <c r="AC74" s="222"/>
      <c r="AD74" s="218"/>
      <c r="AE74" s="218"/>
      <c r="AF74" s="43"/>
      <c r="AG74" s="43"/>
      <c r="AH74" s="43"/>
      <c r="AI74" s="43"/>
      <c r="AJ74" s="43"/>
      <c r="AK74" s="43"/>
      <c r="AL74" s="43"/>
      <c r="AM74" s="43"/>
      <c r="AN74" s="43"/>
      <c r="AO74" s="43"/>
      <c r="AP74" s="43"/>
      <c r="AQ74" s="132"/>
      <c r="AR74" s="132"/>
      <c r="AS74" s="132"/>
      <c r="AT74" s="132"/>
      <c r="AU74" s="132"/>
      <c r="AV74" s="132"/>
      <c r="AW74" s="132"/>
      <c r="AX74" s="132"/>
      <c r="AY74" s="132"/>
      <c r="AZ74" s="132"/>
    </row>
    <row r="75" spans="1:52" ht="26.1" customHeight="1">
      <c r="A75" s="41"/>
      <c r="B75" s="611" t="s">
        <v>80</v>
      </c>
      <c r="C75" s="608" t="s">
        <v>81</v>
      </c>
      <c r="E75" s="64" t="s">
        <v>82</v>
      </c>
      <c r="F75" s="13"/>
      <c r="G75" s="229"/>
      <c r="H75" s="229"/>
      <c r="J75" s="188"/>
      <c r="K75" s="229"/>
      <c r="L75" s="229"/>
      <c r="M75" s="229"/>
      <c r="N75" s="229"/>
      <c r="O75" s="229"/>
      <c r="P75" s="229"/>
      <c r="Q75" s="229"/>
      <c r="R75" s="229"/>
      <c r="S75" s="229"/>
      <c r="T75" s="229"/>
      <c r="U75" s="229"/>
      <c r="V75" s="229"/>
      <c r="W75" s="229"/>
      <c r="X75" s="229"/>
      <c r="Y75" s="229"/>
      <c r="Z75" s="229"/>
      <c r="AA75" s="188"/>
      <c r="AB75" s="47"/>
      <c r="AC75" s="222"/>
      <c r="AQ75" s="134"/>
      <c r="AR75" s="134"/>
      <c r="AS75" s="134"/>
      <c r="AT75" s="134"/>
      <c r="AU75" s="134"/>
      <c r="AV75" s="134"/>
      <c r="AW75" s="134"/>
      <c r="AX75" s="134"/>
      <c r="AY75" s="134"/>
      <c r="AZ75" s="134"/>
    </row>
    <row r="76" spans="1:52" ht="26.1" customHeight="1">
      <c r="A76" s="41"/>
      <c r="B76" s="611" t="s">
        <v>83</v>
      </c>
      <c r="C76" s="608" t="s">
        <v>84</v>
      </c>
      <c r="E76" s="64" t="s">
        <v>85</v>
      </c>
      <c r="F76" s="13"/>
      <c r="G76" s="229"/>
      <c r="H76" s="229"/>
      <c r="J76" s="188"/>
      <c r="K76" s="229"/>
      <c r="L76" s="229"/>
      <c r="M76" s="229"/>
      <c r="N76" s="229"/>
      <c r="O76" s="229"/>
      <c r="P76" s="229"/>
      <c r="Q76" s="229"/>
      <c r="R76" s="229"/>
      <c r="S76" s="229"/>
      <c r="T76" s="229"/>
      <c r="U76" s="229"/>
      <c r="V76" s="229"/>
      <c r="W76" s="229"/>
      <c r="X76" s="229"/>
      <c r="Y76" s="229"/>
      <c r="Z76" s="229"/>
      <c r="AA76" s="188"/>
      <c r="AB76" s="47"/>
      <c r="AC76" s="222"/>
      <c r="AQ76" s="134"/>
      <c r="AR76" s="134"/>
      <c r="AS76" s="134"/>
      <c r="AT76" s="134"/>
      <c r="AU76" s="134"/>
      <c r="AV76" s="134"/>
      <c r="AW76" s="134"/>
      <c r="AX76" s="134"/>
      <c r="AY76" s="134"/>
      <c r="AZ76" s="134"/>
    </row>
    <row r="77" spans="1:52" ht="26.1" customHeight="1">
      <c r="A77" s="41"/>
      <c r="B77" s="611" t="s">
        <v>18</v>
      </c>
      <c r="C77" s="608" t="s">
        <v>86</v>
      </c>
      <c r="E77" s="64" t="s">
        <v>87</v>
      </c>
      <c r="F77" s="13"/>
      <c r="G77" s="229"/>
      <c r="H77" s="229"/>
      <c r="J77" s="188"/>
      <c r="K77" s="229"/>
      <c r="L77" s="229"/>
      <c r="M77" s="229"/>
      <c r="N77" s="229"/>
      <c r="O77" s="229"/>
      <c r="P77" s="229"/>
      <c r="Q77" s="229"/>
      <c r="R77" s="229"/>
      <c r="S77" s="229"/>
      <c r="T77" s="229"/>
      <c r="U77" s="229"/>
      <c r="V77" s="229"/>
      <c r="W77" s="229"/>
      <c r="X77" s="229"/>
      <c r="Y77" s="229"/>
      <c r="Z77" s="229"/>
      <c r="AA77" s="188"/>
      <c r="AB77" s="47"/>
      <c r="AC77" s="222"/>
      <c r="AQ77" s="134"/>
      <c r="AR77" s="134"/>
      <c r="AS77" s="134"/>
      <c r="AT77" s="134"/>
      <c r="AU77" s="134"/>
      <c r="AV77" s="134"/>
      <c r="AW77" s="134"/>
      <c r="AX77" s="134"/>
      <c r="AY77" s="134"/>
      <c r="AZ77" s="134"/>
    </row>
    <row r="78" spans="1:52" ht="26.1" customHeight="1">
      <c r="A78" s="41"/>
      <c r="B78" s="611" t="s">
        <v>88</v>
      </c>
      <c r="C78" s="608" t="s">
        <v>89</v>
      </c>
      <c r="E78" s="64" t="s">
        <v>90</v>
      </c>
      <c r="F78" s="13"/>
      <c r="G78" s="229"/>
      <c r="H78" s="229"/>
      <c r="J78" s="188"/>
      <c r="K78" s="229"/>
      <c r="L78" s="229"/>
      <c r="M78" s="229"/>
      <c r="N78" s="229"/>
      <c r="O78" s="229"/>
      <c r="P78" s="229"/>
      <c r="Q78" s="229"/>
      <c r="R78" s="229"/>
      <c r="S78" s="229"/>
      <c r="T78" s="229"/>
      <c r="U78" s="229"/>
      <c r="V78" s="229"/>
      <c r="W78" s="229"/>
      <c r="X78" s="229"/>
      <c r="Y78" s="229"/>
      <c r="Z78" s="229"/>
      <c r="AA78" s="188"/>
      <c r="AB78" s="47"/>
      <c r="AC78" s="222"/>
      <c r="AQ78" s="134"/>
      <c r="AR78" s="134"/>
      <c r="AS78" s="134"/>
      <c r="AT78" s="134"/>
      <c r="AU78" s="134"/>
      <c r="AV78" s="134"/>
      <c r="AW78" s="134"/>
      <c r="AX78" s="134"/>
      <c r="AY78" s="134"/>
      <c r="AZ78" s="134"/>
    </row>
    <row r="79" spans="1:52" ht="26.1" customHeight="1">
      <c r="A79" s="41"/>
      <c r="B79" s="611" t="s">
        <v>91</v>
      </c>
      <c r="C79" s="608" t="s">
        <v>92</v>
      </c>
      <c r="E79" s="64" t="s">
        <v>93</v>
      </c>
      <c r="F79" s="13"/>
      <c r="G79" s="229"/>
      <c r="H79" s="229"/>
      <c r="J79" s="188"/>
      <c r="K79" s="229"/>
      <c r="L79" s="229"/>
      <c r="M79" s="229"/>
      <c r="N79" s="229"/>
      <c r="O79" s="229"/>
      <c r="P79" s="229"/>
      <c r="Q79" s="229"/>
      <c r="R79" s="229"/>
      <c r="S79" s="229"/>
      <c r="T79" s="229"/>
      <c r="U79" s="229"/>
      <c r="V79" s="229"/>
      <c r="W79" s="229"/>
      <c r="X79" s="229"/>
      <c r="Y79" s="229"/>
      <c r="Z79" s="229"/>
      <c r="AA79" s="188"/>
      <c r="AB79" s="47"/>
      <c r="AC79" s="222"/>
      <c r="AQ79" s="134"/>
      <c r="AR79" s="134"/>
      <c r="AS79" s="134"/>
      <c r="AT79" s="134"/>
      <c r="AU79" s="134"/>
      <c r="AV79" s="134"/>
      <c r="AW79" s="134"/>
      <c r="AX79" s="134"/>
      <c r="AY79" s="134"/>
      <c r="AZ79" s="134"/>
    </row>
    <row r="80" spans="1:52" ht="41.25" customHeight="1">
      <c r="B80" s="611" t="s">
        <v>94</v>
      </c>
      <c r="C80" s="608" t="s">
        <v>95</v>
      </c>
      <c r="E80" s="64" t="s">
        <v>96</v>
      </c>
      <c r="F80" s="13"/>
      <c r="G80" s="229"/>
      <c r="H80" s="229"/>
      <c r="AB80" s="221"/>
      <c r="AC80" s="222"/>
      <c r="AQ80" s="134"/>
      <c r="AR80" s="134"/>
      <c r="AS80" s="134"/>
      <c r="AT80" s="134"/>
      <c r="AU80" s="134"/>
      <c r="AV80" s="134"/>
      <c r="AW80" s="134"/>
      <c r="AX80" s="134"/>
      <c r="AY80" s="134"/>
      <c r="AZ80" s="134"/>
    </row>
    <row r="81" spans="1:52" ht="41.25" customHeight="1">
      <c r="B81" s="69" t="s">
        <v>98</v>
      </c>
      <c r="C81" s="1443" t="s">
        <v>99</v>
      </c>
      <c r="D81" s="1443"/>
      <c r="E81" s="74" t="s">
        <v>97</v>
      </c>
      <c r="F81" s="13"/>
      <c r="G81" s="229"/>
      <c r="H81" s="229"/>
      <c r="AB81" s="221"/>
      <c r="AC81" s="222"/>
      <c r="AQ81" s="134"/>
      <c r="AR81" s="134"/>
      <c r="AS81" s="134"/>
      <c r="AT81" s="134"/>
      <c r="AU81" s="134"/>
      <c r="AV81" s="134"/>
      <c r="AW81" s="134"/>
      <c r="AX81" s="134"/>
      <c r="AY81" s="134"/>
      <c r="AZ81" s="134"/>
    </row>
    <row r="82" spans="1:52" ht="38.25" customHeight="1">
      <c r="B82" s="1622" t="s">
        <v>100</v>
      </c>
      <c r="C82" s="1622"/>
      <c r="D82" s="1622"/>
      <c r="E82" s="1622"/>
      <c r="F82" s="1622"/>
      <c r="G82" s="73"/>
      <c r="H82" s="73"/>
      <c r="AB82" s="221"/>
      <c r="AC82" s="222"/>
      <c r="AQ82" s="134"/>
      <c r="AR82" s="134"/>
      <c r="AS82" s="134"/>
      <c r="AT82" s="134"/>
      <c r="AU82" s="134"/>
      <c r="AV82" s="134"/>
      <c r="AW82" s="134"/>
      <c r="AX82" s="134"/>
      <c r="AY82" s="134"/>
      <c r="AZ82" s="134"/>
    </row>
    <row r="83" spans="1:52" ht="42.75" customHeight="1">
      <c r="A83" s="69">
        <v>7</v>
      </c>
      <c r="B83" s="1622" t="s">
        <v>105</v>
      </c>
      <c r="C83" s="1622"/>
      <c r="D83" s="1622"/>
      <c r="E83" s="1622"/>
      <c r="F83" s="1622"/>
      <c r="G83" s="73"/>
      <c r="H83" s="73"/>
      <c r="AB83" s="221"/>
      <c r="AC83" s="222"/>
      <c r="AQ83" s="134"/>
      <c r="AR83" s="134"/>
      <c r="AS83" s="134"/>
      <c r="AT83" s="134"/>
      <c r="AU83" s="134"/>
      <c r="AV83" s="134"/>
      <c r="AW83" s="134"/>
      <c r="AX83" s="134"/>
      <c r="AY83" s="134"/>
      <c r="AZ83" s="134"/>
    </row>
    <row r="84" spans="1:52" ht="46.5" customHeight="1">
      <c r="A84" s="69">
        <v>8</v>
      </c>
      <c r="B84" s="1622" t="s">
        <v>106</v>
      </c>
      <c r="C84" s="1622"/>
      <c r="D84" s="1622"/>
      <c r="E84" s="1622"/>
      <c r="F84" s="1622"/>
      <c r="G84" s="73"/>
      <c r="H84" s="73"/>
      <c r="AB84" s="221"/>
      <c r="AC84" s="222"/>
      <c r="AQ84" s="134"/>
      <c r="AR84" s="134"/>
      <c r="AS84" s="134"/>
      <c r="AT84" s="134"/>
      <c r="AU84" s="134"/>
      <c r="AV84" s="134"/>
      <c r="AW84" s="134"/>
      <c r="AX84" s="134"/>
      <c r="AY84" s="134"/>
      <c r="AZ84" s="134"/>
    </row>
    <row r="85" spans="1:52" ht="49.5" customHeight="1">
      <c r="A85" s="69">
        <v>9</v>
      </c>
      <c r="B85" s="1622" t="s">
        <v>107</v>
      </c>
      <c r="C85" s="1622"/>
      <c r="D85" s="1622"/>
      <c r="E85" s="1622"/>
      <c r="F85" s="1622"/>
      <c r="G85" s="73"/>
      <c r="H85" s="73"/>
      <c r="AB85" s="221"/>
      <c r="AC85" s="222"/>
      <c r="AQ85" s="134"/>
      <c r="AR85" s="134"/>
      <c r="AS85" s="134"/>
      <c r="AT85" s="134"/>
      <c r="AU85" s="134"/>
      <c r="AV85" s="134"/>
      <c r="AW85" s="134"/>
      <c r="AX85" s="134"/>
      <c r="AY85" s="134"/>
      <c r="AZ85" s="134"/>
    </row>
    <row r="86" spans="1:52" ht="42.75" customHeight="1">
      <c r="A86" s="69">
        <v>10</v>
      </c>
      <c r="B86" s="1622" t="s">
        <v>108</v>
      </c>
      <c r="C86" s="1622"/>
      <c r="D86" s="1622"/>
      <c r="E86" s="1622"/>
      <c r="F86" s="1622"/>
      <c r="G86" s="73"/>
      <c r="H86" s="73"/>
      <c r="AB86" s="221"/>
      <c r="AC86" s="222"/>
      <c r="AQ86" s="134"/>
      <c r="AR86" s="134"/>
      <c r="AS86" s="134"/>
      <c r="AT86" s="134"/>
      <c r="AU86" s="134"/>
      <c r="AV86" s="134"/>
      <c r="AW86" s="134"/>
      <c r="AX86" s="134"/>
      <c r="AY86" s="134"/>
      <c r="AZ86" s="134"/>
    </row>
    <row r="87" spans="1:52" ht="26.25" customHeight="1">
      <c r="A87" s="69">
        <v>11</v>
      </c>
      <c r="B87" s="1622" t="s">
        <v>109</v>
      </c>
      <c r="C87" s="1622"/>
      <c r="D87" s="1622"/>
      <c r="E87" s="1622"/>
      <c r="F87" s="1622"/>
      <c r="G87" s="73"/>
      <c r="H87" s="73"/>
      <c r="AB87" s="221"/>
      <c r="AC87" s="222"/>
      <c r="AQ87" s="134"/>
      <c r="AR87" s="134"/>
      <c r="AS87" s="134"/>
      <c r="AT87" s="134"/>
      <c r="AU87" s="134"/>
      <c r="AV87" s="134"/>
      <c r="AW87" s="134"/>
      <c r="AX87" s="134"/>
      <c r="AY87" s="134"/>
      <c r="AZ87" s="134"/>
    </row>
    <row r="88" spans="1:52" ht="57.75" customHeight="1">
      <c r="A88" s="640">
        <v>12</v>
      </c>
      <c r="B88" s="1631" t="s">
        <v>332</v>
      </c>
      <c r="C88" s="1631"/>
      <c r="D88" s="1631"/>
      <c r="E88" s="1631"/>
      <c r="F88" s="1631"/>
      <c r="K88" s="466">
        <f>'Names of Bidder'!J6</f>
        <v>2</v>
      </c>
      <c r="AB88" s="221"/>
      <c r="AC88" s="222"/>
      <c r="AQ88" s="134"/>
      <c r="AR88" s="134"/>
      <c r="AS88" s="134"/>
      <c r="AT88" s="134"/>
      <c r="AU88" s="134"/>
      <c r="AV88" s="134"/>
      <c r="AW88" s="134"/>
      <c r="AX88" s="134"/>
      <c r="AY88" s="134"/>
      <c r="AZ88" s="134"/>
    </row>
    <row r="89" spans="1:52" ht="63.75" customHeight="1">
      <c r="A89" s="69">
        <v>13</v>
      </c>
      <c r="B89" s="1622"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622"/>
      <c r="D89" s="1622"/>
      <c r="E89" s="1622"/>
      <c r="F89" s="1622"/>
      <c r="H89" s="73"/>
      <c r="K89" s="467">
        <f>'Names of Bidder'!J15</f>
        <v>2</v>
      </c>
      <c r="AB89" s="221"/>
      <c r="AC89" s="222"/>
      <c r="AQ89" s="134"/>
      <c r="AR89" s="134"/>
      <c r="AS89" s="134"/>
      <c r="AT89" s="134"/>
      <c r="AU89" s="134"/>
      <c r="AV89" s="134"/>
      <c r="AW89" s="134"/>
      <c r="AX89" s="134"/>
      <c r="AY89" s="134"/>
      <c r="AZ89" s="134"/>
    </row>
    <row r="90" spans="1:52" ht="84" customHeight="1">
      <c r="A90" s="69">
        <v>14</v>
      </c>
      <c r="B90" s="1622" t="s">
        <v>302</v>
      </c>
      <c r="C90" s="1622"/>
      <c r="D90" s="1622"/>
      <c r="E90" s="1622"/>
      <c r="F90" s="1622"/>
      <c r="G90" s="73"/>
      <c r="H90" s="73"/>
      <c r="AB90" s="221"/>
      <c r="AC90" s="222"/>
      <c r="AQ90" s="134"/>
      <c r="AR90" s="134"/>
      <c r="AS90" s="134"/>
      <c r="AT90" s="134"/>
      <c r="AU90" s="134"/>
      <c r="AV90" s="134"/>
      <c r="AW90" s="134"/>
      <c r="AX90" s="134"/>
      <c r="AY90" s="134"/>
      <c r="AZ90" s="134"/>
    </row>
    <row r="91" spans="1:52" ht="14.25" customHeight="1">
      <c r="A91" s="76"/>
      <c r="B91" s="17" t="str">
        <f>IF(ISERROR("Dated this " &amp; AI6 &amp; LOOKUP(AI6,AG1:AG39,AH1:AH39) &amp; " day of " &amp; AI8 &amp; " " &amp;AI9), "", "Dated this " &amp; AI6 &amp; LOOKUP(AI6,AG1:AG39,AH1:AH39) &amp; " day of " &amp; AI8 &amp; " " &amp;AI9)</f>
        <v/>
      </c>
      <c r="E91" s="75"/>
      <c r="F91" s="75"/>
      <c r="G91" s="48"/>
      <c r="H91" s="48"/>
      <c r="AB91" s="221"/>
      <c r="AC91" s="222"/>
      <c r="AQ91" s="134"/>
      <c r="AR91" s="134"/>
      <c r="AS91" s="134"/>
      <c r="AT91" s="134"/>
      <c r="AU91" s="134"/>
      <c r="AV91" s="134"/>
      <c r="AW91" s="134"/>
      <c r="AX91" s="134"/>
      <c r="AY91" s="134"/>
      <c r="AZ91" s="134"/>
    </row>
    <row r="92" spans="1:52" ht="30" customHeight="1">
      <c r="A92" s="76"/>
      <c r="B92" s="26" t="s">
        <v>303</v>
      </c>
      <c r="C92" s="13"/>
      <c r="D92" s="20"/>
      <c r="E92" s="20"/>
      <c r="F92" s="20"/>
      <c r="G92" s="59"/>
      <c r="H92" s="59"/>
      <c r="AB92" s="221"/>
      <c r="AC92" s="222"/>
      <c r="AQ92" s="134"/>
      <c r="AR92" s="134"/>
      <c r="AS92" s="134"/>
      <c r="AT92" s="134"/>
      <c r="AU92" s="134"/>
      <c r="AV92" s="134"/>
      <c r="AW92" s="134"/>
      <c r="AX92" s="134"/>
      <c r="AY92" s="134"/>
      <c r="AZ92" s="134"/>
    </row>
    <row r="93" spans="1:52" ht="15.95" customHeight="1">
      <c r="A93" s="76"/>
      <c r="B93" s="44"/>
      <c r="C93" s="20"/>
      <c r="D93" s="20"/>
      <c r="E93" s="20"/>
      <c r="F93" s="20"/>
      <c r="G93" s="59"/>
      <c r="H93" s="59"/>
      <c r="AB93" s="221"/>
      <c r="AC93" s="222"/>
      <c r="AQ93" s="134"/>
      <c r="AR93" s="134"/>
      <c r="AS93" s="134"/>
      <c r="AT93" s="134"/>
      <c r="AU93" s="134"/>
      <c r="AV93" s="134"/>
      <c r="AW93" s="134"/>
      <c r="AX93" s="134"/>
      <c r="AY93" s="134"/>
      <c r="AZ93" s="134"/>
    </row>
    <row r="94" spans="1:52" ht="21" customHeight="1">
      <c r="A94" s="76"/>
      <c r="B94" s="44"/>
      <c r="C94" s="20"/>
      <c r="D94" s="20"/>
      <c r="F94" s="33" t="s">
        <v>304</v>
      </c>
      <c r="G94" s="77"/>
      <c r="H94" s="77"/>
      <c r="AB94" s="221"/>
      <c r="AC94" s="222"/>
      <c r="AQ94" s="134"/>
      <c r="AR94" s="134"/>
      <c r="AS94" s="134"/>
      <c r="AT94" s="134"/>
      <c r="AU94" s="134"/>
      <c r="AV94" s="134"/>
      <c r="AW94" s="134"/>
      <c r="AX94" s="134"/>
      <c r="AY94" s="134"/>
      <c r="AZ94" s="134"/>
    </row>
    <row r="95" spans="1:52" ht="21" customHeight="1">
      <c r="A95" s="76"/>
      <c r="B95" s="44"/>
      <c r="C95" s="20"/>
      <c r="F95" s="33" t="str">
        <f>"For and on behalf of " &amp; 'Attach 3(JV)'!B9</f>
        <v>For and on behalf of 0</v>
      </c>
      <c r="G95" s="77"/>
      <c r="H95" s="77"/>
      <c r="AB95" s="221"/>
      <c r="AC95" s="222"/>
      <c r="AQ95" s="134"/>
      <c r="AR95" s="134"/>
      <c r="AS95" s="134"/>
      <c r="AT95" s="134"/>
      <c r="AU95" s="134"/>
      <c r="AV95" s="134"/>
      <c r="AW95" s="134"/>
      <c r="AX95" s="134"/>
      <c r="AY95" s="134"/>
      <c r="AZ95" s="134"/>
    </row>
    <row r="96" spans="1:52" ht="27.95" customHeight="1">
      <c r="A96" s="65"/>
      <c r="D96" s="42"/>
      <c r="E96" s="42"/>
      <c r="F96" s="26"/>
      <c r="G96" s="67"/>
      <c r="H96" s="67"/>
      <c r="AQ96" s="134"/>
      <c r="AR96" s="134"/>
      <c r="AS96" s="134"/>
      <c r="AT96" s="134"/>
      <c r="AU96" s="134"/>
      <c r="AV96" s="134"/>
      <c r="AW96" s="134"/>
      <c r="AX96" s="134"/>
      <c r="AY96" s="134"/>
      <c r="AZ96" s="134"/>
    </row>
    <row r="97" spans="1:52" ht="27.95" customHeight="1">
      <c r="A97" s="63" t="s">
        <v>7</v>
      </c>
      <c r="B97" s="24"/>
      <c r="C97" s="159" t="str">
        <f>'Attach 3(JV)'!B24</f>
        <v>--</v>
      </c>
      <c r="E97" s="42" t="s">
        <v>5</v>
      </c>
      <c r="F97" s="471" t="str">
        <f>'Attach 3(JV)'!E24</f>
        <v/>
      </c>
      <c r="G97" s="68"/>
      <c r="H97" s="68"/>
      <c r="AQ97" s="134"/>
      <c r="AR97" s="134"/>
      <c r="AS97" s="134"/>
      <c r="AT97" s="134"/>
      <c r="AU97" s="134"/>
      <c r="AV97" s="134"/>
      <c r="AW97" s="134"/>
      <c r="AX97" s="134"/>
      <c r="AY97" s="134"/>
      <c r="AZ97" s="134"/>
    </row>
    <row r="98" spans="1:52" ht="27.95" customHeight="1">
      <c r="A98" s="63" t="s">
        <v>8</v>
      </c>
      <c r="B98" s="24"/>
      <c r="C98" s="261" t="str">
        <f>'Attach 3(JV)'!B25</f>
        <v/>
      </c>
      <c r="E98" s="42" t="s">
        <v>6</v>
      </c>
      <c r="F98" s="471" t="str">
        <f>'Attach 3(JV)'!E25</f>
        <v/>
      </c>
      <c r="G98" s="68"/>
      <c r="H98" s="68"/>
      <c r="AQ98" s="134"/>
      <c r="AR98" s="134"/>
      <c r="AS98" s="134"/>
      <c r="AT98" s="134"/>
      <c r="AU98" s="134"/>
      <c r="AV98" s="134"/>
      <c r="AW98" s="134"/>
      <c r="AX98" s="134"/>
      <c r="AY98" s="134"/>
      <c r="AZ98" s="134"/>
    </row>
    <row r="99" spans="1:52" ht="27.95" customHeight="1">
      <c r="D99" s="42"/>
      <c r="E99" s="42"/>
      <c r="AQ99" s="134"/>
      <c r="AR99" s="134"/>
      <c r="AS99" s="134"/>
      <c r="AT99" s="134"/>
      <c r="AU99" s="134"/>
      <c r="AV99" s="134"/>
      <c r="AW99" s="134"/>
      <c r="AX99" s="134"/>
      <c r="AY99" s="134"/>
      <c r="AZ99" s="134"/>
    </row>
    <row r="100" spans="1:52" ht="6.75" customHeight="1">
      <c r="A100" s="63"/>
      <c r="B100" s="24"/>
      <c r="C100" s="53"/>
      <c r="E100" s="42"/>
      <c r="AQ100" s="134"/>
      <c r="AR100" s="134"/>
      <c r="AS100" s="134"/>
      <c r="AT100" s="134"/>
      <c r="AU100" s="134"/>
      <c r="AV100" s="134"/>
      <c r="AW100" s="134"/>
      <c r="AX100" s="134"/>
      <c r="AY100" s="134"/>
      <c r="AZ100" s="134"/>
    </row>
    <row r="101" spans="1:52" ht="39.950000000000003" hidden="1" customHeight="1">
      <c r="A101" s="1634" t="s">
        <v>401</v>
      </c>
      <c r="B101" s="1634"/>
      <c r="C101" s="1634"/>
      <c r="D101" s="1634"/>
      <c r="E101" s="1634"/>
      <c r="F101" s="1634"/>
      <c r="AQ101" s="134"/>
      <c r="AR101" s="134"/>
      <c r="AS101" s="134"/>
      <c r="AT101" s="134"/>
      <c r="AU101" s="134"/>
      <c r="AV101" s="134"/>
      <c r="AW101" s="134"/>
      <c r="AX101" s="134"/>
      <c r="AY101" s="134"/>
      <c r="AZ101" s="134"/>
    </row>
    <row r="102" spans="1:52" ht="16.5" customHeight="1">
      <c r="A102" s="1635"/>
      <c r="B102" s="1635"/>
      <c r="D102" s="230"/>
      <c r="E102" s="112"/>
      <c r="F102" s="112"/>
      <c r="G102" s="204"/>
      <c r="AQ102" s="134"/>
      <c r="AR102" s="134"/>
      <c r="AS102" s="134"/>
      <c r="AT102" s="134"/>
      <c r="AU102" s="134"/>
      <c r="AV102" s="134"/>
      <c r="AW102" s="134"/>
      <c r="AX102" s="134"/>
      <c r="AY102" s="134"/>
      <c r="AZ102" s="134"/>
    </row>
    <row r="103" spans="1:52" ht="9.75" customHeight="1">
      <c r="B103" s="33"/>
      <c r="C103" s="53"/>
      <c r="E103" s="33"/>
      <c r="AQ103" s="134"/>
      <c r="AR103" s="134"/>
      <c r="AS103" s="134"/>
      <c r="AT103" s="134"/>
      <c r="AU103" s="134"/>
      <c r="AV103" s="134"/>
      <c r="AW103" s="134"/>
      <c r="AX103" s="134"/>
      <c r="AY103" s="134"/>
      <c r="AZ103" s="134"/>
    </row>
    <row r="104" spans="1:52" ht="27.95" hidden="1" customHeight="1">
      <c r="A104" s="42" t="e">
        <f>IF(AND(H30="JV (Joint Venture)",H31=1), "", "Printed Name :")</f>
        <v>#REF!</v>
      </c>
      <c r="B104" s="1630"/>
      <c r="C104" s="1630"/>
      <c r="E104" s="42" t="s">
        <v>5</v>
      </c>
      <c r="F104" s="263"/>
      <c r="H104" s="287"/>
      <c r="AQ104" s="134"/>
      <c r="AR104" s="134"/>
      <c r="AS104" s="134"/>
      <c r="AT104" s="134"/>
      <c r="AU104" s="134"/>
      <c r="AV104" s="134"/>
      <c r="AW104" s="134"/>
      <c r="AX104" s="134"/>
      <c r="AY104" s="134"/>
      <c r="AZ104" s="134"/>
    </row>
    <row r="105" spans="1:52" ht="27.95" hidden="1" customHeight="1">
      <c r="A105" s="42" t="e">
        <f>IF(AND(H30="JV (Joint Venture)",H31=1), "", "Designation :")</f>
        <v>#REF!</v>
      </c>
      <c r="B105" s="1630"/>
      <c r="C105" s="1630"/>
      <c r="E105" s="42" t="s">
        <v>6</v>
      </c>
      <c r="F105" s="263"/>
      <c r="AQ105" s="134"/>
      <c r="AR105" s="134"/>
      <c r="AS105" s="134"/>
      <c r="AT105" s="134"/>
      <c r="AU105" s="134"/>
      <c r="AV105" s="134"/>
      <c r="AW105" s="134"/>
      <c r="AX105" s="134"/>
      <c r="AY105" s="134"/>
      <c r="AZ105" s="134"/>
    </row>
    <row r="106" spans="1:52" ht="27.95" customHeight="1">
      <c r="B106" s="33"/>
      <c r="C106" s="53"/>
      <c r="E106" s="33"/>
      <c r="F106" s="30"/>
      <c r="AQ106" s="134"/>
      <c r="AR106" s="134"/>
      <c r="AS106" s="134"/>
      <c r="AT106" s="134"/>
      <c r="AU106" s="134"/>
      <c r="AV106" s="134"/>
      <c r="AW106" s="134"/>
      <c r="AX106" s="134"/>
      <c r="AY106" s="134"/>
      <c r="AZ106" s="134"/>
    </row>
    <row r="107" spans="1:52" ht="33" customHeight="1">
      <c r="A107" s="89" t="s">
        <v>128</v>
      </c>
      <c r="B107" s="68"/>
      <c r="C107" s="88"/>
      <c r="D107" s="30"/>
      <c r="E107" s="77"/>
      <c r="F107" s="231"/>
      <c r="AQ107" s="134"/>
      <c r="AR107" s="134"/>
      <c r="AS107" s="134"/>
      <c r="AT107" s="134"/>
      <c r="AU107" s="134"/>
      <c r="AV107" s="134"/>
      <c r="AW107" s="134"/>
      <c r="AX107" s="134"/>
      <c r="AY107" s="134"/>
      <c r="AZ107" s="134"/>
    </row>
    <row r="108" spans="1:52" s="12" customFormat="1" ht="21" customHeight="1">
      <c r="A108" s="1633" t="s">
        <v>172</v>
      </c>
      <c r="B108" s="1633"/>
      <c r="C108" s="1633"/>
      <c r="D108" s="1627"/>
      <c r="E108" s="1627"/>
      <c r="F108" s="1627"/>
      <c r="G108" s="30"/>
      <c r="H108" s="30"/>
      <c r="I108" s="43"/>
      <c r="J108" s="43"/>
      <c r="K108" s="216"/>
      <c r="L108" s="216"/>
      <c r="M108" s="216"/>
      <c r="N108" s="216"/>
      <c r="O108" s="216"/>
      <c r="P108" s="216"/>
      <c r="Q108" s="216"/>
      <c r="R108" s="216"/>
      <c r="S108" s="216"/>
      <c r="T108" s="216"/>
      <c r="U108" s="216"/>
      <c r="V108" s="216"/>
      <c r="W108" s="216"/>
      <c r="X108" s="216"/>
      <c r="Y108" s="216"/>
      <c r="Z108" s="216"/>
      <c r="AA108" s="43"/>
      <c r="AB108" s="46"/>
      <c r="AC108" s="46"/>
      <c r="AD108" s="218"/>
      <c r="AE108" s="218"/>
      <c r="AF108" s="43"/>
      <c r="AG108" s="43"/>
      <c r="AH108" s="43"/>
      <c r="AI108" s="43"/>
      <c r="AJ108" s="43"/>
      <c r="AK108" s="43"/>
      <c r="AL108" s="43"/>
      <c r="AM108" s="43"/>
      <c r="AN108" s="43"/>
      <c r="AO108" s="43"/>
      <c r="AP108" s="43"/>
      <c r="AQ108" s="132"/>
      <c r="AR108" s="132"/>
      <c r="AS108" s="132"/>
      <c r="AT108" s="132"/>
      <c r="AU108" s="132"/>
      <c r="AV108" s="132"/>
      <c r="AW108" s="132"/>
      <c r="AX108" s="132"/>
      <c r="AY108" s="132"/>
      <c r="AZ108" s="132"/>
    </row>
    <row r="109" spans="1:52" s="12" customFormat="1" ht="21" customHeight="1">
      <c r="A109" s="1629"/>
      <c r="B109" s="1629"/>
      <c r="C109" s="1629"/>
      <c r="D109" s="1627"/>
      <c r="E109" s="1627"/>
      <c r="F109" s="1627"/>
      <c r="G109" s="30"/>
      <c r="H109" s="30"/>
      <c r="I109" s="43"/>
      <c r="J109" s="43"/>
      <c r="K109" s="216"/>
      <c r="L109" s="216"/>
      <c r="M109" s="216"/>
      <c r="N109" s="216"/>
      <c r="O109" s="216"/>
      <c r="P109" s="216"/>
      <c r="Q109" s="216"/>
      <c r="R109" s="216"/>
      <c r="S109" s="216"/>
      <c r="T109" s="216"/>
      <c r="U109" s="216"/>
      <c r="V109" s="216"/>
      <c r="W109" s="216"/>
      <c r="X109" s="216"/>
      <c r="Y109" s="216"/>
      <c r="Z109" s="216"/>
      <c r="AA109" s="43"/>
      <c r="AB109" s="46"/>
      <c r="AC109" s="46"/>
      <c r="AD109" s="218"/>
      <c r="AE109" s="218"/>
      <c r="AF109" s="43"/>
      <c r="AG109" s="43"/>
      <c r="AH109" s="43"/>
      <c r="AI109" s="43"/>
      <c r="AJ109" s="43"/>
      <c r="AK109" s="43"/>
      <c r="AL109" s="43"/>
      <c r="AM109" s="43"/>
      <c r="AN109" s="43"/>
      <c r="AO109" s="43"/>
      <c r="AP109" s="43"/>
      <c r="AQ109" s="132"/>
      <c r="AR109" s="132"/>
      <c r="AS109" s="132"/>
      <c r="AT109" s="132"/>
      <c r="AU109" s="132"/>
      <c r="AV109" s="132"/>
      <c r="AW109" s="132"/>
      <c r="AX109" s="132"/>
      <c r="AY109" s="132"/>
      <c r="AZ109" s="132"/>
    </row>
    <row r="110" spans="1:52" s="12" customFormat="1" ht="21" customHeight="1">
      <c r="A110" s="1628"/>
      <c r="B110" s="1628"/>
      <c r="C110" s="1628"/>
      <c r="D110" s="1627"/>
      <c r="E110" s="1627"/>
      <c r="F110" s="1627"/>
      <c r="G110" s="30"/>
      <c r="H110" s="30"/>
      <c r="I110" s="43"/>
      <c r="J110" s="43"/>
      <c r="K110" s="216"/>
      <c r="L110" s="216"/>
      <c r="M110" s="216"/>
      <c r="N110" s="216"/>
      <c r="O110" s="216"/>
      <c r="P110" s="216"/>
      <c r="Q110" s="216"/>
      <c r="R110" s="216"/>
      <c r="S110" s="216"/>
      <c r="T110" s="216"/>
      <c r="U110" s="216"/>
      <c r="V110" s="216"/>
      <c r="W110" s="216"/>
      <c r="X110" s="216"/>
      <c r="Y110" s="216"/>
      <c r="Z110" s="216"/>
      <c r="AA110" s="43"/>
      <c r="AB110" s="46"/>
      <c r="AC110" s="46"/>
      <c r="AD110" s="218"/>
      <c r="AE110" s="218"/>
      <c r="AF110" s="43"/>
      <c r="AG110" s="43"/>
      <c r="AH110" s="43"/>
      <c r="AI110" s="43"/>
      <c r="AJ110" s="43"/>
      <c r="AK110" s="43"/>
      <c r="AL110" s="43"/>
      <c r="AM110" s="43"/>
      <c r="AN110" s="43"/>
      <c r="AO110" s="43"/>
      <c r="AP110" s="43"/>
      <c r="AQ110" s="132"/>
      <c r="AR110" s="132"/>
      <c r="AS110" s="132"/>
      <c r="AT110" s="132"/>
      <c r="AU110" s="132"/>
      <c r="AV110" s="132"/>
      <c r="AW110" s="132"/>
      <c r="AX110" s="132"/>
      <c r="AY110" s="132"/>
      <c r="AZ110" s="132"/>
    </row>
    <row r="111" spans="1:52" s="12" customFormat="1" ht="21" customHeight="1">
      <c r="A111" s="1626" t="s">
        <v>173</v>
      </c>
      <c r="B111" s="1626"/>
      <c r="C111" s="1626"/>
      <c r="D111" s="1627"/>
      <c r="E111" s="1627"/>
      <c r="F111" s="1627"/>
      <c r="G111" s="30"/>
      <c r="H111" s="30"/>
      <c r="I111" s="43"/>
      <c r="J111" s="43"/>
      <c r="K111" s="216"/>
      <c r="L111" s="216"/>
      <c r="M111" s="216"/>
      <c r="N111" s="216"/>
      <c r="O111" s="216"/>
      <c r="P111" s="216"/>
      <c r="Q111" s="216"/>
      <c r="R111" s="216"/>
      <c r="S111" s="216"/>
      <c r="T111" s="216"/>
      <c r="U111" s="216"/>
      <c r="V111" s="216"/>
      <c r="W111" s="216"/>
      <c r="X111" s="216"/>
      <c r="Y111" s="216"/>
      <c r="Z111" s="216"/>
      <c r="AA111" s="43"/>
      <c r="AB111" s="46"/>
      <c r="AC111" s="46"/>
      <c r="AD111" s="218"/>
      <c r="AE111" s="218"/>
      <c r="AF111" s="43"/>
      <c r="AG111" s="43"/>
      <c r="AH111" s="43"/>
      <c r="AI111" s="43"/>
      <c r="AJ111" s="43"/>
      <c r="AK111" s="43"/>
      <c r="AL111" s="43"/>
      <c r="AM111" s="43"/>
      <c r="AN111" s="43"/>
      <c r="AO111" s="43"/>
      <c r="AP111" s="43"/>
      <c r="AQ111" s="132"/>
      <c r="AR111" s="132"/>
      <c r="AS111" s="132"/>
      <c r="AT111" s="132"/>
      <c r="AU111" s="132"/>
      <c r="AV111" s="132"/>
      <c r="AW111" s="132"/>
      <c r="AX111" s="132"/>
      <c r="AY111" s="132"/>
      <c r="AZ111" s="132"/>
    </row>
    <row r="112" spans="1:52" s="12" customFormat="1" ht="21" customHeight="1">
      <c r="A112" s="1626" t="s">
        <v>174</v>
      </c>
      <c r="B112" s="1626"/>
      <c r="C112" s="1626"/>
      <c r="D112" s="1627"/>
      <c r="E112" s="1627"/>
      <c r="F112" s="1627"/>
      <c r="G112" s="30"/>
      <c r="H112" s="30"/>
      <c r="I112" s="43"/>
      <c r="J112" s="43"/>
      <c r="K112" s="216"/>
      <c r="L112" s="216"/>
      <c r="M112" s="216"/>
      <c r="N112" s="216"/>
      <c r="O112" s="216"/>
      <c r="P112" s="216"/>
      <c r="Q112" s="216"/>
      <c r="R112" s="216"/>
      <c r="S112" s="216"/>
      <c r="T112" s="216"/>
      <c r="U112" s="216"/>
      <c r="V112" s="216"/>
      <c r="W112" s="216"/>
      <c r="X112" s="216"/>
      <c r="Y112" s="216"/>
      <c r="Z112" s="216"/>
      <c r="AA112" s="43"/>
      <c r="AB112" s="46"/>
      <c r="AC112" s="46"/>
      <c r="AD112" s="218"/>
      <c r="AE112" s="218"/>
      <c r="AF112" s="43"/>
      <c r="AG112" s="43"/>
      <c r="AH112" s="43"/>
      <c r="AI112" s="43"/>
      <c r="AJ112" s="43"/>
      <c r="AK112" s="43"/>
      <c r="AL112" s="43"/>
      <c r="AM112" s="43"/>
      <c r="AN112" s="43"/>
      <c r="AO112" s="43"/>
      <c r="AP112" s="43"/>
      <c r="AQ112" s="132"/>
      <c r="AR112" s="132"/>
      <c r="AS112" s="132"/>
      <c r="AT112" s="132"/>
      <c r="AU112" s="132"/>
      <c r="AV112" s="132"/>
      <c r="AW112" s="132"/>
      <c r="AX112" s="132"/>
      <c r="AY112" s="132"/>
      <c r="AZ112" s="132"/>
    </row>
    <row r="113" spans="1:52" s="12" customFormat="1" ht="52.5" customHeight="1">
      <c r="A113" s="1626" t="s">
        <v>175</v>
      </c>
      <c r="B113" s="1626"/>
      <c r="C113" s="1626"/>
      <c r="D113" s="1627"/>
      <c r="E113" s="1627"/>
      <c r="F113" s="1627"/>
      <c r="G113" s="78"/>
      <c r="H113" s="78"/>
      <c r="I113" s="43"/>
      <c r="J113" s="43"/>
      <c r="K113" s="216"/>
      <c r="L113" s="216"/>
      <c r="M113" s="216"/>
      <c r="N113" s="216"/>
      <c r="O113" s="216"/>
      <c r="P113" s="216"/>
      <c r="Q113" s="216"/>
      <c r="R113" s="216"/>
      <c r="S113" s="216"/>
      <c r="T113" s="216"/>
      <c r="U113" s="216"/>
      <c r="V113" s="216"/>
      <c r="W113" s="216"/>
      <c r="X113" s="216"/>
      <c r="Y113" s="216"/>
      <c r="Z113" s="216"/>
      <c r="AA113" s="43"/>
      <c r="AB113" s="46"/>
      <c r="AC113" s="46"/>
      <c r="AD113" s="218"/>
      <c r="AE113" s="218"/>
      <c r="AF113" s="43"/>
      <c r="AG113" s="43"/>
      <c r="AH113" s="43"/>
      <c r="AI113" s="43"/>
      <c r="AJ113" s="43"/>
      <c r="AK113" s="43"/>
      <c r="AL113" s="43"/>
      <c r="AM113" s="43"/>
      <c r="AN113" s="43"/>
      <c r="AO113" s="43"/>
      <c r="AP113" s="43"/>
      <c r="AQ113" s="132"/>
      <c r="AR113" s="132"/>
      <c r="AS113" s="132"/>
      <c r="AT113" s="132"/>
      <c r="AU113" s="132"/>
      <c r="AV113" s="132"/>
      <c r="AW113" s="132"/>
      <c r="AX113" s="132"/>
      <c r="AY113" s="132"/>
      <c r="AZ113" s="132"/>
    </row>
    <row r="114" spans="1:52" s="12" customFormat="1" ht="21" customHeight="1">
      <c r="A114" s="1633" t="s">
        <v>176</v>
      </c>
      <c r="B114" s="1633"/>
      <c r="C114" s="1633"/>
      <c r="D114" s="1627"/>
      <c r="E114" s="1627"/>
      <c r="F114" s="1627"/>
      <c r="G114" s="30"/>
      <c r="H114" s="30"/>
      <c r="I114" s="43"/>
      <c r="J114" s="43"/>
      <c r="K114" s="216"/>
      <c r="L114" s="216"/>
      <c r="M114" s="216"/>
      <c r="N114" s="216"/>
      <c r="O114" s="216"/>
      <c r="P114" s="216"/>
      <c r="Q114" s="216"/>
      <c r="R114" s="216"/>
      <c r="S114" s="216"/>
      <c r="T114" s="216"/>
      <c r="U114" s="216"/>
      <c r="V114" s="216"/>
      <c r="W114" s="216"/>
      <c r="X114" s="216"/>
      <c r="Y114" s="216"/>
      <c r="Z114" s="216"/>
      <c r="AA114" s="43"/>
      <c r="AB114" s="46"/>
      <c r="AC114" s="46"/>
      <c r="AD114" s="218"/>
      <c r="AE114" s="218"/>
      <c r="AF114" s="43"/>
      <c r="AG114" s="43"/>
      <c r="AH114" s="43"/>
      <c r="AI114" s="43"/>
      <c r="AJ114" s="43"/>
      <c r="AK114" s="43"/>
      <c r="AL114" s="43"/>
      <c r="AM114" s="43"/>
      <c r="AN114" s="43"/>
      <c r="AO114" s="43"/>
      <c r="AP114" s="43"/>
    </row>
    <row r="115" spans="1:52" s="12" customFormat="1" ht="21" customHeight="1">
      <c r="A115" s="1629"/>
      <c r="B115" s="1629"/>
      <c r="C115" s="1629"/>
      <c r="D115" s="1627"/>
      <c r="E115" s="1627"/>
      <c r="F115" s="1627"/>
      <c r="G115" s="30"/>
      <c r="H115" s="30"/>
      <c r="I115" s="43"/>
      <c r="J115" s="43"/>
      <c r="K115" s="216"/>
      <c r="L115" s="216"/>
      <c r="M115" s="216"/>
      <c r="N115" s="216"/>
      <c r="O115" s="216"/>
      <c r="P115" s="216"/>
      <c r="Q115" s="216"/>
      <c r="R115" s="216"/>
      <c r="S115" s="216"/>
      <c r="T115" s="216"/>
      <c r="U115" s="216"/>
      <c r="V115" s="216"/>
      <c r="W115" s="216"/>
      <c r="X115" s="216"/>
      <c r="Y115" s="216"/>
      <c r="Z115" s="216"/>
      <c r="AA115" s="43"/>
      <c r="AB115" s="46"/>
      <c r="AC115" s="46"/>
      <c r="AD115" s="218"/>
      <c r="AE115" s="218"/>
      <c r="AF115" s="43"/>
      <c r="AG115" s="43"/>
      <c r="AH115" s="43"/>
      <c r="AI115" s="43"/>
      <c r="AJ115" s="43"/>
      <c r="AK115" s="43"/>
      <c r="AL115" s="43"/>
      <c r="AM115" s="43"/>
      <c r="AN115" s="43"/>
      <c r="AO115" s="43"/>
      <c r="AP115" s="43"/>
    </row>
    <row r="116" spans="1:52">
      <c r="A116" s="1628"/>
      <c r="B116" s="1628"/>
      <c r="C116" s="1628"/>
      <c r="D116" s="1627"/>
      <c r="E116" s="1627"/>
      <c r="F116" s="1627"/>
    </row>
    <row r="117" spans="1:52">
      <c r="A117" s="121"/>
      <c r="B117" s="121"/>
      <c r="C117" s="121"/>
      <c r="D117" s="122"/>
      <c r="E117" s="122"/>
      <c r="F117" s="122"/>
    </row>
    <row r="118" spans="1:52" ht="47.25" customHeight="1">
      <c r="A118" s="1625" t="str">
        <f>H118&amp;I118&amp;J118</f>
        <v/>
      </c>
      <c r="B118" s="1625"/>
      <c r="C118" s="1625"/>
      <c r="D118" s="1625"/>
      <c r="E118" s="1625"/>
      <c r="F118" s="1625"/>
      <c r="H118" s="269"/>
      <c r="I118" s="270"/>
      <c r="J118" s="270"/>
    </row>
  </sheetData>
  <sheetProtection algorithmName="SHA-512" hashValue="hB31tguZer6jrRfLJEBbHzNwFbdHrhexoXX81+2S7f++GLARsi8Ln9UcpbEYYoWenNEPYn+kwM1FJxEEqy21rQ==" saltValue="yGYLolrvDpJUm2UMc3zTQg==" spinCount="100000" sheet="1" formatColumns="0" formatRows="0" selectLockedCells="1"/>
  <dataConsolidate link="1"/>
  <customSheetViews>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9"/>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6"/>
      <headerFooter alignWithMargins="0">
        <oddFooter>&amp;R&amp;"Book Antiqua,Bold"&amp;8 Page &amp;P of &amp;N</oddFooter>
      </headerFooter>
    </customSheetView>
  </customSheetViews>
  <mergeCells count="119">
    <mergeCell ref="A1:E1"/>
    <mergeCell ref="B89:F89"/>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1:D81"/>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2:F62"/>
    <mergeCell ref="D50:F50"/>
    <mergeCell ref="B51:C51"/>
    <mergeCell ref="B63:F63"/>
    <mergeCell ref="D45:F45"/>
    <mergeCell ref="B45:C45"/>
    <mergeCell ref="B52:C52"/>
    <mergeCell ref="B57:F57"/>
    <mergeCell ref="D52:F52"/>
    <mergeCell ref="B48:C48"/>
    <mergeCell ref="A118:F118"/>
    <mergeCell ref="A112:C112"/>
    <mergeCell ref="D112:F112"/>
    <mergeCell ref="A113:C113"/>
    <mergeCell ref="D113:F113"/>
    <mergeCell ref="D110:F110"/>
    <mergeCell ref="A110:C110"/>
    <mergeCell ref="B53:C53"/>
    <mergeCell ref="B54:C54"/>
    <mergeCell ref="D53:F53"/>
    <mergeCell ref="D54:F54"/>
    <mergeCell ref="B55:C55"/>
    <mergeCell ref="D55:F55"/>
    <mergeCell ref="B56:C56"/>
    <mergeCell ref="D56:F56"/>
    <mergeCell ref="B84:F84"/>
    <mergeCell ref="B64:F64"/>
    <mergeCell ref="B65:F65"/>
    <mergeCell ref="A109:C109"/>
    <mergeCell ref="D111:F111"/>
    <mergeCell ref="D109:F109"/>
    <mergeCell ref="A111:C111"/>
    <mergeCell ref="B105:C105"/>
    <mergeCell ref="B88:F88"/>
    <mergeCell ref="B90:F90"/>
    <mergeCell ref="B85:F85"/>
    <mergeCell ref="B82:F82"/>
    <mergeCell ref="B83:F83"/>
    <mergeCell ref="D48:F48"/>
    <mergeCell ref="B66:F66"/>
    <mergeCell ref="B58:F58"/>
    <mergeCell ref="B59:F59"/>
    <mergeCell ref="B60:F60"/>
    <mergeCell ref="B61:F61"/>
    <mergeCell ref="B50:C50"/>
    <mergeCell ref="B68:F68"/>
    <mergeCell ref="B67:F67"/>
    <mergeCell ref="D51:F5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4:F105">
    <cfRule type="expression" dxfId="8" priority="18" stopIfTrue="1">
      <formula>$E$104=""</formula>
    </cfRule>
  </conditionalFormatting>
  <conditionalFormatting sqref="D31:F31">
    <cfRule type="expression" dxfId="7" priority="16" stopIfTrue="1">
      <formula>$G$31="No"</formula>
    </cfRule>
  </conditionalFormatting>
  <conditionalFormatting sqref="A101:F106">
    <cfRule type="expression" dxfId="6" priority="13">
      <formula>$H$30="Sole Bidder"</formula>
    </cfRule>
  </conditionalFormatting>
  <conditionalFormatting sqref="B104:C104">
    <cfRule type="expression" dxfId="5" priority="11">
      <formula>$A$104=""</formula>
    </cfRule>
  </conditionalFormatting>
  <conditionalFormatting sqref="B105:C105">
    <cfRule type="expression" dxfId="4" priority="10">
      <formula>$A$105=""</formula>
    </cfRule>
  </conditionalFormatting>
  <conditionalFormatting sqref="D23:F25">
    <cfRule type="expression" dxfId="3" priority="1">
      <formula>$K$89=1</formula>
    </cfRule>
    <cfRule type="expression" dxfId="2" priority="3">
      <formula>$K$91=2</formula>
    </cfRule>
  </conditionalFormatting>
  <conditionalFormatting sqref="B88:F88">
    <cfRule type="expression" dxfId="1" priority="36" stopIfTrue="1">
      <formula>$K$88=2</formula>
    </cfRule>
  </conditionalFormatting>
  <conditionalFormatting sqref="B89:F89">
    <cfRule type="expression" dxfId="0" priority="2">
      <formula>$K$89=1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rowBreaks count="1" manualBreakCount="1">
    <brk id="91" max="9" man="1"/>
  </rowBreaks>
  <drawing r:id="rId3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197" customWidth="1"/>
    <col min="2" max="2" width="11.85546875" style="197" customWidth="1"/>
    <col min="3" max="15" width="9.140625" style="197"/>
    <col min="16" max="16384" width="9.140625" style="156"/>
  </cols>
  <sheetData>
    <row r="1" spans="1:15" s="155" customFormat="1" ht="30" customHeight="1">
      <c r="A1" s="1653">
        <f>'Bid Form 1st Envelope '!I21</f>
        <v>0</v>
      </c>
      <c r="B1" s="1653"/>
      <c r="C1" s="195"/>
      <c r="D1" s="195"/>
      <c r="E1" s="195"/>
      <c r="F1" s="195"/>
      <c r="G1" s="195"/>
      <c r="H1" s="195"/>
      <c r="I1" s="195"/>
      <c r="J1" s="195"/>
      <c r="K1" s="195"/>
      <c r="L1" s="195"/>
      <c r="M1" s="195"/>
      <c r="N1" s="195"/>
      <c r="O1" s="195"/>
    </row>
    <row r="2" spans="1:15" s="155" customFormat="1" ht="30" customHeight="1">
      <c r="A2" s="196"/>
      <c r="B2" s="195"/>
      <c r="C2" s="195"/>
      <c r="D2" s="195"/>
      <c r="E2" s="195"/>
      <c r="F2" s="195"/>
      <c r="G2" s="195"/>
      <c r="H2" s="195"/>
      <c r="I2" s="195"/>
      <c r="J2" s="195"/>
      <c r="K2" s="195"/>
      <c r="L2" s="195"/>
      <c r="M2" s="195"/>
      <c r="N2" s="195"/>
      <c r="O2" s="195"/>
    </row>
    <row r="3" spans="1:15">
      <c r="A3" s="196"/>
    </row>
    <row r="4" spans="1:15">
      <c r="A4" s="198" t="str">
        <f>IF(OR((A1&gt;9999999999),(A1&lt;0)),"Invalid Entry - More than 1000 crore OR -ve value",IF(A1=0, "Rs. Zero Only ",+CONCATENATE("Rs. ", B11,D11,B10,D10,B9,D9,B8,D8,B7,D7,B6," Only")))</f>
        <v xml:space="preserve">Rs. Zero Only </v>
      </c>
    </row>
    <row r="5" spans="1:15">
      <c r="A5" s="196"/>
    </row>
    <row r="6" spans="1:15">
      <c r="A6" s="199">
        <f>-INT(A1/100)*100+ROUND(A1,0)</f>
        <v>0</v>
      </c>
      <c r="B6" s="197" t="str">
        <f t="shared" ref="B6:B11" si="0">IF(A6=0,"",LOOKUP(A6,$A$13:$A$112,$B$13:$B$112))</f>
        <v/>
      </c>
      <c r="D6" s="198"/>
    </row>
    <row r="7" spans="1:15">
      <c r="A7" s="199">
        <f>-INT(A1/1000)*10+INT(A1/100)</f>
        <v>0</v>
      </c>
      <c r="B7" s="197" t="str">
        <f t="shared" si="0"/>
        <v/>
      </c>
      <c r="D7" s="198" t="str">
        <f>+IF(B7="",""," Hundred ")</f>
        <v/>
      </c>
    </row>
    <row r="8" spans="1:15">
      <c r="A8" s="199">
        <f>-INT(A1/100000)*100+INT(A1/1000)</f>
        <v>0</v>
      </c>
      <c r="B8" s="197" t="str">
        <f t="shared" si="0"/>
        <v/>
      </c>
      <c r="D8" s="198" t="str">
        <f>IF((B8=""),IF(C8="",""," Thousand ")," Thousand ")</f>
        <v/>
      </c>
    </row>
    <row r="9" spans="1:15">
      <c r="A9" s="199">
        <f>-INT(A1/10000000)*100+INT(A1/100000)</f>
        <v>0</v>
      </c>
      <c r="B9" s="197" t="str">
        <f t="shared" si="0"/>
        <v/>
      </c>
      <c r="D9" s="198" t="str">
        <f>IF((B9=""),IF(C9="",""," Lac ")," Lac ")</f>
        <v/>
      </c>
    </row>
    <row r="10" spans="1:15">
      <c r="A10" s="199">
        <f>-INT(A1/1000000000)*100+INT(A1/10000000)</f>
        <v>0</v>
      </c>
      <c r="B10" s="200" t="str">
        <f t="shared" si="0"/>
        <v/>
      </c>
      <c r="D10" s="198" t="str">
        <f>IF((B10=""),IF(C10="",""," Crore ")," Crore ")</f>
        <v/>
      </c>
    </row>
    <row r="11" spans="1:15">
      <c r="A11" s="201">
        <f>-INT(A1/10000000000)*1000+INT(A1/1000000000)</f>
        <v>0</v>
      </c>
      <c r="B11" s="200" t="str">
        <f t="shared" si="0"/>
        <v/>
      </c>
      <c r="D11" s="198" t="str">
        <f>IF((B11=""),IF(C11="",""," Hundred ")," Hundred ")</f>
        <v/>
      </c>
    </row>
    <row r="13" spans="1:15">
      <c r="A13" s="202">
        <v>1</v>
      </c>
      <c r="B13" s="203" t="s">
        <v>185</v>
      </c>
    </row>
    <row r="14" spans="1:15">
      <c r="A14" s="202">
        <v>2</v>
      </c>
      <c r="B14" s="203" t="s">
        <v>186</v>
      </c>
    </row>
    <row r="15" spans="1:15">
      <c r="A15" s="202">
        <v>3</v>
      </c>
      <c r="B15" s="203" t="s">
        <v>187</v>
      </c>
    </row>
    <row r="16" spans="1:15">
      <c r="A16" s="202">
        <v>4</v>
      </c>
      <c r="B16" s="203" t="s">
        <v>188</v>
      </c>
    </row>
    <row r="17" spans="1:2">
      <c r="A17" s="202">
        <v>5</v>
      </c>
      <c r="B17" s="203" t="s">
        <v>189</v>
      </c>
    </row>
    <row r="18" spans="1:2">
      <c r="A18" s="202">
        <v>6</v>
      </c>
      <c r="B18" s="203" t="s">
        <v>190</v>
      </c>
    </row>
    <row r="19" spans="1:2">
      <c r="A19" s="202">
        <v>7</v>
      </c>
      <c r="B19" s="203" t="s">
        <v>191</v>
      </c>
    </row>
    <row r="20" spans="1:2">
      <c r="A20" s="202">
        <v>8</v>
      </c>
      <c r="B20" s="203" t="s">
        <v>192</v>
      </c>
    </row>
    <row r="21" spans="1:2">
      <c r="A21" s="202">
        <v>9</v>
      </c>
      <c r="B21" s="203" t="s">
        <v>193</v>
      </c>
    </row>
    <row r="22" spans="1:2">
      <c r="A22" s="202">
        <v>10</v>
      </c>
      <c r="B22" s="203" t="s">
        <v>194</v>
      </c>
    </row>
    <row r="23" spans="1:2">
      <c r="A23" s="202">
        <v>11</v>
      </c>
      <c r="B23" s="203" t="s">
        <v>195</v>
      </c>
    </row>
    <row r="24" spans="1:2">
      <c r="A24" s="202">
        <v>12</v>
      </c>
      <c r="B24" s="203" t="s">
        <v>196</v>
      </c>
    </row>
    <row r="25" spans="1:2">
      <c r="A25" s="202">
        <v>13</v>
      </c>
      <c r="B25" s="203" t="s">
        <v>197</v>
      </c>
    </row>
    <row r="26" spans="1:2">
      <c r="A26" s="202">
        <v>14</v>
      </c>
      <c r="B26" s="203" t="s">
        <v>198</v>
      </c>
    </row>
    <row r="27" spans="1:2">
      <c r="A27" s="202">
        <v>15</v>
      </c>
      <c r="B27" s="203" t="s">
        <v>199</v>
      </c>
    </row>
    <row r="28" spans="1:2">
      <c r="A28" s="202">
        <v>16</v>
      </c>
      <c r="B28" s="203" t="s">
        <v>200</v>
      </c>
    </row>
    <row r="29" spans="1:2">
      <c r="A29" s="202">
        <v>17</v>
      </c>
      <c r="B29" s="203" t="s">
        <v>201</v>
      </c>
    </row>
    <row r="30" spans="1:2">
      <c r="A30" s="202">
        <v>18</v>
      </c>
      <c r="B30" s="203" t="s">
        <v>202</v>
      </c>
    </row>
    <row r="31" spans="1:2">
      <c r="A31" s="202">
        <v>19</v>
      </c>
      <c r="B31" s="203" t="s">
        <v>203</v>
      </c>
    </row>
    <row r="32" spans="1:2">
      <c r="A32" s="202">
        <v>20</v>
      </c>
      <c r="B32" s="203" t="s">
        <v>204</v>
      </c>
    </row>
    <row r="33" spans="1:2">
      <c r="A33" s="202">
        <v>21</v>
      </c>
      <c r="B33" s="203" t="s">
        <v>205</v>
      </c>
    </row>
    <row r="34" spans="1:2">
      <c r="A34" s="202">
        <v>22</v>
      </c>
      <c r="B34" s="203" t="s">
        <v>206</v>
      </c>
    </row>
    <row r="35" spans="1:2">
      <c r="A35" s="202">
        <v>23</v>
      </c>
      <c r="B35" s="203" t="s">
        <v>207</v>
      </c>
    </row>
    <row r="36" spans="1:2">
      <c r="A36" s="202">
        <v>24</v>
      </c>
      <c r="B36" s="203" t="s">
        <v>208</v>
      </c>
    </row>
    <row r="37" spans="1:2">
      <c r="A37" s="202">
        <v>25</v>
      </c>
      <c r="B37" s="203" t="s">
        <v>209</v>
      </c>
    </row>
    <row r="38" spans="1:2">
      <c r="A38" s="202">
        <v>26</v>
      </c>
      <c r="B38" s="203" t="s">
        <v>210</v>
      </c>
    </row>
    <row r="39" spans="1:2">
      <c r="A39" s="202">
        <v>27</v>
      </c>
      <c r="B39" s="203" t="s">
        <v>211</v>
      </c>
    </row>
    <row r="40" spans="1:2">
      <c r="A40" s="202">
        <v>28</v>
      </c>
      <c r="B40" s="203" t="s">
        <v>212</v>
      </c>
    </row>
    <row r="41" spans="1:2">
      <c r="A41" s="202">
        <v>29</v>
      </c>
      <c r="B41" s="203" t="s">
        <v>213</v>
      </c>
    </row>
    <row r="42" spans="1:2">
      <c r="A42" s="202">
        <v>30</v>
      </c>
      <c r="B42" s="203" t="s">
        <v>214</v>
      </c>
    </row>
    <row r="43" spans="1:2">
      <c r="A43" s="202">
        <v>31</v>
      </c>
      <c r="B43" s="203" t="s">
        <v>215</v>
      </c>
    </row>
    <row r="44" spans="1:2">
      <c r="A44" s="202">
        <v>32</v>
      </c>
      <c r="B44" s="203" t="s">
        <v>216</v>
      </c>
    </row>
    <row r="45" spans="1:2">
      <c r="A45" s="202">
        <v>33</v>
      </c>
      <c r="B45" s="203" t="s">
        <v>217</v>
      </c>
    </row>
    <row r="46" spans="1:2">
      <c r="A46" s="202">
        <v>34</v>
      </c>
      <c r="B46" s="203" t="s">
        <v>218</v>
      </c>
    </row>
    <row r="47" spans="1:2">
      <c r="A47" s="202">
        <v>35</v>
      </c>
      <c r="B47" s="203" t="s">
        <v>11</v>
      </c>
    </row>
    <row r="48" spans="1:2">
      <c r="A48" s="202">
        <v>36</v>
      </c>
      <c r="B48" s="203" t="s">
        <v>219</v>
      </c>
    </row>
    <row r="49" spans="1:2">
      <c r="A49" s="202">
        <v>37</v>
      </c>
      <c r="B49" s="203" t="s">
        <v>220</v>
      </c>
    </row>
    <row r="50" spans="1:2">
      <c r="A50" s="202">
        <v>38</v>
      </c>
      <c r="B50" s="203" t="s">
        <v>221</v>
      </c>
    </row>
    <row r="51" spans="1:2">
      <c r="A51" s="202">
        <v>39</v>
      </c>
      <c r="B51" s="203" t="s">
        <v>222</v>
      </c>
    </row>
    <row r="52" spans="1:2">
      <c r="A52" s="202">
        <v>40</v>
      </c>
      <c r="B52" s="203" t="s">
        <v>223</v>
      </c>
    </row>
    <row r="53" spans="1:2">
      <c r="A53" s="202">
        <v>41</v>
      </c>
      <c r="B53" s="203" t="s">
        <v>224</v>
      </c>
    </row>
    <row r="54" spans="1:2">
      <c r="A54" s="202">
        <v>42</v>
      </c>
      <c r="B54" s="203" t="s">
        <v>225</v>
      </c>
    </row>
    <row r="55" spans="1:2">
      <c r="A55" s="202">
        <v>43</v>
      </c>
      <c r="B55" s="203" t="s">
        <v>226</v>
      </c>
    </row>
    <row r="56" spans="1:2">
      <c r="A56" s="202">
        <v>44</v>
      </c>
      <c r="B56" s="203" t="s">
        <v>227</v>
      </c>
    </row>
    <row r="57" spans="1:2">
      <c r="A57" s="202">
        <v>45</v>
      </c>
      <c r="B57" s="203" t="s">
        <v>228</v>
      </c>
    </row>
    <row r="58" spans="1:2">
      <c r="A58" s="202">
        <v>46</v>
      </c>
      <c r="B58" s="203" t="s">
        <v>229</v>
      </c>
    </row>
    <row r="59" spans="1:2">
      <c r="A59" s="202">
        <v>47</v>
      </c>
      <c r="B59" s="203" t="s">
        <v>230</v>
      </c>
    </row>
    <row r="60" spans="1:2">
      <c r="A60" s="202">
        <v>48</v>
      </c>
      <c r="B60" s="203" t="s">
        <v>231</v>
      </c>
    </row>
    <row r="61" spans="1:2">
      <c r="A61" s="202">
        <v>49</v>
      </c>
      <c r="B61" s="203" t="s">
        <v>232</v>
      </c>
    </row>
    <row r="62" spans="1:2">
      <c r="A62" s="202">
        <v>50</v>
      </c>
      <c r="B62" s="203" t="s">
        <v>233</v>
      </c>
    </row>
    <row r="63" spans="1:2">
      <c r="A63" s="202">
        <v>51</v>
      </c>
      <c r="B63" s="203" t="s">
        <v>234</v>
      </c>
    </row>
    <row r="64" spans="1:2">
      <c r="A64" s="202">
        <v>52</v>
      </c>
      <c r="B64" s="203" t="s">
        <v>235</v>
      </c>
    </row>
    <row r="65" spans="1:2">
      <c r="A65" s="202">
        <v>53</v>
      </c>
      <c r="B65" s="203" t="s">
        <v>236</v>
      </c>
    </row>
    <row r="66" spans="1:2">
      <c r="A66" s="202">
        <v>54</v>
      </c>
      <c r="B66" s="203" t="s">
        <v>237</v>
      </c>
    </row>
    <row r="67" spans="1:2">
      <c r="A67" s="202">
        <v>55</v>
      </c>
      <c r="B67" s="203" t="s">
        <v>238</v>
      </c>
    </row>
    <row r="68" spans="1:2">
      <c r="A68" s="202">
        <v>56</v>
      </c>
      <c r="B68" s="203" t="s">
        <v>239</v>
      </c>
    </row>
    <row r="69" spans="1:2">
      <c r="A69" s="202">
        <v>57</v>
      </c>
      <c r="B69" s="203" t="s">
        <v>240</v>
      </c>
    </row>
    <row r="70" spans="1:2">
      <c r="A70" s="202">
        <v>58</v>
      </c>
      <c r="B70" s="203" t="s">
        <v>241</v>
      </c>
    </row>
    <row r="71" spans="1:2">
      <c r="A71" s="202">
        <v>59</v>
      </c>
      <c r="B71" s="203" t="s">
        <v>242</v>
      </c>
    </row>
    <row r="72" spans="1:2">
      <c r="A72" s="202">
        <v>60</v>
      </c>
      <c r="B72" s="203" t="s">
        <v>243</v>
      </c>
    </row>
    <row r="73" spans="1:2">
      <c r="A73" s="202">
        <v>61</v>
      </c>
      <c r="B73" s="203" t="s">
        <v>244</v>
      </c>
    </row>
    <row r="74" spans="1:2">
      <c r="A74" s="202">
        <v>62</v>
      </c>
      <c r="B74" s="203" t="s">
        <v>245</v>
      </c>
    </row>
    <row r="75" spans="1:2">
      <c r="A75" s="202">
        <v>63</v>
      </c>
      <c r="B75" s="203" t="s">
        <v>246</v>
      </c>
    </row>
    <row r="76" spans="1:2">
      <c r="A76" s="202">
        <v>64</v>
      </c>
      <c r="B76" s="203" t="s">
        <v>247</v>
      </c>
    </row>
    <row r="77" spans="1:2">
      <c r="A77" s="202">
        <v>65</v>
      </c>
      <c r="B77" s="203" t="s">
        <v>248</v>
      </c>
    </row>
    <row r="78" spans="1:2">
      <c r="A78" s="202">
        <v>66</v>
      </c>
      <c r="B78" s="203" t="s">
        <v>249</v>
      </c>
    </row>
    <row r="79" spans="1:2">
      <c r="A79" s="202">
        <v>67</v>
      </c>
      <c r="B79" s="203" t="s">
        <v>250</v>
      </c>
    </row>
    <row r="80" spans="1:2">
      <c r="A80" s="202">
        <v>68</v>
      </c>
      <c r="B80" s="203" t="s">
        <v>251</v>
      </c>
    </row>
    <row r="81" spans="1:2">
      <c r="A81" s="202">
        <v>69</v>
      </c>
      <c r="B81" s="203" t="s">
        <v>252</v>
      </c>
    </row>
    <row r="82" spans="1:2">
      <c r="A82" s="202">
        <v>70</v>
      </c>
      <c r="B82" s="203" t="s">
        <v>253</v>
      </c>
    </row>
    <row r="83" spans="1:2">
      <c r="A83" s="202">
        <v>71</v>
      </c>
      <c r="B83" s="203" t="s">
        <v>254</v>
      </c>
    </row>
    <row r="84" spans="1:2">
      <c r="A84" s="202">
        <v>72</v>
      </c>
      <c r="B84" s="203" t="s">
        <v>255</v>
      </c>
    </row>
    <row r="85" spans="1:2">
      <c r="A85" s="202">
        <v>73</v>
      </c>
      <c r="B85" s="203" t="s">
        <v>256</v>
      </c>
    </row>
    <row r="86" spans="1:2">
      <c r="A86" s="202">
        <v>74</v>
      </c>
      <c r="B86" s="203" t="s">
        <v>257</v>
      </c>
    </row>
    <row r="87" spans="1:2">
      <c r="A87" s="202">
        <v>75</v>
      </c>
      <c r="B87" s="203" t="s">
        <v>258</v>
      </c>
    </row>
    <row r="88" spans="1:2">
      <c r="A88" s="202">
        <v>76</v>
      </c>
      <c r="B88" s="203" t="s">
        <v>259</v>
      </c>
    </row>
    <row r="89" spans="1:2">
      <c r="A89" s="202">
        <v>77</v>
      </c>
      <c r="B89" s="203" t="s">
        <v>260</v>
      </c>
    </row>
    <row r="90" spans="1:2">
      <c r="A90" s="202">
        <v>78</v>
      </c>
      <c r="B90" s="203" t="s">
        <v>261</v>
      </c>
    </row>
    <row r="91" spans="1:2">
      <c r="A91" s="202">
        <v>79</v>
      </c>
      <c r="B91" s="203" t="s">
        <v>262</v>
      </c>
    </row>
    <row r="92" spans="1:2">
      <c r="A92" s="202">
        <v>80</v>
      </c>
      <c r="B92" s="203" t="s">
        <v>263</v>
      </c>
    </row>
    <row r="93" spans="1:2">
      <c r="A93" s="202">
        <v>81</v>
      </c>
      <c r="B93" s="203" t="s">
        <v>264</v>
      </c>
    </row>
    <row r="94" spans="1:2">
      <c r="A94" s="202">
        <v>82</v>
      </c>
      <c r="B94" s="203" t="s">
        <v>265</v>
      </c>
    </row>
    <row r="95" spans="1:2">
      <c r="A95" s="202">
        <v>83</v>
      </c>
      <c r="B95" s="203" t="s">
        <v>266</v>
      </c>
    </row>
    <row r="96" spans="1:2">
      <c r="A96" s="202">
        <v>84</v>
      </c>
      <c r="B96" s="203" t="s">
        <v>267</v>
      </c>
    </row>
    <row r="97" spans="1:2">
      <c r="A97" s="202">
        <v>85</v>
      </c>
      <c r="B97" s="203" t="s">
        <v>268</v>
      </c>
    </row>
    <row r="98" spans="1:2">
      <c r="A98" s="202">
        <v>86</v>
      </c>
      <c r="B98" s="203" t="s">
        <v>269</v>
      </c>
    </row>
    <row r="99" spans="1:2">
      <c r="A99" s="202">
        <v>87</v>
      </c>
      <c r="B99" s="203" t="s">
        <v>270</v>
      </c>
    </row>
    <row r="100" spans="1:2">
      <c r="A100" s="202">
        <v>88</v>
      </c>
      <c r="B100" s="203" t="s">
        <v>271</v>
      </c>
    </row>
    <row r="101" spans="1:2">
      <c r="A101" s="202">
        <v>89</v>
      </c>
      <c r="B101" s="203" t="s">
        <v>272</v>
      </c>
    </row>
    <row r="102" spans="1:2">
      <c r="A102" s="202">
        <v>90</v>
      </c>
      <c r="B102" s="203" t="s">
        <v>273</v>
      </c>
    </row>
    <row r="103" spans="1:2">
      <c r="A103" s="202">
        <v>91</v>
      </c>
      <c r="B103" s="203" t="s">
        <v>274</v>
      </c>
    </row>
    <row r="104" spans="1:2">
      <c r="A104" s="202">
        <v>92</v>
      </c>
      <c r="B104" s="203" t="s">
        <v>275</v>
      </c>
    </row>
    <row r="105" spans="1:2">
      <c r="A105" s="202">
        <v>93</v>
      </c>
      <c r="B105" s="203" t="s">
        <v>276</v>
      </c>
    </row>
    <row r="106" spans="1:2">
      <c r="A106" s="202">
        <v>94</v>
      </c>
      <c r="B106" s="203" t="s">
        <v>277</v>
      </c>
    </row>
    <row r="107" spans="1:2">
      <c r="A107" s="202">
        <v>95</v>
      </c>
      <c r="B107" s="203" t="s">
        <v>278</v>
      </c>
    </row>
    <row r="108" spans="1:2">
      <c r="A108" s="202">
        <v>96</v>
      </c>
      <c r="B108" s="203" t="s">
        <v>279</v>
      </c>
    </row>
    <row r="109" spans="1:2">
      <c r="A109" s="202">
        <v>97</v>
      </c>
      <c r="B109" s="203" t="s">
        <v>280</v>
      </c>
    </row>
    <row r="110" spans="1:2">
      <c r="A110" s="202">
        <v>98</v>
      </c>
      <c r="B110" s="203" t="s">
        <v>281</v>
      </c>
    </row>
    <row r="111" spans="1:2">
      <c r="A111" s="202">
        <v>99</v>
      </c>
      <c r="B111" s="203" t="s">
        <v>282</v>
      </c>
    </row>
    <row r="112" spans="1:2">
      <c r="A112" s="202">
        <v>100</v>
      </c>
      <c r="B112" s="203" t="s">
        <v>283</v>
      </c>
    </row>
  </sheetData>
  <sheetProtection password="8F0B" sheet="1" objects="1" scenarios="1" selectLockedCells="1" selectUnlockedCells="1"/>
  <customSheetViews>
    <customSheetView guid="{DBB6855E-D634-47BF-8EAD-2479D63E426E}" state="hidden">
      <selection activeCell="A4" sqref="A4"/>
      <pageMargins left="0.75" right="0.75" top="1" bottom="1" header="0.5" footer="0.5"/>
      <pageSetup orientation="portrait" r:id="rId1"/>
      <headerFooter alignWithMargins="0"/>
    </customSheetView>
    <customSheetView guid="{4B898AE2-7356-489E-882D-EC3B09CB95AA}" state="hidden">
      <selection activeCell="A4" sqref="A4"/>
      <pageMargins left="0.75" right="0.75" top="1" bottom="1" header="0.5" footer="0.5"/>
      <pageSetup orientation="portrait" r:id="rId2"/>
      <headerFooter alignWithMargins="0"/>
    </customSheetView>
    <customSheetView guid="{F0C5A243-1ADF-42BF-85A0-B6506A13618B}" state="hidden">
      <selection activeCell="A4" sqref="A4"/>
      <pageMargins left="0.75" right="0.75" top="1" bottom="1" header="0.5" footer="0.5"/>
      <pageSetup orientation="portrait" r:id="rId3"/>
      <headerFooter alignWithMargins="0"/>
    </customSheetView>
    <customSheetView guid="{B9DDBA10-9BB0-4D91-9619-C113F75B2489}" state="hidden">
      <selection activeCell="A4" sqref="A4"/>
      <pageMargins left="0.75" right="0.75" top="1" bottom="1" header="0.5" footer="0.5"/>
      <pageSetup orientation="portrait" r:id="rId4"/>
      <headerFooter alignWithMargins="0"/>
    </customSheetView>
    <customSheetView guid="{5D67CA2D-8BB3-4F00-894F-4872C1BBE88F}" state="hidden">
      <selection activeCell="A4" sqref="A4"/>
      <pageMargins left="0.75" right="0.75" top="1" bottom="1" header="0.5" footer="0.5"/>
      <pageSetup orientation="portrait" r:id="rId5"/>
      <headerFooter alignWithMargins="0"/>
    </customSheetView>
    <customSheetView guid="{869B0F9C-77A4-468D-A350-EA35CAE357D9}" state="hidden">
      <selection activeCell="A4" sqref="A4"/>
      <pageMargins left="0.75" right="0.75" top="1" bottom="1" header="0.5" footer="0.5"/>
      <pageSetup orientation="portrait" r:id="rId6"/>
      <headerFooter alignWithMargins="0"/>
    </customSheetView>
    <customSheetView guid="{067EF7EF-2552-42C0-8B2F-9338A16B73EB}" state="hidden">
      <selection activeCell="A4" sqref="A4"/>
      <pageMargins left="0.75" right="0.75" top="1" bottom="1" header="0.5" footer="0.5"/>
      <pageSetup orientation="portrait" r:id="rId7"/>
      <headerFooter alignWithMargins="0"/>
    </customSheetView>
    <customSheetView guid="{F8DC905B-04E9-41D7-B695-0DB8D092215B}" state="hidden">
      <selection activeCell="A4" sqref="A4"/>
      <pageMargins left="0.75" right="0.75" top="1" bottom="1" header="0.5" footer="0.5"/>
      <pageSetup orientation="portrait" r:id="rId8"/>
      <headerFooter alignWithMargins="0"/>
    </customSheetView>
    <customSheetView guid="{3836A67F-51F8-4B52-B51D-937DC398CD1F}" state="hidden">
      <selection activeCell="A4" sqref="A4"/>
      <pageMargins left="0.75" right="0.75" top="1" bottom="1" header="0.5" footer="0.5"/>
      <pageSetup orientation="portrait" r:id="rId9"/>
      <headerFooter alignWithMargins="0"/>
    </customSheetView>
    <customSheetView guid="{A8583C01-5E6A-4469-ADCA-440E12AA8084}" state="hidden">
      <selection activeCell="A4" sqref="A4"/>
      <pageMargins left="0.75" right="0.75" top="1" bottom="1" header="0.5" footer="0.5"/>
      <pageSetup orientation="portrait" r:id="rId10"/>
      <headerFooter alignWithMargins="0"/>
    </customSheetView>
    <customSheetView guid="{05855B4F-D61E-4C97-B759-B2F96767F6F8}" state="hidden">
      <selection activeCell="A4" sqref="A4"/>
      <pageMargins left="0.75" right="0.75" top="1" bottom="1" header="0.5" footer="0.5"/>
      <pageSetup orientation="portrait" r:id="rId11"/>
      <headerFooter alignWithMargins="0"/>
    </customSheetView>
    <customSheetView guid="{82E8A0F5-0020-4355-95CF-28601763A783}" state="hidden">
      <selection activeCell="A4" sqref="A4"/>
      <pageMargins left="0.75" right="0.75" top="1" bottom="1" header="0.5" footer="0.5"/>
      <pageSetup orientation="portrait" r:id="rId12"/>
      <headerFooter alignWithMargins="0"/>
    </customSheetView>
    <customSheetView guid="{340562B9-6CEE-4962-8D7D-CA1C6778F52C}" state="hidden">
      <selection activeCell="A4" sqref="A4"/>
      <pageMargins left="0.75" right="0.75" top="1" bottom="1" header="0.5" footer="0.5"/>
      <pageSetup orientation="portrait" r:id="rId13"/>
      <headerFooter alignWithMargins="0"/>
    </customSheetView>
    <customSheetView guid="{38BECF6E-1A53-4F98-87B9-44F2C5F77E08}" state="hidden">
      <selection activeCell="A4" sqref="A4"/>
      <pageMargins left="0.75" right="0.75" top="1" bottom="1" header="0.5" footer="0.5"/>
      <pageSetup orientation="portrait" r:id="rId14"/>
      <headerFooter alignWithMargins="0"/>
    </customSheetView>
    <customSheetView guid="{8E3ED18F-7B8F-4A1C-969D-A70DC3B696C3}"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43BCBF1E-CDCF-4541-8D79-87EDCECBC1F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F9FE2C60-2849-4C32-B532-2B1A89FFA9CD}" state="hidden">
      <selection activeCell="A4" sqref="A4"/>
      <pageMargins left="0.75" right="0.75" top="1" bottom="1" header="0.5" footer="0.5"/>
      <pageSetup orientation="portrait" r:id="rId22"/>
      <headerFooter alignWithMargins="0"/>
    </customSheetView>
    <customSheetView guid="{FE4EC9C4-31B9-4D40-8323-5B16C3BC840F}" state="hidden">
      <selection activeCell="A4" sqref="A4"/>
      <pageMargins left="0.75" right="0.75" top="1" bottom="1" header="0.5" footer="0.5"/>
      <pageSetup orientation="portrait" r:id="rId23"/>
      <headerFooter alignWithMargins="0"/>
    </customSheetView>
    <customSheetView guid="{C5EDD9E3-0801-4479-8600-A80B0FCFDF0B}" state="hidden">
      <selection activeCell="A4" sqref="A4"/>
      <pageMargins left="0.75" right="0.75" top="1" bottom="1" header="0.5" footer="0.5"/>
      <pageSetup orientation="portrait" r:id="rId24"/>
      <headerFooter alignWithMargins="0"/>
    </customSheetView>
    <customSheetView guid="{15A19D23-A9FD-4FC1-B7B0-F2D16BDFC729}" state="hidden">
      <selection activeCell="A4" sqref="A4"/>
      <pageMargins left="0.75" right="0.75" top="1" bottom="1" header="0.5" footer="0.5"/>
      <pageSetup orientation="portrait" r:id="rId25"/>
      <headerFooter alignWithMargins="0"/>
    </customSheetView>
    <customSheetView guid="{97C0FC0E-800C-45C9-895E-E91A3F1ADBA4}" state="hidden">
      <selection activeCell="A4" sqref="A4"/>
      <pageMargins left="0.75" right="0.75" top="1" bottom="1" header="0.5" footer="0.5"/>
      <pageSetup orientation="portrait" r:id="rId26"/>
      <headerFooter alignWithMargins="0"/>
    </customSheetView>
    <customSheetView guid="{CB7992C9-ABA5-4C7D-8C49-1E1D8E8875C7}" state="hidden">
      <selection activeCell="A4" sqref="A4"/>
      <pageMargins left="0.75" right="0.75" top="1" bottom="1" header="0.5" footer="0.5"/>
      <pageSetup orientation="portrait" r:id="rId27"/>
      <headerFooter alignWithMargins="0"/>
    </customSheetView>
    <customSheetView guid="{E51D3662-FFCE-4FD6-A590-7DDC9E38C41F}" state="hidden">
      <selection activeCell="A4" sqref="A4"/>
      <pageMargins left="0.75" right="0.75" top="1" bottom="1" header="0.5" footer="0.5"/>
      <pageSetup orientation="portrait" r:id="rId28"/>
      <headerFooter alignWithMargins="0"/>
    </customSheetView>
    <customSheetView guid="{2CF6F19D-227C-4840-A9E1-6C944B0145DB}" state="hidden">
      <selection activeCell="A4" sqref="A4"/>
      <pageMargins left="0.75" right="0.75" top="1" bottom="1" header="0.5" footer="0.5"/>
      <pageSetup orientation="portrait" r:id="rId29"/>
      <headerFooter alignWithMargins="0"/>
    </customSheetView>
    <customSheetView guid="{CDF7C778-C53B-45C7-952D-968F867FB204}" state="hidden">
      <selection activeCell="A4" sqref="A4"/>
      <pageMargins left="0.75" right="0.75" top="1" bottom="1" header="0.5" footer="0.5"/>
      <pageSetup orientation="portrait" r:id="rId30"/>
      <headerFooter alignWithMargins="0"/>
    </customSheetView>
    <customSheetView guid="{27CB7082-4FAB-46F1-8968-11E3E4A629B2}" state="hidden">
      <selection activeCell="A4" sqref="A4"/>
      <pageMargins left="0.75" right="0.75" top="1" bottom="1" header="0.5" footer="0.5"/>
      <pageSetup orientation="portrait" r:id="rId31"/>
      <headerFooter alignWithMargins="0"/>
    </customSheetView>
    <customSheetView guid="{273BBCBD-8F12-4445-A7CA-FDA7C67AE3D5}" state="hidden">
      <selection activeCell="A4" sqref="A4"/>
      <pageMargins left="0.75" right="0.75" top="1" bottom="1" header="0.5" footer="0.5"/>
      <pageSetup orientation="portrait" r:id="rId32"/>
      <headerFooter alignWithMargins="0"/>
    </customSheetView>
    <customSheetView guid="{5476C51C-4037-4B28-A818-10D7CDF0C66A}" state="hidden">
      <selection activeCell="A4" sqref="A4"/>
      <pageMargins left="0.75" right="0.75" top="1" bottom="1" header="0.5" footer="0.5"/>
      <pageSetup orientation="portrait" r:id="rId33"/>
      <headerFooter alignWithMargins="0"/>
    </customSheetView>
    <customSheetView guid="{696D4A13-5E44-4B16-B107-EB70ABB06CBE}" state="hidden">
      <selection activeCell="A4" sqref="A4"/>
      <pageMargins left="0.75" right="0.75" top="1" bottom="1" header="0.5" footer="0.5"/>
      <pageSetup orientation="portrait" r:id="rId34"/>
      <headerFooter alignWithMargins="0"/>
    </customSheetView>
    <customSheetView guid="{757C3C2F-C668-4CD7-806B-CA71CC57DCC1}" state="hidden">
      <selection activeCell="A4" sqref="A4"/>
      <pageMargins left="0.75" right="0.75" top="1" bottom="1" header="0.5" footer="0.5"/>
      <pageSetup orientation="portrait" r:id="rId35"/>
      <headerFooter alignWithMargins="0"/>
    </customSheetView>
    <customSheetView guid="{9CD72AD0-8BDA-437F-A784-A667464C809C}" state="hidden">
      <selection activeCell="A4" sqref="A4"/>
      <pageMargins left="0.75" right="0.75" top="1" bottom="1" header="0.5" footer="0.5"/>
      <pageSetup orientation="portrait" r:id="rId36"/>
      <headerFooter alignWithMargins="0"/>
    </customSheetView>
  </customSheetViews>
  <mergeCells count="1">
    <mergeCell ref="A1:B1"/>
  </mergeCells>
  <pageMargins left="0.75" right="0.75" top="1" bottom="1" header="0.5" footer="0.5"/>
  <pageSetup orientation="portrait" r:id="rId3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14" zoomScaleNormal="100" zoomScaleSheetLayoutView="100" workbookViewId="0">
      <selection activeCell="F36" sqref="F36"/>
    </sheetView>
  </sheetViews>
  <sheetFormatPr defaultColWidth="9.140625" defaultRowHeight="16.5"/>
  <cols>
    <col min="1" max="1" width="9.140625" style="405" customWidth="1"/>
    <col min="2" max="2" width="33" style="406" customWidth="1"/>
    <col min="3" max="3" width="11.7109375" style="406" customWidth="1"/>
    <col min="4" max="5" width="6.42578125" style="406" customWidth="1"/>
    <col min="6" max="6" width="6.42578125" style="420" customWidth="1"/>
    <col min="7" max="7" width="39" style="420" customWidth="1"/>
    <col min="8" max="8" width="11.85546875" style="420" hidden="1" customWidth="1"/>
    <col min="9" max="9" width="20.28515625" style="420" hidden="1" customWidth="1"/>
    <col min="10" max="13" width="11.85546875" style="420" hidden="1" customWidth="1"/>
    <col min="14" max="14" width="11.85546875" style="420" customWidth="1"/>
    <col min="15" max="15" width="11.85546875" style="420" hidden="1" customWidth="1"/>
    <col min="16" max="25" width="11.85546875" style="420" customWidth="1"/>
    <col min="26" max="26" width="9.140625" style="405" customWidth="1"/>
    <col min="27" max="27" width="15.28515625" style="405" hidden="1" customWidth="1"/>
    <col min="28" max="28" width="0" style="405" hidden="1" customWidth="1"/>
    <col min="29" max="16384" width="9.140625" style="405"/>
  </cols>
  <sheetData>
    <row r="1" spans="1:29" s="402" customFormat="1" ht="94.5" customHeight="1">
      <c r="B1" s="1009"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C1" s="1010"/>
      <c r="D1" s="1010"/>
      <c r="E1" s="1010"/>
      <c r="F1" s="1010"/>
      <c r="G1" s="1010"/>
      <c r="H1" s="403"/>
      <c r="I1" s="403"/>
      <c r="J1" s="403"/>
      <c r="K1" s="403"/>
      <c r="L1" s="403"/>
      <c r="M1" s="403"/>
      <c r="N1" s="403"/>
      <c r="O1" s="403"/>
      <c r="P1" s="403"/>
      <c r="Q1" s="403"/>
      <c r="R1" s="403"/>
      <c r="S1" s="403"/>
      <c r="T1" s="403"/>
      <c r="U1" s="403"/>
      <c r="V1" s="403"/>
      <c r="W1" s="403"/>
      <c r="X1" s="403"/>
      <c r="Y1" s="403"/>
      <c r="AA1" s="404"/>
      <c r="AB1" s="404"/>
      <c r="AC1" s="404"/>
    </row>
    <row r="2" spans="1:29" ht="15.75" customHeight="1">
      <c r="B2" s="1026" t="str">
        <f>Basic!B3</f>
        <v>5002002169/REACTOR/DOM/A02-CC CS -3</v>
      </c>
      <c r="C2" s="1026"/>
      <c r="D2" s="1026"/>
      <c r="E2" s="1026"/>
      <c r="F2" s="1026"/>
      <c r="G2" s="1026"/>
      <c r="H2" s="406"/>
      <c r="I2" s="406"/>
      <c r="J2" s="406"/>
      <c r="K2" s="406"/>
      <c r="L2" s="406"/>
      <c r="M2" s="406"/>
      <c r="N2" s="406"/>
      <c r="O2" s="406"/>
      <c r="P2" s="406"/>
      <c r="Q2" s="406"/>
      <c r="R2" s="406"/>
      <c r="S2" s="406"/>
      <c r="T2" s="406"/>
      <c r="U2" s="406"/>
      <c r="V2" s="406"/>
      <c r="W2" s="406"/>
      <c r="X2" s="406"/>
      <c r="Y2" s="406"/>
      <c r="AA2" s="407" t="s">
        <v>560</v>
      </c>
      <c r="AB2" s="408">
        <v>1</v>
      </c>
      <c r="AC2" s="409"/>
    </row>
    <row r="3" spans="1:29" ht="12" customHeight="1">
      <c r="B3" s="410"/>
      <c r="C3" s="410"/>
      <c r="D3" s="410"/>
      <c r="E3" s="410"/>
      <c r="F3" s="406"/>
      <c r="G3" s="406"/>
      <c r="H3" s="406"/>
      <c r="I3" s="406"/>
      <c r="J3" s="406"/>
      <c r="K3" s="406"/>
      <c r="L3" s="406"/>
      <c r="M3" s="411" t="s">
        <v>557</v>
      </c>
      <c r="N3" s="406"/>
      <c r="O3" s="406"/>
      <c r="P3" s="406"/>
      <c r="Q3" s="406"/>
      <c r="R3" s="406"/>
      <c r="S3" s="406"/>
      <c r="T3" s="406"/>
      <c r="U3" s="406"/>
      <c r="V3" s="406"/>
      <c r="W3" s="406"/>
      <c r="X3" s="406"/>
      <c r="Y3" s="406"/>
      <c r="AA3" s="407" t="s">
        <v>561</v>
      </c>
      <c r="AB3" s="408" t="s">
        <v>10</v>
      </c>
      <c r="AC3" s="409"/>
    </row>
    <row r="4" spans="1:29" ht="20.100000000000001" customHeight="1">
      <c r="B4" s="1027" t="s">
        <v>167</v>
      </c>
      <c r="C4" s="1027"/>
      <c r="D4" s="1027"/>
      <c r="E4" s="1027"/>
      <c r="F4" s="1027"/>
      <c r="G4" s="1027"/>
      <c r="H4" s="406"/>
      <c r="I4" s="406"/>
      <c r="J4" s="406"/>
      <c r="K4" s="406"/>
      <c r="L4" s="406"/>
      <c r="M4" s="411" t="s">
        <v>481</v>
      </c>
      <c r="N4" s="406"/>
      <c r="O4" s="406"/>
      <c r="P4" s="406"/>
      <c r="Q4" s="406"/>
      <c r="R4" s="406"/>
      <c r="S4" s="406"/>
      <c r="T4" s="406"/>
      <c r="U4" s="406"/>
      <c r="V4" s="406"/>
      <c r="W4" s="406"/>
      <c r="X4" s="406"/>
      <c r="Y4" s="406"/>
      <c r="AA4" s="407"/>
      <c r="AB4" s="408"/>
      <c r="AC4" s="409"/>
    </row>
    <row r="5" spans="1:29" ht="12" customHeight="1">
      <c r="B5" s="412"/>
      <c r="C5" s="412"/>
      <c r="F5" s="406"/>
      <c r="G5" s="406"/>
      <c r="H5" s="406"/>
      <c r="I5" s="406"/>
      <c r="J5" s="406"/>
      <c r="K5" s="406"/>
      <c r="L5" s="406"/>
      <c r="M5" s="406"/>
      <c r="N5" s="406"/>
      <c r="O5" s="406"/>
      <c r="P5" s="406"/>
      <c r="Q5" s="406"/>
      <c r="R5" s="406"/>
      <c r="S5" s="406"/>
      <c r="T5" s="406"/>
      <c r="U5" s="406"/>
      <c r="V5" s="406"/>
      <c r="W5" s="406"/>
      <c r="X5" s="406"/>
      <c r="Y5" s="406"/>
      <c r="AA5" s="409"/>
      <c r="AB5" s="409"/>
      <c r="AC5" s="409"/>
    </row>
    <row r="6" spans="1:29" s="402" customFormat="1" ht="43.5" hidden="1" customHeight="1">
      <c r="B6" s="413" t="s">
        <v>163</v>
      </c>
      <c r="C6" s="414"/>
      <c r="D6" s="1028" t="s">
        <v>560</v>
      </c>
      <c r="E6" s="1029"/>
      <c r="F6" s="1029"/>
      <c r="G6" s="1030"/>
      <c r="H6" s="415"/>
      <c r="I6" s="464" t="str">
        <f>D6</f>
        <v>Sole Bidder</v>
      </c>
      <c r="J6" s="465">
        <f>IF(I6="JV (Joint Venture)",1,2)</f>
        <v>2</v>
      </c>
      <c r="K6" s="415"/>
      <c r="L6" s="415"/>
      <c r="M6" s="415"/>
      <c r="N6" s="415"/>
      <c r="O6" s="415"/>
      <c r="P6" s="415"/>
      <c r="Q6" s="415"/>
      <c r="R6" s="415"/>
      <c r="S6" s="415"/>
      <c r="U6" s="415"/>
      <c r="V6" s="415"/>
      <c r="W6" s="415"/>
      <c r="X6" s="415"/>
      <c r="Y6" s="415"/>
      <c r="AA6" s="417">
        <f>IF(D6= "Sole Bidder", 0, D7)</f>
        <v>0</v>
      </c>
      <c r="AB6" s="404"/>
      <c r="AC6" s="404"/>
    </row>
    <row r="7" spans="1:29" ht="50.1" hidden="1" customHeight="1">
      <c r="A7" s="418"/>
      <c r="B7" s="413" t="str">
        <f>IF(D6= "JV (Joint Venture)", "Total Nos. of  Partners in the JV [excluding the Lead Partner]", "")</f>
        <v/>
      </c>
      <c r="C7" s="419"/>
      <c r="D7" s="1031">
        <v>1</v>
      </c>
      <c r="E7" s="1032"/>
      <c r="F7" s="1032"/>
      <c r="G7" s="1033"/>
      <c r="I7" s="464"/>
      <c r="J7" s="464"/>
      <c r="AA7" s="409"/>
      <c r="AB7" s="409"/>
      <c r="AC7" s="409"/>
    </row>
    <row r="8" spans="1:29" ht="12" customHeight="1">
      <c r="B8" s="412"/>
      <c r="C8" s="412"/>
      <c r="F8" s="406"/>
      <c r="G8" s="406"/>
      <c r="H8" s="406"/>
      <c r="I8" s="406"/>
      <c r="J8" s="406"/>
      <c r="K8" s="406"/>
      <c r="L8" s="406"/>
      <c r="M8" s="406"/>
      <c r="N8" s="406"/>
      <c r="O8" s="406"/>
      <c r="P8" s="406"/>
      <c r="Q8" s="406"/>
      <c r="R8" s="406"/>
      <c r="S8" s="406"/>
      <c r="T8" s="406"/>
      <c r="U8" s="406"/>
      <c r="V8" s="406"/>
      <c r="W8" s="406"/>
      <c r="X8" s="406"/>
      <c r="Y8" s="406"/>
      <c r="AA8" s="409"/>
      <c r="AB8" s="409"/>
      <c r="AC8" s="409"/>
    </row>
    <row r="9" spans="1:29" ht="12" customHeight="1">
      <c r="B9" s="412"/>
      <c r="C9" s="412"/>
      <c r="F9" s="406"/>
      <c r="G9" s="406"/>
      <c r="H9" s="406"/>
      <c r="I9" s="406"/>
      <c r="J9" s="406"/>
      <c r="K9" s="406"/>
      <c r="L9" s="406"/>
      <c r="M9" s="406"/>
      <c r="N9" s="406"/>
      <c r="O9" s="406"/>
      <c r="P9" s="406"/>
      <c r="Q9" s="406"/>
      <c r="R9" s="406"/>
      <c r="S9" s="406"/>
      <c r="T9" s="406"/>
      <c r="U9" s="406"/>
      <c r="V9" s="406"/>
      <c r="W9" s="406"/>
      <c r="X9" s="406"/>
      <c r="Y9" s="406"/>
      <c r="AA9" s="409"/>
      <c r="AB9" s="409"/>
      <c r="AC9" s="409"/>
    </row>
    <row r="10" spans="1:29" ht="30" customHeight="1">
      <c r="B10" s="400" t="s">
        <v>727</v>
      </c>
      <c r="C10" s="421"/>
      <c r="D10" s="1023"/>
      <c r="E10" s="1024"/>
      <c r="F10" s="1024"/>
      <c r="G10" s="1025"/>
      <c r="H10" s="406"/>
      <c r="I10" s="406"/>
      <c r="J10" s="406"/>
      <c r="K10" s="406"/>
      <c r="L10" s="406"/>
      <c r="M10" s="406"/>
      <c r="N10" s="406"/>
      <c r="O10" s="406"/>
      <c r="P10" s="406"/>
      <c r="Q10" s="406"/>
      <c r="R10" s="406"/>
      <c r="S10" s="406"/>
      <c r="T10" s="406"/>
      <c r="U10" s="406"/>
      <c r="V10" s="406"/>
      <c r="W10" s="406"/>
      <c r="X10" s="406"/>
      <c r="Y10" s="406"/>
      <c r="AA10" s="409"/>
      <c r="AB10" s="409"/>
      <c r="AC10" s="409"/>
    </row>
    <row r="11" spans="1:29" ht="29.25" customHeight="1">
      <c r="B11" s="401" t="s">
        <v>728</v>
      </c>
      <c r="C11" s="422"/>
      <c r="D11" s="1023"/>
      <c r="E11" s="1024"/>
      <c r="F11" s="1024"/>
      <c r="G11" s="1025"/>
      <c r="H11" s="406"/>
      <c r="I11" s="406"/>
      <c r="J11" s="406"/>
      <c r="K11" s="406"/>
      <c r="L11" s="406"/>
      <c r="M11" s="406"/>
      <c r="N11" s="406"/>
      <c r="O11" s="406"/>
      <c r="P11" s="406"/>
      <c r="Q11" s="406"/>
      <c r="R11" s="406"/>
      <c r="S11" s="406"/>
      <c r="T11" s="406"/>
      <c r="U11" s="406"/>
      <c r="V11" s="406"/>
      <c r="W11" s="406"/>
      <c r="X11" s="406"/>
      <c r="Y11" s="406"/>
      <c r="AA11" s="409"/>
      <c r="AB11" s="409"/>
      <c r="AC11" s="409"/>
    </row>
    <row r="12" spans="1:29" ht="30.75" customHeight="1">
      <c r="B12" s="423"/>
      <c r="C12" s="424"/>
      <c r="D12" s="1023"/>
      <c r="E12" s="1024"/>
      <c r="F12" s="1024"/>
      <c r="G12" s="1025"/>
      <c r="H12" s="406"/>
      <c r="I12" s="406"/>
      <c r="J12" s="406"/>
      <c r="K12" s="406"/>
      <c r="L12" s="406"/>
      <c r="M12" s="406"/>
      <c r="N12" s="406"/>
      <c r="O12" s="406"/>
      <c r="P12" s="406"/>
      <c r="Q12" s="406"/>
      <c r="R12" s="406"/>
      <c r="S12" s="406"/>
      <c r="T12" s="406"/>
      <c r="U12" s="406"/>
      <c r="V12" s="406"/>
      <c r="W12" s="406"/>
      <c r="X12" s="406"/>
      <c r="Y12" s="406"/>
      <c r="AA12" s="409"/>
      <c r="AB12" s="409"/>
      <c r="AC12" s="409"/>
    </row>
    <row r="13" spans="1:29" ht="32.25" customHeight="1">
      <c r="B13" s="425"/>
      <c r="C13" s="426"/>
      <c r="D13" s="1023"/>
      <c r="E13" s="1024"/>
      <c r="F13" s="1024"/>
      <c r="G13" s="1025"/>
      <c r="H13" s="406"/>
      <c r="I13" s="406"/>
      <c r="J13" s="406"/>
      <c r="K13" s="406"/>
      <c r="L13" s="406"/>
      <c r="M13" s="406"/>
      <c r="N13" s="406"/>
      <c r="O13" s="406"/>
      <c r="P13" s="406"/>
      <c r="Q13" s="406"/>
      <c r="R13" s="406"/>
      <c r="S13" s="406"/>
      <c r="T13" s="406"/>
      <c r="U13" s="406"/>
      <c r="V13" s="406"/>
      <c r="W13" s="406"/>
      <c r="X13" s="406"/>
      <c r="Y13" s="406"/>
      <c r="AA13" s="409"/>
      <c r="AB13" s="409"/>
      <c r="AC13" s="409"/>
    </row>
    <row r="14" spans="1:29" ht="12" customHeight="1">
      <c r="B14" s="412"/>
      <c r="C14" s="412"/>
      <c r="F14" s="406"/>
      <c r="G14" s="406"/>
      <c r="H14" s="406"/>
      <c r="I14" s="406"/>
      <c r="J14" s="406"/>
      <c r="K14" s="406"/>
      <c r="L14" s="406"/>
      <c r="M14" s="406"/>
      <c r="N14" s="406"/>
      <c r="O14" s="406"/>
      <c r="P14" s="406"/>
      <c r="Q14" s="406"/>
      <c r="R14" s="406"/>
      <c r="S14" s="406"/>
      <c r="T14" s="406"/>
      <c r="U14" s="406"/>
      <c r="V14" s="406"/>
      <c r="W14" s="406"/>
      <c r="X14" s="406"/>
      <c r="Y14" s="406"/>
      <c r="AA14" s="409"/>
      <c r="AB14" s="409"/>
      <c r="AC14" s="409"/>
    </row>
    <row r="15" spans="1:29" ht="36" customHeight="1">
      <c r="B15" s="1021" t="s">
        <v>562</v>
      </c>
      <c r="C15" s="1021"/>
      <c r="D15" s="1022"/>
      <c r="E15" s="1022"/>
      <c r="F15" s="1022"/>
      <c r="G15" s="1022"/>
      <c r="I15" s="464">
        <f>D15</f>
        <v>0</v>
      </c>
      <c r="J15" s="465">
        <f>IF(I15="No",1,2)</f>
        <v>2</v>
      </c>
      <c r="K15" s="416">
        <f>IF(J15="No",1,2)</f>
        <v>2</v>
      </c>
      <c r="L15" s="420">
        <f>IF(AND(D6="JV (Joint Venture)",D7=1),1,0)</f>
        <v>0</v>
      </c>
      <c r="O15" s="420">
        <v>2019</v>
      </c>
    </row>
    <row r="16" spans="1:29" ht="30.75" customHeight="1">
      <c r="B16" s="439" t="s">
        <v>565</v>
      </c>
      <c r="C16" s="440"/>
      <c r="D16" s="1023"/>
      <c r="E16" s="1024"/>
      <c r="F16" s="1024"/>
      <c r="G16" s="1025"/>
      <c r="I16" s="464"/>
      <c r="J16" s="465"/>
      <c r="K16" s="416"/>
      <c r="O16" s="420">
        <v>2020</v>
      </c>
    </row>
    <row r="17" spans="2:29" ht="12" customHeight="1">
      <c r="B17" s="412"/>
      <c r="C17" s="412"/>
      <c r="F17" s="406"/>
      <c r="G17" s="406"/>
      <c r="H17" s="406"/>
      <c r="I17" s="406"/>
      <c r="J17" s="406"/>
      <c r="K17" s="406"/>
      <c r="L17" s="406"/>
      <c r="M17" s="406"/>
      <c r="N17" s="406"/>
      <c r="O17" s="406"/>
      <c r="P17" s="406"/>
      <c r="Q17" s="406"/>
      <c r="R17" s="406"/>
      <c r="S17" s="406"/>
      <c r="T17" s="406"/>
      <c r="U17" s="406"/>
      <c r="V17" s="406"/>
      <c r="W17" s="406"/>
      <c r="X17" s="406"/>
      <c r="Y17" s="406"/>
      <c r="AA17" s="409"/>
      <c r="AB17" s="409"/>
      <c r="AC17" s="409"/>
    </row>
    <row r="18" spans="2:29" ht="24.75" customHeight="1">
      <c r="B18" s="400" t="s">
        <v>961</v>
      </c>
      <c r="C18" s="421"/>
      <c r="D18" s="1023"/>
      <c r="E18" s="1024"/>
      <c r="F18" s="1024"/>
      <c r="G18" s="1025"/>
      <c r="I18" s="464"/>
      <c r="J18" s="464"/>
    </row>
    <row r="19" spans="2:29" ht="21" customHeight="1">
      <c r="B19" s="401" t="s">
        <v>729</v>
      </c>
      <c r="C19" s="422"/>
      <c r="D19" s="1023"/>
      <c r="E19" s="1024"/>
      <c r="F19" s="1024"/>
      <c r="G19" s="1025"/>
      <c r="I19" s="464"/>
      <c r="J19" s="464"/>
    </row>
    <row r="20" spans="2:29" ht="21" customHeight="1">
      <c r="B20" s="423" t="s">
        <v>730</v>
      </c>
      <c r="C20" s="424"/>
      <c r="D20" s="1023"/>
      <c r="E20" s="1024"/>
      <c r="F20" s="1024"/>
      <c r="G20" s="1025"/>
      <c r="I20" s="464"/>
      <c r="J20" s="464"/>
    </row>
    <row r="21" spans="2:29" ht="21.75" customHeight="1">
      <c r="B21" s="425" t="s">
        <v>731</v>
      </c>
      <c r="C21" s="426"/>
      <c r="D21" s="1023"/>
      <c r="E21" s="1024"/>
      <c r="F21" s="1024"/>
      <c r="G21" s="1025"/>
      <c r="I21" s="464" t="s">
        <v>568</v>
      </c>
      <c r="J21" s="464">
        <f>D15</f>
        <v>0</v>
      </c>
    </row>
    <row r="22" spans="2:29" ht="20.100000000000001" customHeight="1"/>
    <row r="23" spans="2:29" ht="20.100000000000001" hidden="1" customHeight="1">
      <c r="B23" s="400" t="str">
        <f>IF(D7=1, "Name of other Partner","Name of other Partner - 1")</f>
        <v>Name of other Partner</v>
      </c>
      <c r="C23" s="421"/>
      <c r="D23" s="1023" t="s">
        <v>571</v>
      </c>
      <c r="E23" s="1024"/>
      <c r="F23" s="1024"/>
      <c r="G23" s="1025"/>
    </row>
    <row r="24" spans="2:29" ht="20.100000000000001" hidden="1" customHeight="1">
      <c r="B24" s="401" t="str">
        <f>IF(D7=1, "Address of other Partner","Address of other Partner - 1")</f>
        <v>Address of other Partner</v>
      </c>
      <c r="C24" s="422"/>
      <c r="D24" s="1023" t="s">
        <v>573</v>
      </c>
      <c r="E24" s="1024"/>
      <c r="F24" s="1024"/>
      <c r="G24" s="1025"/>
    </row>
    <row r="25" spans="2:29" ht="20.100000000000001" hidden="1" customHeight="1">
      <c r="B25" s="423"/>
      <c r="C25" s="424"/>
      <c r="D25" s="1023" t="s">
        <v>570</v>
      </c>
      <c r="E25" s="1024"/>
      <c r="F25" s="1024"/>
      <c r="G25" s="1025"/>
    </row>
    <row r="26" spans="2:29" ht="20.100000000000001" hidden="1" customHeight="1">
      <c r="B26" s="425"/>
      <c r="C26" s="426"/>
      <c r="D26" s="1023"/>
      <c r="E26" s="1024"/>
      <c r="F26" s="1024"/>
      <c r="G26" s="1025"/>
    </row>
    <row r="27" spans="2:29" ht="20.100000000000001" customHeight="1"/>
    <row r="28" spans="2:29" ht="20.100000000000001" hidden="1" customHeight="1">
      <c r="B28" s="400" t="s">
        <v>558</v>
      </c>
      <c r="C28" s="421"/>
      <c r="D28" s="1023"/>
      <c r="E28" s="1024"/>
      <c r="F28" s="1024"/>
      <c r="G28" s="1025"/>
    </row>
    <row r="29" spans="2:29" ht="20.100000000000001" hidden="1" customHeight="1">
      <c r="B29" s="401" t="s">
        <v>559</v>
      </c>
      <c r="C29" s="422"/>
      <c r="D29" s="1023"/>
      <c r="E29" s="1024"/>
      <c r="F29" s="1024"/>
      <c r="G29" s="1025"/>
    </row>
    <row r="30" spans="2:29" ht="20.100000000000001" hidden="1" customHeight="1">
      <c r="B30" s="423"/>
      <c r="C30" s="424"/>
      <c r="D30" s="1023"/>
      <c r="E30" s="1024"/>
      <c r="F30" s="1024"/>
      <c r="G30" s="1025"/>
    </row>
    <row r="31" spans="2:29" ht="20.100000000000001" hidden="1" customHeight="1">
      <c r="B31" s="425"/>
      <c r="C31" s="426"/>
      <c r="D31" s="1023"/>
      <c r="E31" s="1024"/>
      <c r="F31" s="1024"/>
      <c r="G31" s="1025"/>
    </row>
    <row r="32" spans="2:29" ht="20.100000000000001" customHeight="1">
      <c r="B32" s="427"/>
      <c r="C32" s="427"/>
    </row>
    <row r="33" spans="2:25" ht="21" customHeight="1">
      <c r="B33" s="428" t="s">
        <v>168</v>
      </c>
      <c r="C33" s="429"/>
      <c r="D33" s="1023"/>
      <c r="E33" s="1024"/>
      <c r="F33" s="1024"/>
      <c r="G33" s="1025"/>
    </row>
    <row r="34" spans="2:25" ht="21" customHeight="1">
      <c r="B34" s="428" t="s">
        <v>169</v>
      </c>
      <c r="C34" s="429"/>
      <c r="D34" s="1023"/>
      <c r="E34" s="1024"/>
      <c r="F34" s="1024"/>
      <c r="G34" s="1025"/>
    </row>
    <row r="35" spans="2:25" ht="21" customHeight="1">
      <c r="B35" s="430"/>
      <c r="C35" s="430"/>
      <c r="D35" s="431"/>
    </row>
    <row r="36" spans="2:25" s="402" customFormat="1" ht="21" customHeight="1">
      <c r="B36" s="428" t="s">
        <v>563</v>
      </c>
      <c r="C36" s="429"/>
      <c r="D36" s="432"/>
      <c r="E36" s="433"/>
      <c r="F36" s="432"/>
      <c r="G36" s="434"/>
      <c r="H36" s="435">
        <f>IF(E36="Feb",29,IF(OR(E36="Apr", E36="Jun", E36="Sep", E36="Nov"),30,31))</f>
        <v>31</v>
      </c>
      <c r="I36" s="406"/>
      <c r="J36" s="406"/>
      <c r="K36" s="406"/>
      <c r="L36" s="406"/>
      <c r="M36" s="406"/>
      <c r="N36" s="406"/>
      <c r="O36" s="406"/>
      <c r="P36" s="406"/>
      <c r="Q36" s="406"/>
      <c r="R36" s="406"/>
      <c r="S36" s="406"/>
      <c r="T36" s="406"/>
      <c r="U36" s="406"/>
      <c r="V36" s="406"/>
      <c r="W36" s="406"/>
      <c r="X36" s="406"/>
      <c r="Y36" s="406"/>
    </row>
    <row r="37" spans="2:25" ht="21" customHeight="1">
      <c r="B37" s="428" t="s">
        <v>564</v>
      </c>
      <c r="C37" s="429"/>
      <c r="D37" s="438"/>
      <c r="E37" s="436"/>
      <c r="F37" s="436"/>
      <c r="G37" s="437"/>
    </row>
    <row r="38" spans="2:25">
      <c r="E38" s="420"/>
    </row>
  </sheetData>
  <sheetProtection algorithmName="SHA-512" hashValue="XWUazp/8aMMvchSfVxDrvy2IXpMFzMTSa5UaHSOHukwysq0LaxtjRP4taSXfFapKY3tPNcQsYe1ADXGwajxeIQ==" saltValue="Cv/HT2yAX4QbFhfN06+oBg==" spinCount="100000" sheet="1" formatColumns="0" formatRows="0" selectLockedCells="1"/>
  <customSheetViews>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1"/>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2"/>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3"/>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8"/>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9"/>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1"/>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3"/>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4"/>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5"/>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6"/>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8"/>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0"/>
  <headerFooter alignWithMargins="0"/>
  <drawing r:id="rId2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DBB6855E-D634-47BF-8EAD-2479D63E426E}" state="hidden">
      <pageMargins left="0.7" right="0.7" top="0.75" bottom="0.75" header="0.3" footer="0.3"/>
    </customSheetView>
    <customSheetView guid="{4B898AE2-7356-489E-882D-EC3B09CB95AA}" state="hidden">
      <pageMargins left="0.7" right="0.7" top="0.75" bottom="0.75" header="0.3" footer="0.3"/>
    </customSheetView>
    <customSheetView guid="{F0C5A243-1ADF-42BF-85A0-B6506A13618B}"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7" customWidth="1"/>
    <col min="2" max="2" width="15.7109375" style="17" customWidth="1"/>
    <col min="3" max="3" width="11.42578125" style="17" customWidth="1"/>
    <col min="4" max="4" width="27.140625" style="17" customWidth="1"/>
    <col min="5" max="5" width="52.85546875" style="17" customWidth="1"/>
    <col min="6" max="6" width="12.85546875" style="30" customWidth="1"/>
    <col min="7" max="7" width="9.7109375" style="30" hidden="1" customWidth="1"/>
    <col min="8" max="8" width="18" style="30" hidden="1" customWidth="1"/>
    <col min="9" max="25" width="9.7109375" style="30" customWidth="1"/>
    <col min="26" max="26" width="18" style="131" customWidth="1"/>
    <col min="27" max="27" width="9.140625" style="38"/>
    <col min="28" max="28" width="9.140625" style="12"/>
    <col min="29" max="16384" width="9.140625" style="13"/>
  </cols>
  <sheetData>
    <row r="1" spans="1:46" ht="27" customHeight="1">
      <c r="A1" s="1034" t="str">
        <f>Basic!A3&amp;Basic!B3</f>
        <v>Specification No. :5002002169/REACTOR/DOM/A02-CC CS -3</v>
      </c>
      <c r="B1" s="1034"/>
      <c r="C1" s="1034"/>
      <c r="D1" s="1034"/>
      <c r="E1" s="331" t="str">
        <f>"Attachment-3(JV) " &amp; AT1</f>
        <v xml:space="preserve">Attachment-3(JV) </v>
      </c>
      <c r="F1" s="54"/>
      <c r="G1" s="54"/>
      <c r="H1" s="54"/>
      <c r="I1" s="54"/>
      <c r="J1" s="54"/>
      <c r="K1" s="54"/>
      <c r="L1" s="54"/>
      <c r="M1" s="54"/>
      <c r="N1" s="54"/>
      <c r="O1" s="54"/>
      <c r="P1" s="54"/>
      <c r="Q1" s="54"/>
      <c r="R1" s="54"/>
      <c r="S1" s="54"/>
      <c r="T1" s="54"/>
      <c r="U1" s="54"/>
      <c r="V1" s="54"/>
      <c r="W1" s="54"/>
      <c r="X1" s="54"/>
      <c r="Y1" s="54"/>
      <c r="Z1" s="136" t="str">
        <f>'Names of Bidder'!D6</f>
        <v>Sole Bidder</v>
      </c>
      <c r="AT1" s="134"/>
    </row>
    <row r="2" spans="1:46" ht="10.5" customHeight="1">
      <c r="Z2" s="136">
        <f>'Names of Bidder'!G6</f>
        <v>0</v>
      </c>
    </row>
    <row r="3" spans="1:46" ht="75" customHeight="1">
      <c r="A3" s="1009"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55"/>
      <c r="G3" s="55"/>
      <c r="H3" s="55"/>
      <c r="I3" s="55"/>
      <c r="J3" s="55"/>
      <c r="K3" s="55"/>
      <c r="L3" s="55"/>
      <c r="M3" s="55"/>
      <c r="N3" s="55"/>
      <c r="O3" s="55"/>
      <c r="P3" s="55"/>
      <c r="Q3" s="55"/>
      <c r="R3" s="55"/>
      <c r="S3" s="55"/>
      <c r="T3" s="55"/>
      <c r="U3" s="55"/>
      <c r="V3" s="55"/>
      <c r="W3" s="55"/>
      <c r="X3" s="55"/>
      <c r="Y3" s="55"/>
      <c r="Z3" s="137"/>
      <c r="AA3" s="56"/>
      <c r="AB3" s="14"/>
    </row>
    <row r="4" spans="1:46" ht="20.100000000000001" customHeight="1">
      <c r="A4" s="16"/>
      <c r="AB4" s="18"/>
      <c r="AC4" s="2"/>
    </row>
    <row r="5" spans="1:46" ht="20.100000000000001" customHeight="1">
      <c r="A5" s="1035" t="s">
        <v>341</v>
      </c>
      <c r="B5" s="1035"/>
      <c r="C5" s="1035"/>
      <c r="D5" s="1035"/>
      <c r="E5" s="1035"/>
      <c r="F5" s="57"/>
      <c r="G5" s="57"/>
      <c r="H5" s="57"/>
      <c r="I5" s="57"/>
      <c r="J5" s="57"/>
      <c r="K5" s="57"/>
      <c r="L5" s="57"/>
      <c r="M5" s="57"/>
      <c r="N5" s="57"/>
      <c r="O5" s="57"/>
      <c r="P5" s="57"/>
      <c r="Q5" s="57"/>
      <c r="R5" s="57"/>
      <c r="S5" s="57"/>
      <c r="T5" s="57"/>
      <c r="U5" s="57"/>
      <c r="V5" s="57"/>
      <c r="W5" s="57"/>
      <c r="X5" s="57"/>
      <c r="Y5" s="57"/>
      <c r="Z5" s="138"/>
      <c r="AB5" s="18"/>
      <c r="AC5" s="4"/>
    </row>
    <row r="6" spans="1:46" ht="20.100000000000001" customHeight="1">
      <c r="A6" s="20"/>
      <c r="AB6" s="18"/>
      <c r="AC6" s="4"/>
    </row>
    <row r="7" spans="1:46" ht="20.100000000000001" customHeight="1">
      <c r="A7" s="21" t="str">
        <f>"Bidder’s Name and Address  :"</f>
        <v>Bidder’s Name and Address  :</v>
      </c>
      <c r="E7" s="6" t="s">
        <v>346</v>
      </c>
      <c r="F7" s="6"/>
      <c r="G7" s="6"/>
      <c r="H7" s="6"/>
      <c r="I7" s="6"/>
      <c r="J7" s="6"/>
      <c r="K7" s="6"/>
      <c r="L7" s="6"/>
      <c r="M7" s="6"/>
      <c r="N7" s="6"/>
      <c r="O7" s="6"/>
      <c r="P7" s="6"/>
      <c r="Q7" s="6"/>
      <c r="R7" s="6"/>
      <c r="S7" s="6"/>
      <c r="T7" s="6"/>
      <c r="U7" s="6"/>
      <c r="V7" s="6"/>
      <c r="W7" s="6"/>
      <c r="X7" s="6"/>
      <c r="Y7" s="6"/>
      <c r="AB7" s="18"/>
      <c r="AC7" s="4"/>
    </row>
    <row r="8" spans="1:46" ht="36" customHeight="1">
      <c r="A8" s="1041" t="str">
        <f>IF('Names of Bidder'!D6= "JV (Joint Venture)", "JV of " &amp; Z8, "")</f>
        <v/>
      </c>
      <c r="B8" s="1041"/>
      <c r="C8" s="1041"/>
      <c r="D8" s="1041"/>
      <c r="E8" s="3" t="s">
        <v>348</v>
      </c>
      <c r="F8" s="6"/>
      <c r="G8" s="6"/>
      <c r="I8" s="6"/>
      <c r="J8" s="6"/>
      <c r="K8" s="6"/>
      <c r="L8" s="6"/>
      <c r="M8" s="6"/>
      <c r="N8" s="6"/>
      <c r="O8" s="6"/>
      <c r="P8" s="6"/>
      <c r="Q8" s="6"/>
      <c r="R8" s="6"/>
      <c r="S8" s="6"/>
      <c r="T8" s="6"/>
      <c r="U8" s="6"/>
      <c r="V8" s="6"/>
      <c r="W8" s="6"/>
      <c r="X8" s="6"/>
      <c r="Y8" s="6"/>
      <c r="Z8" s="139" t="str">
        <f>IF('Names of Bidder'!D7=1,'Names of Bidder'!D18&amp;" &amp; "&amp;'Names of Bidder'!D23,IF('Names of Bidder'!D7="2 or More",'Names of Bidder'!D18&amp;" , "&amp;'Names of Bidder'!D23&amp;" &amp; "&amp;'Names of Bidder'!D28,""))</f>
        <v xml:space="preserve"> &amp; Ram Lal</v>
      </c>
      <c r="AB8" s="18"/>
      <c r="AC8" s="4"/>
    </row>
    <row r="9" spans="1:46" ht="20.100000000000001" customHeight="1">
      <c r="A9" s="5" t="s">
        <v>347</v>
      </c>
      <c r="B9" s="1037">
        <f>'Names of Bidder'!D10</f>
        <v>0</v>
      </c>
      <c r="C9" s="1037"/>
      <c r="D9" s="1037"/>
      <c r="E9" s="3" t="s">
        <v>350</v>
      </c>
      <c r="F9" s="58"/>
      <c r="G9" s="58"/>
      <c r="H9" s="58"/>
      <c r="I9" s="58"/>
      <c r="J9" s="58"/>
      <c r="K9" s="58"/>
      <c r="L9" s="58"/>
      <c r="M9" s="58"/>
      <c r="N9" s="58"/>
      <c r="O9" s="58"/>
      <c r="P9" s="58"/>
      <c r="Q9" s="58"/>
      <c r="R9" s="58"/>
      <c r="S9" s="58"/>
      <c r="T9" s="58"/>
      <c r="U9" s="58"/>
      <c r="V9" s="58"/>
      <c r="W9" s="58"/>
      <c r="X9" s="58"/>
      <c r="Y9" s="58"/>
      <c r="AB9" s="18"/>
      <c r="AC9" s="4"/>
    </row>
    <row r="10" spans="1:46" ht="20.100000000000001" customHeight="1">
      <c r="A10" s="5" t="s">
        <v>349</v>
      </c>
      <c r="B10" s="1038">
        <f>'Names of Bidder'!D11</f>
        <v>0</v>
      </c>
      <c r="C10" s="1038"/>
      <c r="D10" s="1038"/>
      <c r="E10" s="3" t="s">
        <v>178</v>
      </c>
      <c r="F10" s="58"/>
      <c r="G10" s="58"/>
      <c r="H10" s="58"/>
      <c r="I10" s="58"/>
      <c r="J10" s="58"/>
      <c r="K10" s="58"/>
      <c r="L10" s="58"/>
      <c r="M10" s="58"/>
      <c r="N10" s="58"/>
      <c r="O10" s="58"/>
      <c r="P10" s="58"/>
      <c r="Q10" s="58"/>
      <c r="R10" s="58"/>
      <c r="S10" s="58"/>
      <c r="T10" s="58"/>
      <c r="U10" s="58"/>
      <c r="V10" s="58"/>
      <c r="W10" s="58"/>
      <c r="X10" s="58"/>
      <c r="Y10" s="58"/>
      <c r="AB10" s="18"/>
      <c r="AC10" s="4"/>
    </row>
    <row r="11" spans="1:46" ht="20.100000000000001" customHeight="1">
      <c r="B11" s="1038">
        <f>'Names of Bidder'!D12</f>
        <v>0</v>
      </c>
      <c r="C11" s="1038"/>
      <c r="D11" s="1038"/>
      <c r="E11" s="3" t="s">
        <v>351</v>
      </c>
      <c r="F11" s="58"/>
      <c r="G11" s="58"/>
      <c r="H11" s="58"/>
      <c r="I11" s="58"/>
      <c r="J11" s="58"/>
      <c r="K11" s="58"/>
      <c r="L11" s="58"/>
      <c r="M11" s="58"/>
      <c r="N11" s="58"/>
      <c r="O11" s="58"/>
      <c r="P11" s="58"/>
      <c r="Q11" s="58"/>
      <c r="R11" s="58"/>
      <c r="S11" s="58"/>
      <c r="T11" s="58"/>
      <c r="U11" s="58"/>
      <c r="V11" s="58"/>
      <c r="W11" s="58"/>
      <c r="X11" s="58"/>
      <c r="Y11" s="58"/>
    </row>
    <row r="12" spans="1:46" ht="20.100000000000001" customHeight="1">
      <c r="A12" s="20"/>
      <c r="B12" s="1038">
        <f>'Names of Bidder'!D13</f>
        <v>0</v>
      </c>
      <c r="C12" s="1038"/>
      <c r="D12" s="1038"/>
      <c r="E12" s="3"/>
      <c r="F12" s="58"/>
      <c r="G12" s="58"/>
      <c r="H12" s="58"/>
      <c r="I12" s="58"/>
      <c r="J12" s="58"/>
      <c r="K12" s="58"/>
      <c r="L12" s="58"/>
      <c r="M12" s="58"/>
      <c r="N12" s="58"/>
      <c r="O12" s="58"/>
      <c r="P12" s="58"/>
      <c r="Q12" s="58"/>
      <c r="R12" s="58"/>
      <c r="S12" s="58"/>
      <c r="T12" s="58"/>
      <c r="U12" s="58"/>
      <c r="V12" s="58"/>
      <c r="W12" s="58"/>
      <c r="X12" s="58"/>
      <c r="Y12" s="58"/>
    </row>
    <row r="13" spans="1:46" ht="9.9499999999999993" customHeight="1">
      <c r="A13" s="20"/>
      <c r="B13" s="113"/>
      <c r="C13" s="113"/>
      <c r="D13" s="113"/>
      <c r="E13" s="13"/>
      <c r="F13" s="58"/>
      <c r="G13" s="58"/>
      <c r="H13" s="58"/>
      <c r="I13" s="58"/>
      <c r="J13" s="58"/>
      <c r="K13" s="58"/>
      <c r="L13" s="58"/>
      <c r="M13" s="58"/>
      <c r="N13" s="58"/>
      <c r="O13" s="58"/>
      <c r="P13" s="58"/>
      <c r="Q13" s="58"/>
      <c r="R13" s="58"/>
      <c r="S13" s="58"/>
      <c r="T13" s="58"/>
      <c r="U13" s="58"/>
      <c r="V13" s="58"/>
      <c r="W13" s="58"/>
      <c r="X13" s="58"/>
      <c r="Y13" s="58"/>
    </row>
    <row r="14" spans="1:46" ht="20.100000000000001" customHeight="1">
      <c r="A14" s="1039" t="str">
        <f>IF('Names of Bidder'!D6="Sole Bidder", "This Attachment is Not Applicable", "")</f>
        <v>This Attachment is Not Applicable</v>
      </c>
      <c r="B14" s="1039"/>
      <c r="C14" s="1039"/>
      <c r="D14" s="1039"/>
      <c r="E14" s="1039"/>
      <c r="F14" s="58"/>
      <c r="G14" s="58"/>
      <c r="H14" s="58"/>
      <c r="I14" s="58"/>
      <c r="J14" s="58"/>
      <c r="K14" s="58"/>
      <c r="L14" s="58"/>
      <c r="M14" s="58"/>
      <c r="N14" s="58"/>
      <c r="O14" s="58"/>
      <c r="P14" s="58"/>
      <c r="Q14" s="58"/>
      <c r="R14" s="58"/>
      <c r="S14" s="58"/>
      <c r="T14" s="58"/>
      <c r="U14" s="58"/>
      <c r="V14" s="58"/>
      <c r="W14" s="58"/>
      <c r="X14" s="58"/>
      <c r="Y14" s="58"/>
    </row>
    <row r="15" spans="1:46" ht="20.100000000000001" customHeight="1">
      <c r="A15" s="21" t="s">
        <v>170</v>
      </c>
      <c r="B15" s="113"/>
      <c r="C15" s="113"/>
      <c r="D15" s="113"/>
      <c r="E15" s="3"/>
      <c r="F15" s="58"/>
      <c r="G15" s="58"/>
      <c r="H15" s="58"/>
      <c r="I15" s="58"/>
      <c r="J15" s="58"/>
      <c r="K15" s="58"/>
      <c r="L15" s="58"/>
      <c r="M15" s="58"/>
      <c r="N15" s="58"/>
      <c r="O15" s="58"/>
      <c r="P15" s="58"/>
      <c r="Q15" s="58"/>
      <c r="R15" s="58"/>
      <c r="S15" s="58"/>
      <c r="T15" s="58"/>
      <c r="U15" s="58"/>
      <c r="V15" s="58"/>
      <c r="W15" s="58"/>
      <c r="X15" s="58"/>
      <c r="Y15" s="58"/>
    </row>
    <row r="16" spans="1:46" ht="20.100000000000001" customHeight="1">
      <c r="A16" s="21"/>
      <c r="B16" s="1040" t="str">
        <f>IF(Z2=1,"Other Partner",IF(Z2="2 or More","Other Partner-1",""))</f>
        <v/>
      </c>
      <c r="C16" s="1040"/>
      <c r="D16" s="1040"/>
      <c r="E16" s="120" t="str">
        <f>IF(Z2="2 or More", "Other Partner-2", "")</f>
        <v/>
      </c>
      <c r="F16" s="58"/>
      <c r="G16" s="58"/>
      <c r="H16" s="58"/>
      <c r="I16" s="58"/>
      <c r="J16" s="58"/>
      <c r="K16" s="58"/>
      <c r="L16" s="58"/>
      <c r="M16" s="58"/>
      <c r="N16" s="58"/>
      <c r="O16" s="58"/>
      <c r="P16" s="58"/>
      <c r="Q16" s="58"/>
      <c r="R16" s="58"/>
      <c r="S16" s="58"/>
      <c r="T16" s="58"/>
      <c r="U16" s="58"/>
      <c r="V16" s="58"/>
      <c r="W16" s="58"/>
      <c r="X16" s="58"/>
      <c r="Y16" s="58"/>
    </row>
    <row r="17" spans="1:28" ht="20.100000000000001" customHeight="1">
      <c r="A17" s="5" t="s">
        <v>347</v>
      </c>
      <c r="B17" s="1038" t="str">
        <f>IF('Names of Bidder'!D23=0, "", 'Names of Bidder'!D23)</f>
        <v>Ram Lal</v>
      </c>
      <c r="C17" s="1038"/>
      <c r="D17" s="1038"/>
      <c r="E17" s="256" t="str">
        <f>IF($Z$2="2 or More", IF(#REF!=0, "",#REF!), "")</f>
        <v/>
      </c>
      <c r="F17" s="58"/>
      <c r="G17" s="58"/>
      <c r="H17" s="58"/>
      <c r="I17" s="58"/>
      <c r="J17" s="58"/>
      <c r="K17" s="58"/>
      <c r="L17" s="58"/>
      <c r="M17" s="58"/>
      <c r="N17" s="58"/>
      <c r="O17" s="58"/>
      <c r="P17" s="58"/>
      <c r="Q17" s="58"/>
      <c r="R17" s="58"/>
      <c r="S17" s="58"/>
      <c r="T17" s="58"/>
      <c r="U17" s="58"/>
      <c r="V17" s="58"/>
      <c r="W17" s="58"/>
      <c r="X17" s="58"/>
      <c r="Y17" s="58"/>
    </row>
    <row r="18" spans="1:28" ht="20.100000000000001" customHeight="1">
      <c r="A18" s="5" t="s">
        <v>349</v>
      </c>
      <c r="B18" s="1038" t="str">
        <f>IF('Names of Bidder'!D24=0, "", 'Names of Bidder'!D24)</f>
        <v>G5</v>
      </c>
      <c r="C18" s="1038"/>
      <c r="D18" s="1038"/>
      <c r="E18" s="256" t="str">
        <f>IF($Z$2="2 or More", IF(#REF!=0, "",#REF!), "")</f>
        <v/>
      </c>
      <c r="F18" s="58"/>
      <c r="G18" s="58"/>
      <c r="H18" s="58"/>
      <c r="I18" s="58"/>
      <c r="J18" s="58"/>
      <c r="K18" s="58"/>
      <c r="L18" s="58"/>
      <c r="M18" s="58"/>
      <c r="N18" s="58"/>
      <c r="O18" s="58"/>
      <c r="P18" s="58"/>
      <c r="Q18" s="58"/>
      <c r="R18" s="58"/>
      <c r="S18" s="58"/>
      <c r="T18" s="58"/>
      <c r="U18" s="58"/>
      <c r="V18" s="58"/>
      <c r="W18" s="58"/>
      <c r="X18" s="58"/>
      <c r="Y18" s="58"/>
    </row>
    <row r="19" spans="1:28" ht="20.100000000000001" customHeight="1">
      <c r="A19" s="20"/>
      <c r="B19" s="1038" t="str">
        <f>IF('Names of Bidder'!D25=0, "", 'Names of Bidder'!D25)</f>
        <v>Gurgaon</v>
      </c>
      <c r="C19" s="1038"/>
      <c r="D19" s="1038"/>
      <c r="E19" s="256" t="str">
        <f>IF($Z$2="2 or More", IF(#REF!=0, "",#REF!), "")</f>
        <v/>
      </c>
      <c r="AA19" s="58"/>
    </row>
    <row r="20" spans="1:28" ht="20.100000000000001" customHeight="1">
      <c r="A20" s="20"/>
      <c r="B20" s="1038" t="str">
        <f>IF('Names of Bidder'!D26=0, "", 'Names of Bidder'!D26)</f>
        <v/>
      </c>
      <c r="C20" s="1038"/>
      <c r="D20" s="1038"/>
      <c r="E20" s="256" t="str">
        <f>IF($Z$2="2 or More", IF(#REF!=0, "",#REF!), "")</f>
        <v/>
      </c>
      <c r="AA20" s="58"/>
    </row>
    <row r="21" spans="1:28" ht="20.100000000000001" customHeight="1">
      <c r="A21" s="17" t="s">
        <v>342</v>
      </c>
    </row>
    <row r="22" spans="1:28" ht="84" customHeight="1">
      <c r="A22" s="1036" t="s">
        <v>566</v>
      </c>
      <c r="B22" s="1036"/>
      <c r="C22" s="1036"/>
      <c r="D22" s="1036"/>
      <c r="E22" s="1036"/>
      <c r="F22" s="59"/>
      <c r="G22" s="59"/>
      <c r="H22" s="59" t="str">
        <f>'Names of Bidder'!D6</f>
        <v>Sole Bidder</v>
      </c>
      <c r="I22" s="59"/>
      <c r="J22" s="59"/>
      <c r="K22" s="59"/>
      <c r="L22" s="59"/>
      <c r="M22" s="59"/>
      <c r="N22" s="59"/>
      <c r="O22" s="59"/>
      <c r="P22" s="59"/>
      <c r="Q22" s="59"/>
      <c r="R22" s="59"/>
      <c r="S22" s="59"/>
      <c r="T22" s="59"/>
      <c r="U22" s="59"/>
      <c r="V22" s="59"/>
      <c r="W22" s="59"/>
      <c r="X22" s="59"/>
      <c r="Y22" s="59"/>
      <c r="Z22" s="140"/>
      <c r="AA22" s="60"/>
      <c r="AB22" s="22"/>
    </row>
    <row r="23" spans="1:28" ht="33" customHeight="1">
      <c r="D23" s="118"/>
    </row>
    <row r="24" spans="1:28" ht="33" customHeight="1">
      <c r="A24" s="24" t="s">
        <v>7</v>
      </c>
      <c r="B24" s="88" t="str">
        <f>'Names of Bidder'!D36&amp;"-"&amp; 'Names of Bidder'!E36&amp;"-" &amp;'Names of Bidder'!F36</f>
        <v>--</v>
      </c>
      <c r="C24" s="61"/>
      <c r="D24" s="118" t="s">
        <v>5</v>
      </c>
      <c r="E24" s="254" t="str">
        <f>IF('Names of Bidder'!D33=0, "", 'Names of Bidder'!D33)</f>
        <v/>
      </c>
      <c r="F24" s="61"/>
      <c r="G24" s="61"/>
      <c r="H24" s="61"/>
      <c r="I24" s="61"/>
      <c r="J24" s="61"/>
      <c r="K24" s="61"/>
      <c r="L24" s="61"/>
      <c r="M24" s="61"/>
      <c r="N24" s="61"/>
      <c r="O24" s="61"/>
      <c r="P24" s="61"/>
      <c r="Q24" s="61"/>
      <c r="R24" s="61"/>
      <c r="S24" s="61"/>
      <c r="T24" s="61"/>
      <c r="U24" s="61"/>
      <c r="V24" s="61"/>
      <c r="W24" s="61"/>
      <c r="X24" s="61"/>
      <c r="Y24" s="61"/>
      <c r="AA24" s="38">
        <f>Basic!B4</f>
        <v>0</v>
      </c>
    </row>
    <row r="25" spans="1:28" ht="33" customHeight="1">
      <c r="A25" s="24" t="s">
        <v>8</v>
      </c>
      <c r="B25" s="254" t="str">
        <f>IF('Names of Bidder'!D37=0, "", 'Names of Bidder'!D37)</f>
        <v/>
      </c>
      <c r="C25" s="61"/>
      <c r="D25" s="118" t="s">
        <v>6</v>
      </c>
      <c r="E25" s="254" t="str">
        <f>IF('Names of Bidder'!D34=0, "", 'Names of Bidder'!D34)</f>
        <v/>
      </c>
      <c r="F25" s="106"/>
      <c r="G25" s="106"/>
      <c r="H25" s="106"/>
      <c r="I25" s="106"/>
      <c r="J25" s="106"/>
      <c r="K25" s="106"/>
      <c r="L25" s="106"/>
      <c r="M25" s="106"/>
      <c r="N25" s="106"/>
      <c r="O25" s="106"/>
      <c r="P25" s="106"/>
      <c r="Q25" s="106"/>
      <c r="R25" s="106"/>
      <c r="S25" s="106"/>
      <c r="T25" s="106"/>
      <c r="U25" s="106"/>
      <c r="V25" s="106"/>
      <c r="W25" s="106"/>
      <c r="X25" s="106"/>
      <c r="Y25" s="106"/>
      <c r="AA25" s="38">
        <f>Basic!B5</f>
        <v>15</v>
      </c>
    </row>
    <row r="26" spans="1:28" ht="33" customHeight="1">
      <c r="C26" s="61"/>
      <c r="D26" s="118"/>
      <c r="F26" s="106"/>
      <c r="G26" s="106"/>
      <c r="H26" s="106"/>
      <c r="I26" s="106"/>
      <c r="J26" s="106"/>
      <c r="K26" s="106"/>
      <c r="L26" s="106"/>
      <c r="M26" s="106"/>
      <c r="N26" s="106"/>
      <c r="O26" s="106"/>
      <c r="P26" s="106"/>
      <c r="Q26" s="106"/>
      <c r="R26" s="106"/>
      <c r="S26" s="106"/>
      <c r="T26" s="106"/>
      <c r="U26" s="106"/>
      <c r="V26" s="106"/>
      <c r="W26" s="106"/>
      <c r="X26" s="106"/>
      <c r="Y26" s="106"/>
    </row>
    <row r="27" spans="1:28" ht="33" customHeight="1">
      <c r="A27" s="21"/>
      <c r="C27" s="21"/>
      <c r="E27" s="21"/>
      <c r="F27" s="61"/>
      <c r="G27" s="61"/>
      <c r="H27" s="61"/>
      <c r="I27" s="61"/>
      <c r="J27" s="61"/>
      <c r="K27" s="61"/>
      <c r="L27" s="61"/>
      <c r="M27" s="61"/>
      <c r="N27" s="61"/>
      <c r="O27" s="61"/>
      <c r="P27" s="61"/>
      <c r="Q27" s="61"/>
      <c r="R27" s="61"/>
      <c r="S27" s="61"/>
      <c r="T27" s="61"/>
      <c r="U27" s="61"/>
      <c r="V27" s="61"/>
      <c r="W27" s="61"/>
      <c r="X27" s="61"/>
      <c r="Y27" s="61"/>
    </row>
    <row r="28" spans="1:28" ht="20.100000000000001" customHeight="1"/>
    <row r="29" spans="1:28" ht="20.100000000000001" customHeight="1">
      <c r="A29" s="26"/>
    </row>
    <row r="30" spans="1:28" ht="20.100000000000001" customHeight="1"/>
    <row r="31" spans="1:28" ht="20.100000000000001" customHeight="1"/>
    <row r="32" spans="1:2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8"/>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1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0"/>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1"/>
  <headerFooter alignWithMargins="0">
    <oddFooter>&amp;R&amp;"Book Antiqua,Bold"&amp;8 Page &amp;P of &amp;N</oddFooter>
  </headerFooter>
  <drawing r:id="rId4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9" style="341" customWidth="1"/>
    <col min="7" max="7" width="16.42578125" style="341" customWidth="1"/>
    <col min="8" max="8" width="13.28515625" style="341" customWidth="1"/>
    <col min="9" max="9" width="25.710937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8" width="0" style="341" hidden="1" customWidth="1"/>
    <col min="29" max="16384" width="9.140625" style="341"/>
  </cols>
  <sheetData>
    <row r="1" spans="1:9" ht="24" customHeight="1">
      <c r="A1" s="380" t="str">
        <f>Basic!A3&amp;Basic!B3</f>
        <v>Specification No. :5002002169/REACTOR/DOM/A02-CC CS -3</v>
      </c>
      <c r="B1" s="398"/>
      <c r="C1" s="398"/>
      <c r="D1" s="398"/>
      <c r="E1" s="398"/>
      <c r="F1" s="398"/>
      <c r="G1" s="398"/>
      <c r="H1" s="339"/>
      <c r="I1" s="339" t="s">
        <v>725</v>
      </c>
    </row>
    <row r="2" spans="1:9" ht="15.75" customHeight="1"/>
    <row r="3" spans="1:9" ht="85.5" customHeight="1">
      <c r="A3" s="1042" t="str">
        <f>Basic!B1</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42"/>
      <c r="C3" s="1042"/>
      <c r="D3" s="1042"/>
      <c r="E3" s="1042"/>
      <c r="F3" s="1042"/>
      <c r="G3" s="1042"/>
      <c r="H3" s="1042"/>
      <c r="I3" s="1042"/>
    </row>
    <row r="5" spans="1:9" ht="21.75" customHeight="1">
      <c r="A5" s="1043" t="s">
        <v>352</v>
      </c>
      <c r="B5" s="1043"/>
      <c r="C5" s="1043"/>
      <c r="D5" s="1043"/>
      <c r="E5" s="1043"/>
      <c r="F5" s="1043"/>
      <c r="G5" s="1043"/>
      <c r="H5" s="1043"/>
      <c r="I5" s="1043"/>
    </row>
    <row r="7" spans="1:9" ht="16.5">
      <c r="A7" s="346" t="str">
        <f>'[11]Attach 3(JV)'!A7:D7</f>
        <v>Bidder’s Name and Address (Lead Partner of) :</v>
      </c>
      <c r="F7" s="349"/>
      <c r="H7" s="376" t="str">
        <f>'[11]Attach 3(JV)'!E7</f>
        <v>To:</v>
      </c>
    </row>
    <row r="8" spans="1:9" ht="32.25" customHeight="1">
      <c r="A8" s="1044" t="str">
        <f>IF('Names of Bidder'!D6= "JV (Joint Venture)", "JV of " &amp; Z8, "")</f>
        <v/>
      </c>
      <c r="B8" s="1044"/>
      <c r="C8" s="1044"/>
      <c r="D8" s="1044"/>
      <c r="F8" s="483"/>
      <c r="H8" s="378" t="str">
        <f>'[11]Attach 3(JV)'!E8</f>
        <v>Contract Services</v>
      </c>
    </row>
    <row r="9" spans="1:9" ht="18" customHeight="1">
      <c r="A9" s="346" t="s">
        <v>591</v>
      </c>
      <c r="B9" s="1045">
        <f>'Attach 3(JV)'!B9:D9</f>
        <v>0</v>
      </c>
      <c r="C9" s="1045"/>
      <c r="F9" s="483"/>
      <c r="H9" s="378" t="str">
        <f>'[11]Attach 3(JV)'!E9</f>
        <v>Power Grid Corporation of India Ltd.,</v>
      </c>
    </row>
    <row r="10" spans="1:9" ht="18" customHeight="1">
      <c r="A10" s="346" t="s">
        <v>592</v>
      </c>
      <c r="B10" s="1046">
        <f>'Attach 3(JV)'!B10:D10</f>
        <v>0</v>
      </c>
      <c r="C10" s="1046"/>
      <c r="F10" s="483"/>
      <c r="H10" s="378" t="str">
        <f>'[11]Attach 3(JV)'!E10</f>
        <v>"Saudamini", Plot No. 2, Sector 29</v>
      </c>
    </row>
    <row r="11" spans="1:9" ht="17.25" customHeight="1">
      <c r="B11" s="1046">
        <f>'Attach 3(JV)'!B11:D11</f>
        <v>0</v>
      </c>
      <c r="C11" s="1046"/>
      <c r="F11" s="483"/>
      <c r="H11" s="378" t="str">
        <f>'[11]Attach 3(JV)'!E11</f>
        <v>Gurgaon (Haryana) - 122001</v>
      </c>
    </row>
    <row r="12" spans="1:9" ht="18" customHeight="1">
      <c r="B12" s="1046">
        <f>'Attach 3(JV)'!B12:D12</f>
        <v>0</v>
      </c>
      <c r="C12" s="1046"/>
    </row>
    <row r="13" spans="1:9">
      <c r="B13" s="1046" t="str">
        <f>IF('Names of Bidder'!D22=0, "", 'Names of Bidder'!D22)</f>
        <v/>
      </c>
      <c r="C13" s="1046"/>
    </row>
    <row r="14" spans="1:9">
      <c r="A14" s="341" t="s">
        <v>342</v>
      </c>
    </row>
    <row r="16" spans="1:9" ht="66" customHeight="1">
      <c r="A16" s="1047" t="s">
        <v>593</v>
      </c>
      <c r="B16" s="1047"/>
      <c r="C16" s="1047"/>
      <c r="D16" s="1047"/>
      <c r="E16" s="1047"/>
      <c r="F16" s="1047"/>
      <c r="G16" s="1047"/>
      <c r="H16" s="1047"/>
      <c r="I16" s="1047"/>
    </row>
    <row r="17" spans="1:13" ht="9.75" customHeight="1"/>
    <row r="18" spans="1:13" ht="14.25" customHeight="1">
      <c r="A18" s="484" t="s">
        <v>594</v>
      </c>
      <c r="B18" s="1047" t="s">
        <v>595</v>
      </c>
      <c r="C18" s="1047"/>
      <c r="D18" s="1047"/>
      <c r="E18" s="1047"/>
      <c r="F18" s="1047"/>
      <c r="G18" s="485"/>
      <c r="H18" s="485"/>
      <c r="M18" s="486"/>
    </row>
    <row r="19" spans="1:13" ht="17.25" hidden="1" customHeight="1">
      <c r="A19" s="484" t="s">
        <v>594</v>
      </c>
      <c r="B19" s="1047" t="s">
        <v>596</v>
      </c>
      <c r="C19" s="1047"/>
      <c r="D19" s="1047"/>
      <c r="E19" s="1047"/>
      <c r="F19" s="1047"/>
      <c r="G19" s="1047"/>
      <c r="H19" s="1047"/>
      <c r="M19" s="486"/>
    </row>
    <row r="20" spans="1:13" ht="16.5" hidden="1">
      <c r="A20" s="487" t="s">
        <v>18</v>
      </c>
      <c r="B20" s="1048" t="e">
        <f>'[11]Name of Bidder'!C13</f>
        <v>#REF!</v>
      </c>
      <c r="C20" s="1048"/>
      <c r="D20" s="1048"/>
      <c r="E20" s="1048"/>
      <c r="F20" s="1048"/>
      <c r="G20" s="1048"/>
      <c r="H20" s="1048"/>
      <c r="M20" s="393">
        <f>'[11]Name of Bidder'!F6</f>
        <v>2</v>
      </c>
    </row>
    <row r="21" spans="1:13" ht="16.5" hidden="1">
      <c r="A21" s="487" t="s">
        <v>27</v>
      </c>
      <c r="B21" s="1048" t="e">
        <f>'[11]Name of Bidder'!C18</f>
        <v>#REF!</v>
      </c>
      <c r="C21" s="1048"/>
      <c r="D21" s="1048"/>
      <c r="E21" s="1048"/>
      <c r="F21" s="1048"/>
      <c r="G21" s="1048"/>
      <c r="H21" s="1048"/>
      <c r="M21" s="393" t="str">
        <f>'[11]Name of Bidder'!F8</f>
        <v>2 or more</v>
      </c>
    </row>
    <row r="22" spans="1:13" ht="17.25" hidden="1" customHeight="1">
      <c r="A22" s="487" t="s">
        <v>476</v>
      </c>
      <c r="B22" s="1048" t="e">
        <f>'[11]Name of Bidder'!C23</f>
        <v>#REF!</v>
      </c>
      <c r="C22" s="1048"/>
      <c r="D22" s="1048"/>
      <c r="E22" s="1048"/>
      <c r="F22" s="1048"/>
      <c r="G22" s="1048"/>
      <c r="H22" s="1048"/>
      <c r="I22" s="488"/>
    </row>
    <row r="23" spans="1:13" ht="15.75" hidden="1" customHeight="1">
      <c r="B23" s="489" t="s">
        <v>597</v>
      </c>
    </row>
    <row r="24" spans="1:13" ht="10.5" customHeight="1">
      <c r="A24" s="490"/>
    </row>
    <row r="25" spans="1:13" ht="25.5" hidden="1" customHeight="1">
      <c r="A25" s="1047" t="s">
        <v>598</v>
      </c>
      <c r="B25" s="1047"/>
      <c r="C25" s="1047"/>
      <c r="D25" s="1047"/>
      <c r="E25" s="1047"/>
      <c r="F25" s="1047"/>
      <c r="G25" s="1047"/>
      <c r="H25" s="1047"/>
    </row>
    <row r="26" spans="1:13" ht="31.5" customHeight="1">
      <c r="A26" s="1049" t="s">
        <v>599</v>
      </c>
      <c r="B26" s="1049"/>
      <c r="C26" s="1049"/>
      <c r="D26" s="1049"/>
      <c r="E26" s="1049"/>
      <c r="F26" s="1049"/>
      <c r="G26" s="1049"/>
      <c r="H26" s="1049"/>
      <c r="I26" s="488"/>
    </row>
    <row r="27" spans="1:13" ht="26.25" customHeight="1">
      <c r="A27" s="491" t="s">
        <v>600</v>
      </c>
      <c r="B27" s="1050" t="s">
        <v>601</v>
      </c>
      <c r="C27" s="1050"/>
      <c r="D27" s="1050"/>
      <c r="E27" s="1050"/>
      <c r="F27" s="1050"/>
      <c r="G27" s="1050"/>
      <c r="H27" s="1050"/>
      <c r="I27" s="488"/>
    </row>
    <row r="28" spans="1:13" ht="26.25" customHeight="1">
      <c r="A28" s="492" t="s">
        <v>419</v>
      </c>
      <c r="B28" s="1051" t="s">
        <v>602</v>
      </c>
      <c r="C28" s="1051"/>
      <c r="D28" s="1051"/>
      <c r="E28" s="1051"/>
      <c r="F28" s="1051"/>
      <c r="G28" s="1051"/>
      <c r="H28" s="1051"/>
    </row>
    <row r="29" spans="1:13" ht="26.25" customHeight="1">
      <c r="A29" s="492" t="s">
        <v>421</v>
      </c>
      <c r="B29" s="1051" t="s">
        <v>603</v>
      </c>
      <c r="C29" s="1051"/>
      <c r="D29" s="1051"/>
      <c r="E29" s="1051"/>
      <c r="F29" s="1051"/>
      <c r="G29" s="1051"/>
      <c r="H29" s="1051"/>
    </row>
    <row r="30" spans="1:13" ht="41.25" customHeight="1">
      <c r="A30" s="492" t="s">
        <v>422</v>
      </c>
      <c r="B30" s="1051" t="s">
        <v>604</v>
      </c>
      <c r="C30" s="1051"/>
      <c r="D30" s="1051"/>
      <c r="E30" s="1051"/>
      <c r="F30" s="1051"/>
      <c r="G30" s="1051"/>
      <c r="H30" s="1051"/>
    </row>
    <row r="31" spans="1:13" ht="9.75" customHeight="1">
      <c r="A31" s="492"/>
      <c r="B31" s="488"/>
      <c r="C31" s="488"/>
      <c r="D31" s="488"/>
      <c r="E31" s="488"/>
      <c r="F31" s="488"/>
      <c r="G31" s="488"/>
      <c r="H31" s="488"/>
      <c r="I31" s="488"/>
    </row>
    <row r="32" spans="1:13" ht="25.5" customHeight="1">
      <c r="A32" s="491" t="s">
        <v>605</v>
      </c>
      <c r="B32" s="1052" t="s">
        <v>606</v>
      </c>
      <c r="C32" s="1052"/>
      <c r="D32" s="1052"/>
      <c r="E32" s="1052"/>
      <c r="F32" s="1052"/>
      <c r="G32" s="1052"/>
      <c r="H32" s="1052"/>
      <c r="I32" s="488"/>
    </row>
    <row r="33" spans="1:9" ht="22.5" customHeight="1">
      <c r="A33" s="492" t="s">
        <v>419</v>
      </c>
      <c r="B33" s="1050" t="s">
        <v>607</v>
      </c>
      <c r="C33" s="1050"/>
      <c r="D33" s="1050"/>
      <c r="E33" s="1050"/>
      <c r="F33" s="1050"/>
      <c r="G33" s="1050"/>
      <c r="H33" s="1050"/>
      <c r="I33" s="488"/>
    </row>
    <row r="34" spans="1:9" ht="24.75" hidden="1" customHeight="1">
      <c r="A34" s="492" t="s">
        <v>421</v>
      </c>
      <c r="B34" s="1050" t="s">
        <v>608</v>
      </c>
      <c r="C34" s="1050"/>
      <c r="D34" s="1050"/>
      <c r="E34" s="1050"/>
      <c r="F34" s="1050"/>
      <c r="G34" s="1050"/>
      <c r="H34" s="1050"/>
      <c r="I34" s="488"/>
    </row>
    <row r="35" spans="1:9" ht="12" customHeight="1">
      <c r="A35" s="488"/>
      <c r="B35" s="488"/>
      <c r="C35" s="488"/>
      <c r="D35" s="488"/>
      <c r="E35" s="488"/>
      <c r="F35" s="488"/>
      <c r="G35" s="488"/>
      <c r="H35" s="488"/>
      <c r="I35" s="488"/>
    </row>
    <row r="36" spans="1:9" s="496" customFormat="1" ht="24.75" customHeight="1">
      <c r="A36" s="494" t="s">
        <v>609</v>
      </c>
      <c r="B36" s="1053" t="s">
        <v>610</v>
      </c>
      <c r="C36" s="1053"/>
      <c r="D36" s="1053"/>
      <c r="E36" s="1053"/>
      <c r="F36" s="1053"/>
      <c r="G36" s="1053"/>
      <c r="H36" s="1053"/>
      <c r="I36" s="495"/>
    </row>
    <row r="37" spans="1:9" ht="24" customHeight="1">
      <c r="A37" s="488"/>
      <c r="B37" s="1054" t="s">
        <v>611</v>
      </c>
      <c r="C37" s="1054"/>
      <c r="D37" s="1054"/>
      <c r="E37" s="1054"/>
      <c r="F37" s="1054"/>
      <c r="G37" s="1054"/>
      <c r="H37" s="1054"/>
      <c r="I37" s="488"/>
    </row>
    <row r="38" spans="1:9" ht="54" customHeight="1">
      <c r="A38" s="488"/>
      <c r="B38" s="1049" t="s">
        <v>612</v>
      </c>
      <c r="C38" s="1049"/>
      <c r="D38" s="1049"/>
      <c r="E38" s="1049"/>
      <c r="F38" s="1049"/>
      <c r="G38" s="1049"/>
      <c r="H38" s="1049"/>
      <c r="I38" s="488"/>
    </row>
    <row r="39" spans="1:9" ht="15.75" customHeight="1">
      <c r="A39" s="1055" t="s">
        <v>613</v>
      </c>
      <c r="B39" s="1058" t="s">
        <v>614</v>
      </c>
      <c r="C39" s="1059"/>
      <c r="D39" s="1064" t="s">
        <v>615</v>
      </c>
      <c r="E39" s="1064"/>
      <c r="F39" s="1064"/>
      <c r="G39" s="488"/>
      <c r="H39" s="488"/>
    </row>
    <row r="40" spans="1:9" ht="19.5" customHeight="1">
      <c r="A40" s="1056"/>
      <c r="B40" s="1060"/>
      <c r="C40" s="1061"/>
      <c r="D40" s="1064"/>
      <c r="E40" s="1064"/>
      <c r="F40" s="1064"/>
      <c r="G40" s="488"/>
      <c r="H40" s="488"/>
      <c r="I40" s="488"/>
    </row>
    <row r="41" spans="1:9" ht="20.25" customHeight="1">
      <c r="A41" s="1057"/>
      <c r="B41" s="1062"/>
      <c r="C41" s="1063"/>
      <c r="D41" s="1064"/>
      <c r="E41" s="1064"/>
      <c r="F41" s="1064"/>
      <c r="G41" s="488"/>
      <c r="H41" s="488"/>
      <c r="I41" s="488"/>
    </row>
    <row r="42" spans="1:9" ht="30.75" customHeight="1">
      <c r="A42" s="499">
        <v>1</v>
      </c>
      <c r="B42" s="1074" t="s">
        <v>616</v>
      </c>
      <c r="C42" s="1074"/>
      <c r="D42" s="1080" t="str">
        <f>IF('Names of Bidder'!D18=0, "", 'Names of Bidder'!D18)</f>
        <v/>
      </c>
      <c r="E42" s="1081"/>
      <c r="F42" s="1082"/>
      <c r="G42" s="488"/>
      <c r="H42" s="488"/>
      <c r="I42" s="488"/>
    </row>
    <row r="43" spans="1:9" ht="22.5" customHeight="1">
      <c r="A43" s="1065">
        <v>2</v>
      </c>
      <c r="B43" s="1068" t="s">
        <v>617</v>
      </c>
      <c r="C43" s="1069"/>
      <c r="D43" s="1075"/>
      <c r="E43" s="1076"/>
      <c r="F43" s="1077"/>
      <c r="G43" s="488"/>
      <c r="H43" s="488"/>
      <c r="I43" s="488"/>
    </row>
    <row r="44" spans="1:9" ht="22.5" customHeight="1">
      <c r="A44" s="1066"/>
      <c r="B44" s="1070"/>
      <c r="C44" s="1071"/>
      <c r="D44" s="1075"/>
      <c r="E44" s="1076"/>
      <c r="F44" s="1077"/>
      <c r="G44" s="488"/>
      <c r="H44" s="488"/>
      <c r="I44" s="488"/>
    </row>
    <row r="45" spans="1:9" ht="21.75" customHeight="1">
      <c r="A45" s="1067"/>
      <c r="B45" s="1072"/>
      <c r="C45" s="1073"/>
      <c r="D45" s="1075"/>
      <c r="E45" s="1076"/>
      <c r="F45" s="1077"/>
      <c r="G45" s="488"/>
      <c r="H45" s="488"/>
      <c r="I45" s="488"/>
    </row>
    <row r="46" spans="1:9" ht="18.75" customHeight="1">
      <c r="A46" s="499">
        <v>3</v>
      </c>
      <c r="B46" s="1074" t="s">
        <v>618</v>
      </c>
      <c r="C46" s="1074"/>
      <c r="D46" s="1075"/>
      <c r="E46" s="1076"/>
      <c r="F46" s="1077"/>
      <c r="G46" s="488"/>
      <c r="H46" s="488"/>
      <c r="I46" s="488"/>
    </row>
    <row r="47" spans="1:9" ht="20.25" customHeight="1">
      <c r="A47" s="499">
        <v>4</v>
      </c>
      <c r="B47" s="1074" t="s">
        <v>619</v>
      </c>
      <c r="C47" s="1074"/>
      <c r="D47" s="1075"/>
      <c r="E47" s="1076"/>
      <c r="F47" s="1077"/>
      <c r="G47" s="488"/>
      <c r="H47" s="488"/>
      <c r="I47" s="488"/>
    </row>
    <row r="48" spans="1:9" ht="19.5" customHeight="1">
      <c r="A48" s="500">
        <v>5</v>
      </c>
      <c r="B48" s="1074" t="s">
        <v>620</v>
      </c>
      <c r="C48" s="1074"/>
      <c r="D48" s="1075"/>
      <c r="E48" s="1076"/>
      <c r="F48" s="1077"/>
      <c r="G48" s="488"/>
      <c r="H48" s="488"/>
    </row>
    <row r="49" spans="1:10" ht="51.75" customHeight="1">
      <c r="A49" s="499">
        <v>6</v>
      </c>
      <c r="B49" s="1074" t="s">
        <v>621</v>
      </c>
      <c r="C49" s="1074"/>
      <c r="D49" s="1075"/>
      <c r="E49" s="1076"/>
      <c r="F49" s="1077"/>
      <c r="G49" s="488"/>
      <c r="H49" s="488"/>
      <c r="I49" s="488"/>
    </row>
    <row r="50" spans="1:10" ht="49.5" customHeight="1">
      <c r="A50" s="499">
        <v>7</v>
      </c>
      <c r="B50" s="1074" t="s">
        <v>622</v>
      </c>
      <c r="C50" s="1074"/>
      <c r="D50" s="1075"/>
      <c r="E50" s="1076"/>
      <c r="F50" s="1077"/>
      <c r="G50" s="488"/>
      <c r="H50" s="488"/>
      <c r="I50" s="488"/>
    </row>
    <row r="51" spans="1:10" ht="24" customHeight="1">
      <c r="A51" s="499">
        <v>8</v>
      </c>
      <c r="B51" s="1074" t="s">
        <v>623</v>
      </c>
      <c r="C51" s="1074"/>
      <c r="D51" s="1075"/>
      <c r="E51" s="1076"/>
      <c r="F51" s="1077"/>
      <c r="G51" s="488"/>
      <c r="H51" s="488"/>
      <c r="I51" s="488"/>
    </row>
    <row r="52" spans="1:10" ht="22.5" customHeight="1">
      <c r="A52" s="501"/>
      <c r="B52" s="502" t="s">
        <v>624</v>
      </c>
      <c r="C52" s="503"/>
      <c r="D52" s="1075"/>
      <c r="E52" s="1076"/>
      <c r="F52" s="1077"/>
      <c r="G52" s="488"/>
      <c r="H52" s="488"/>
      <c r="I52" s="488"/>
    </row>
    <row r="53" spans="1:10" ht="24.75" customHeight="1">
      <c r="A53" s="501"/>
      <c r="B53" s="502" t="s">
        <v>625</v>
      </c>
      <c r="C53" s="503"/>
      <c r="D53" s="1075"/>
      <c r="E53" s="1076"/>
      <c r="F53" s="1077"/>
      <c r="G53" s="488"/>
      <c r="H53" s="488"/>
      <c r="I53" s="488"/>
    </row>
    <row r="54" spans="1:10" ht="22.5" customHeight="1">
      <c r="A54" s="504"/>
      <c r="B54" s="502" t="s">
        <v>626</v>
      </c>
      <c r="C54" s="505"/>
      <c r="D54" s="1075"/>
      <c r="E54" s="1076"/>
      <c r="F54" s="1077"/>
      <c r="G54" s="488"/>
      <c r="H54" s="488"/>
    </row>
    <row r="55" spans="1:10" ht="13.5" customHeight="1">
      <c r="A55" s="488"/>
      <c r="B55" s="488"/>
      <c r="C55" s="488"/>
      <c r="D55" s="488"/>
      <c r="E55" s="488"/>
      <c r="F55" s="488"/>
      <c r="G55" s="488"/>
      <c r="H55" s="488"/>
      <c r="I55" s="488"/>
    </row>
    <row r="56" spans="1:10" s="462" customFormat="1" ht="47.25" customHeight="1">
      <c r="A56" s="499">
        <v>9</v>
      </c>
      <c r="B56" s="1083" t="s">
        <v>627</v>
      </c>
      <c r="C56" s="1084"/>
      <c r="D56" s="1084"/>
      <c r="E56" s="1084"/>
      <c r="F56" s="1085"/>
      <c r="G56" s="506" t="s">
        <v>481</v>
      </c>
      <c r="H56" s="507"/>
      <c r="I56" s="49"/>
      <c r="J56" s="49"/>
    </row>
    <row r="57" spans="1:10" s="462" customFormat="1" ht="42" customHeight="1">
      <c r="A57" s="499">
        <v>10</v>
      </c>
      <c r="B57" s="1083" t="s">
        <v>628</v>
      </c>
      <c r="C57" s="1084"/>
      <c r="D57" s="1084"/>
      <c r="E57" s="1084"/>
      <c r="F57" s="1085"/>
      <c r="G57" s="506"/>
      <c r="H57" s="507"/>
      <c r="I57" s="49"/>
      <c r="J57" s="49"/>
    </row>
    <row r="58" spans="1:10" s="462" customFormat="1" ht="12" customHeight="1">
      <c r="A58" s="49"/>
      <c r="B58" s="49"/>
      <c r="C58" s="49"/>
      <c r="D58" s="49"/>
      <c r="E58" s="49"/>
      <c r="F58" s="49"/>
      <c r="G58" s="49"/>
      <c r="H58" s="49"/>
      <c r="I58" s="49"/>
      <c r="J58" s="49"/>
    </row>
    <row r="59" spans="1:10" s="462" customFormat="1" ht="12" customHeight="1">
      <c r="A59" s="49"/>
      <c r="B59" s="49"/>
      <c r="C59" s="49"/>
      <c r="D59" s="49"/>
      <c r="E59" s="49"/>
      <c r="F59" s="49"/>
      <c r="G59" s="49"/>
      <c r="H59" s="49"/>
      <c r="I59" s="49"/>
      <c r="J59" s="49"/>
    </row>
    <row r="60" spans="1:10" s="462" customFormat="1" ht="24" customHeight="1">
      <c r="A60" s="508">
        <v>2</v>
      </c>
      <c r="B60" s="1086" t="s">
        <v>629</v>
      </c>
      <c r="C60" s="1086"/>
      <c r="D60" s="1086"/>
      <c r="E60" s="1086"/>
      <c r="F60" s="1086"/>
      <c r="G60" s="1086"/>
      <c r="H60" s="1086"/>
      <c r="I60" s="1086"/>
      <c r="J60" s="49"/>
    </row>
    <row r="61" spans="1:10" s="462" customFormat="1" ht="16.5">
      <c r="A61" s="49"/>
      <c r="B61" s="49"/>
      <c r="C61" s="49"/>
      <c r="D61" s="49"/>
      <c r="E61" s="49"/>
      <c r="F61" s="49"/>
      <c r="G61" s="49"/>
      <c r="H61" s="49"/>
      <c r="I61" s="49"/>
      <c r="J61" s="49"/>
    </row>
    <row r="62" spans="1:10" s="462" customFormat="1" ht="24.75" customHeight="1">
      <c r="A62" s="509" t="s">
        <v>630</v>
      </c>
      <c r="B62" s="1087" t="s">
        <v>631</v>
      </c>
      <c r="C62" s="1087"/>
      <c r="D62" s="1087"/>
      <c r="E62" s="1087"/>
      <c r="F62" s="1087"/>
      <c r="G62" s="1087"/>
      <c r="H62" s="1087"/>
      <c r="I62" s="1087"/>
      <c r="J62" s="49"/>
    </row>
    <row r="63" spans="1:10" s="462" customFormat="1" ht="10.5" customHeight="1">
      <c r="A63" s="49"/>
      <c r="B63" s="49"/>
      <c r="C63" s="49"/>
      <c r="D63" s="49"/>
      <c r="E63" s="49"/>
      <c r="F63" s="49"/>
      <c r="G63" s="49"/>
      <c r="H63" s="49"/>
      <c r="I63" s="49"/>
      <c r="J63" s="49"/>
    </row>
    <row r="64" spans="1:10" s="462" customFormat="1" ht="75" customHeight="1">
      <c r="A64" s="510" t="s">
        <v>632</v>
      </c>
      <c r="B64" s="1078" t="s">
        <v>734</v>
      </c>
      <c r="C64" s="1078"/>
      <c r="D64" s="1078"/>
      <c r="E64" s="1078"/>
      <c r="F64" s="1078"/>
      <c r="G64" s="1078"/>
      <c r="H64" s="1078"/>
      <c r="I64" s="1078"/>
    </row>
    <row r="65" spans="1:189" s="462" customFormat="1" ht="192.75" customHeight="1">
      <c r="A65" s="510" t="s">
        <v>633</v>
      </c>
      <c r="B65" s="1079" t="s">
        <v>733</v>
      </c>
      <c r="C65" s="1079"/>
      <c r="D65" s="1079"/>
      <c r="E65" s="1079"/>
      <c r="F65" s="1079"/>
      <c r="G65" s="1079"/>
      <c r="H65" s="1079"/>
      <c r="I65" s="1079"/>
      <c r="J65" s="49"/>
    </row>
    <row r="66" spans="1:189" s="462" customFormat="1" ht="213" customHeight="1">
      <c r="A66" s="510" t="s">
        <v>726</v>
      </c>
      <c r="B66" s="1079" t="s">
        <v>735</v>
      </c>
      <c r="C66" s="1079"/>
      <c r="D66" s="1079"/>
      <c r="E66" s="1079"/>
      <c r="F66" s="1079"/>
      <c r="G66" s="1079"/>
      <c r="H66" s="1079"/>
      <c r="I66" s="1079"/>
      <c r="J66" s="49"/>
    </row>
    <row r="67" spans="1:189" s="462" customFormat="1" ht="60" customHeight="1">
      <c r="A67" s="510"/>
      <c r="B67" s="1079" t="s">
        <v>811</v>
      </c>
      <c r="C67" s="1079"/>
      <c r="D67" s="1079"/>
      <c r="E67" s="1079"/>
      <c r="F67" s="1079"/>
      <c r="G67" s="1079"/>
      <c r="H67" s="1079"/>
      <c r="I67" s="1079"/>
      <c r="J67" s="49"/>
    </row>
    <row r="68" spans="1:189" s="462" customFormat="1" ht="24.75" customHeight="1">
      <c r="A68" s="510"/>
      <c r="B68" s="1079" t="s">
        <v>736</v>
      </c>
      <c r="C68" s="1079"/>
      <c r="D68" s="1079"/>
      <c r="E68" s="1079"/>
      <c r="F68" s="1079"/>
      <c r="G68" s="1079"/>
      <c r="H68" s="1079"/>
      <c r="I68" s="1079"/>
      <c r="J68" s="49"/>
    </row>
    <row r="69" spans="1:189" s="462" customFormat="1" ht="16.5">
      <c r="A69" s="49"/>
      <c r="B69" s="49"/>
      <c r="C69" s="49"/>
      <c r="D69" s="49"/>
      <c r="E69" s="49"/>
      <c r="F69" s="49"/>
      <c r="G69" s="49"/>
      <c r="H69" s="49"/>
      <c r="I69" s="49"/>
      <c r="J69" s="49"/>
    </row>
    <row r="70" spans="1:189" s="462" customFormat="1" ht="57" customHeight="1">
      <c r="A70" s="510" t="s">
        <v>737</v>
      </c>
      <c r="B70" s="1088" t="s">
        <v>634</v>
      </c>
      <c r="C70" s="1088"/>
      <c r="D70" s="1088"/>
      <c r="E70" s="1088"/>
      <c r="F70" s="1088"/>
      <c r="G70" s="1088"/>
      <c r="H70" s="1088"/>
      <c r="I70" s="1088"/>
      <c r="J70" s="49"/>
    </row>
    <row r="71" spans="1:189" s="462" customFormat="1" ht="41.25" customHeight="1">
      <c r="B71" s="1088" t="s">
        <v>635</v>
      </c>
      <c r="C71" s="1088"/>
      <c r="D71" s="1088"/>
      <c r="E71" s="1088"/>
      <c r="F71" s="1088"/>
      <c r="G71" s="1088"/>
      <c r="H71" s="1088"/>
      <c r="I71" s="1088"/>
    </row>
    <row r="72" spans="1:189" s="462" customFormat="1" ht="16.5" customHeight="1">
      <c r="B72" s="668"/>
      <c r="C72" s="668"/>
      <c r="D72" s="668"/>
      <c r="E72" s="668"/>
      <c r="F72" s="668"/>
      <c r="G72" s="668"/>
      <c r="H72" s="668"/>
      <c r="I72" s="668"/>
    </row>
    <row r="73" spans="1:189" s="462" customFormat="1" ht="41.25" customHeight="1">
      <c r="A73" s="673">
        <v>2.2000000000000002</v>
      </c>
      <c r="B73" s="1094" t="s">
        <v>738</v>
      </c>
      <c r="C73" s="1094"/>
      <c r="D73" s="1094"/>
      <c r="E73" s="1094"/>
      <c r="F73" s="1094"/>
      <c r="G73" s="1094"/>
      <c r="H73" s="1094"/>
      <c r="I73" s="1094"/>
    </row>
    <row r="74" spans="1:189" s="462" customFormat="1" ht="41.25" customHeight="1">
      <c r="A74" s="673" t="s">
        <v>739</v>
      </c>
      <c r="B74" s="1095" t="s">
        <v>740</v>
      </c>
      <c r="C74" s="1095"/>
      <c r="D74" s="1095"/>
      <c r="E74" s="1095"/>
      <c r="F74" s="1095"/>
      <c r="G74" s="1096"/>
      <c r="H74" s="1097"/>
      <c r="I74" s="1097"/>
    </row>
    <row r="75" spans="1:189" s="462" customFormat="1" ht="16.5" customHeight="1">
      <c r="B75" s="668"/>
      <c r="C75" s="668"/>
      <c r="D75" s="668"/>
      <c r="E75" s="668"/>
      <c r="F75" s="668"/>
      <c r="G75" s="668"/>
      <c r="H75" s="668"/>
      <c r="I75" s="668"/>
    </row>
    <row r="76" spans="1:189" s="677" customFormat="1" ht="24" customHeight="1">
      <c r="A76" s="1214">
        <v>2.2999999999999998</v>
      </c>
      <c r="B76" s="1204" t="s">
        <v>741</v>
      </c>
      <c r="C76" s="1204"/>
      <c r="D76" s="1204"/>
      <c r="E76" s="1204"/>
      <c r="F76" s="1204"/>
      <c r="G76" s="1204"/>
      <c r="H76" s="1204"/>
      <c r="I76" s="1204"/>
      <c r="AB76" s="710"/>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row>
    <row r="77" spans="1:189" s="462" customFormat="1" ht="48.75" customHeight="1">
      <c r="A77" s="1214"/>
      <c r="B77" s="1089" t="s">
        <v>742</v>
      </c>
      <c r="C77" s="1089"/>
      <c r="D77" s="1089"/>
      <c r="E77" s="1089"/>
      <c r="F77" s="1089"/>
      <c r="G77" s="1089"/>
      <c r="H77" s="1089"/>
      <c r="I77" s="1089"/>
      <c r="J77" s="49"/>
    </row>
    <row r="78" spans="1:189" s="462" customFormat="1" ht="38.25" customHeight="1">
      <c r="A78" s="695">
        <v>1</v>
      </c>
      <c r="B78" s="1090" t="s">
        <v>743</v>
      </c>
      <c r="C78" s="1091"/>
      <c r="D78" s="1091"/>
      <c r="E78" s="1091"/>
      <c r="F78" s="1092">
        <v>0</v>
      </c>
      <c r="G78" s="1092"/>
      <c r="H78" s="1092"/>
      <c r="I78" s="1092"/>
      <c r="J78" s="511"/>
      <c r="K78" s="511"/>
      <c r="L78" s="511"/>
      <c r="M78" s="511"/>
      <c r="N78" s="512">
        <f>'[12]Name of Bidder'!D12</f>
        <v>0</v>
      </c>
      <c r="O78" s="511"/>
      <c r="P78" s="511"/>
      <c r="Q78" s="511"/>
      <c r="R78" s="511"/>
      <c r="S78" s="511"/>
      <c r="T78" s="511"/>
      <c r="U78" s="511"/>
      <c r="V78" s="511"/>
      <c r="W78" s="511"/>
      <c r="X78" s="511"/>
      <c r="Y78" s="511"/>
    </row>
    <row r="79" spans="1:189" s="462" customFormat="1" ht="44.25" customHeight="1">
      <c r="A79" s="695">
        <v>2</v>
      </c>
      <c r="B79" s="1098" t="s">
        <v>744</v>
      </c>
      <c r="C79" s="1099"/>
      <c r="D79" s="1099"/>
      <c r="E79" s="1206"/>
      <c r="F79" s="1092"/>
      <c r="G79" s="1092"/>
      <c r="H79" s="1092"/>
      <c r="I79" s="1092"/>
      <c r="J79" s="515"/>
      <c r="K79" s="515"/>
      <c r="L79" s="515"/>
      <c r="M79" s="515"/>
      <c r="N79" s="513">
        <f>'[12]Name of Bidder'!D22</f>
        <v>0</v>
      </c>
      <c r="O79" s="515"/>
      <c r="P79" s="515"/>
      <c r="Q79" s="515"/>
      <c r="R79" s="515"/>
      <c r="S79" s="515"/>
      <c r="T79" s="515"/>
      <c r="U79" s="515"/>
      <c r="V79" s="515"/>
      <c r="W79" s="515"/>
      <c r="X79" s="515"/>
      <c r="Y79" s="515"/>
    </row>
    <row r="80" spans="1:189" s="462" customFormat="1" ht="44.25" customHeight="1">
      <c r="A80" s="695">
        <v>3</v>
      </c>
      <c r="B80" s="1098" t="s">
        <v>745</v>
      </c>
      <c r="C80" s="1099"/>
      <c r="D80" s="1099"/>
      <c r="E80" s="1099"/>
      <c r="F80" s="619"/>
      <c r="G80" s="1100"/>
      <c r="H80" s="1101"/>
      <c r="I80" s="619"/>
      <c r="J80" s="515"/>
      <c r="K80" s="515"/>
      <c r="L80" s="515"/>
      <c r="M80" s="515"/>
      <c r="N80" s="530"/>
      <c r="O80" s="515"/>
      <c r="P80" s="515"/>
      <c r="Q80" s="515"/>
      <c r="R80" s="515"/>
      <c r="S80" s="515"/>
      <c r="T80" s="515"/>
      <c r="U80" s="515"/>
      <c r="V80" s="515"/>
      <c r="W80" s="515"/>
      <c r="X80" s="515"/>
      <c r="Y80" s="515"/>
    </row>
    <row r="81" spans="1:25" s="462" customFormat="1" ht="36.75" customHeight="1">
      <c r="A81" s="695">
        <v>4</v>
      </c>
      <c r="B81" s="1098" t="s">
        <v>637</v>
      </c>
      <c r="C81" s="1099"/>
      <c r="D81" s="1099"/>
      <c r="E81" s="1206"/>
      <c r="F81" s="619"/>
      <c r="G81" s="1093"/>
      <c r="H81" s="1093"/>
      <c r="I81" s="618"/>
      <c r="J81" s="515"/>
      <c r="K81" s="515"/>
      <c r="L81" s="515"/>
      <c r="M81" s="515"/>
      <c r="N81" s="515"/>
      <c r="O81" s="515"/>
      <c r="P81" s="515"/>
      <c r="Q81" s="515"/>
      <c r="R81" s="515"/>
      <c r="S81" s="515"/>
      <c r="T81" s="515"/>
      <c r="U81" s="515"/>
      <c r="V81" s="515"/>
      <c r="W81" s="515"/>
      <c r="X81" s="515"/>
      <c r="Y81" s="515"/>
    </row>
    <row r="82" spans="1:25" s="462" customFormat="1" ht="23.25" customHeight="1">
      <c r="A82" s="1216">
        <v>5</v>
      </c>
      <c r="B82" s="1207" t="s">
        <v>638</v>
      </c>
      <c r="C82" s="1208"/>
      <c r="D82" s="1208"/>
      <c r="E82" s="1209"/>
      <c r="F82" s="619"/>
      <c r="G82" s="1093"/>
      <c r="H82" s="1093"/>
      <c r="I82" s="618"/>
      <c r="J82" s="515"/>
      <c r="K82" s="515"/>
      <c r="L82" s="515"/>
      <c r="M82" s="515"/>
      <c r="N82" s="515"/>
      <c r="O82" s="515"/>
      <c r="P82" s="515"/>
      <c r="Q82" s="515"/>
      <c r="R82" s="515"/>
      <c r="S82" s="515"/>
      <c r="T82" s="515"/>
      <c r="U82" s="515"/>
      <c r="V82" s="515"/>
      <c r="W82" s="515"/>
      <c r="X82" s="515"/>
      <c r="Y82" s="515"/>
    </row>
    <row r="83" spans="1:25" s="462" customFormat="1" ht="21" customHeight="1">
      <c r="A83" s="1217"/>
      <c r="B83" s="1210"/>
      <c r="C83" s="1211"/>
      <c r="D83" s="1211"/>
      <c r="E83" s="1212"/>
      <c r="F83" s="619"/>
      <c r="G83" s="1093"/>
      <c r="H83" s="1093"/>
      <c r="I83" s="618"/>
      <c r="J83" s="515"/>
      <c r="K83" s="515"/>
      <c r="L83" s="515"/>
      <c r="M83" s="515"/>
      <c r="N83" s="515"/>
      <c r="O83" s="515"/>
      <c r="P83" s="515"/>
      <c r="Q83" s="515"/>
      <c r="R83" s="515"/>
      <c r="S83" s="515"/>
      <c r="T83" s="515"/>
      <c r="U83" s="515"/>
      <c r="V83" s="515"/>
      <c r="W83" s="515"/>
      <c r="X83" s="515"/>
      <c r="Y83" s="515"/>
    </row>
    <row r="84" spans="1:25" s="462" customFormat="1" ht="20.25" customHeight="1">
      <c r="A84" s="1217"/>
      <c r="B84" s="1210"/>
      <c r="C84" s="1211"/>
      <c r="D84" s="1211"/>
      <c r="E84" s="1212"/>
      <c r="F84" s="619"/>
      <c r="G84" s="1093"/>
      <c r="H84" s="1093"/>
      <c r="I84" s="618"/>
      <c r="J84" s="515"/>
      <c r="K84" s="515"/>
      <c r="L84" s="515"/>
      <c r="M84" s="515"/>
      <c r="N84" s="515"/>
      <c r="O84" s="515"/>
      <c r="P84" s="515"/>
      <c r="Q84" s="515"/>
      <c r="R84" s="515"/>
      <c r="S84" s="515"/>
      <c r="T84" s="515"/>
      <c r="U84" s="515"/>
      <c r="V84" s="515"/>
      <c r="W84" s="515"/>
      <c r="X84" s="515"/>
      <c r="Y84" s="515"/>
    </row>
    <row r="85" spans="1:25" s="462" customFormat="1" ht="21" customHeight="1">
      <c r="A85" s="1217"/>
      <c r="B85" s="1210"/>
      <c r="C85" s="1211"/>
      <c r="D85" s="1211"/>
      <c r="E85" s="1212"/>
      <c r="F85" s="619"/>
      <c r="G85" s="1093"/>
      <c r="H85" s="1093"/>
      <c r="I85" s="618"/>
      <c r="J85" s="515"/>
      <c r="K85" s="515"/>
      <c r="L85" s="515"/>
      <c r="M85" s="515"/>
      <c r="N85" s="515"/>
      <c r="O85" s="515"/>
      <c r="P85" s="515"/>
      <c r="Q85" s="515"/>
      <c r="R85" s="515"/>
      <c r="S85" s="515"/>
      <c r="T85" s="515"/>
      <c r="U85" s="515"/>
      <c r="V85" s="515"/>
      <c r="W85" s="515"/>
      <c r="X85" s="515"/>
      <c r="Y85" s="515"/>
    </row>
    <row r="86" spans="1:25" s="462" customFormat="1" ht="24.95" customHeight="1">
      <c r="A86" s="1217"/>
      <c r="B86" s="516"/>
      <c r="C86" s="517"/>
      <c r="D86" s="517"/>
      <c r="E86" s="518" t="s">
        <v>639</v>
      </c>
      <c r="F86" s="619"/>
      <c r="G86" s="1093"/>
      <c r="H86" s="1093"/>
      <c r="I86" s="618"/>
      <c r="J86" s="515"/>
      <c r="K86" s="515"/>
      <c r="L86" s="515"/>
      <c r="M86" s="515"/>
      <c r="N86" s="515"/>
      <c r="O86" s="515"/>
      <c r="P86" s="515"/>
      <c r="Q86" s="515"/>
      <c r="R86" s="515"/>
      <c r="S86" s="515"/>
      <c r="T86" s="515"/>
      <c r="U86" s="515"/>
      <c r="V86" s="515"/>
      <c r="W86" s="515"/>
      <c r="X86" s="515"/>
      <c r="Y86" s="515"/>
    </row>
    <row r="87" spans="1:25" s="462" customFormat="1" ht="24.95" customHeight="1">
      <c r="A87" s="1217"/>
      <c r="B87" s="516"/>
      <c r="C87" s="517"/>
      <c r="D87" s="517"/>
      <c r="E87" s="518" t="s">
        <v>22</v>
      </c>
      <c r="F87" s="619"/>
      <c r="G87" s="1093"/>
      <c r="H87" s="1093"/>
      <c r="I87" s="618"/>
      <c r="J87" s="515"/>
      <c r="K87" s="515"/>
      <c r="L87" s="515"/>
      <c r="M87" s="515"/>
      <c r="N87" s="515"/>
      <c r="O87" s="515"/>
      <c r="P87" s="515"/>
      <c r="Q87" s="515"/>
      <c r="R87" s="515"/>
      <c r="S87" s="515"/>
      <c r="T87" s="515"/>
      <c r="U87" s="515"/>
      <c r="V87" s="515"/>
      <c r="W87" s="515"/>
      <c r="X87" s="515"/>
      <c r="Y87" s="515"/>
    </row>
    <row r="88" spans="1:25" s="462" customFormat="1" ht="24.95" customHeight="1">
      <c r="A88" s="1218"/>
      <c r="B88" s="519"/>
      <c r="C88" s="520"/>
      <c r="D88" s="520"/>
      <c r="E88" s="521" t="s">
        <v>640</v>
      </c>
      <c r="F88" s="619"/>
      <c r="G88" s="1093"/>
      <c r="H88" s="1093"/>
      <c r="I88" s="618"/>
      <c r="J88" s="515"/>
      <c r="K88" s="515"/>
      <c r="L88" s="515"/>
      <c r="M88" s="515"/>
      <c r="N88" s="515"/>
      <c r="O88" s="515"/>
      <c r="P88" s="515"/>
      <c r="Q88" s="515"/>
      <c r="R88" s="515"/>
      <c r="S88" s="515"/>
      <c r="T88" s="515"/>
      <c r="U88" s="515"/>
      <c r="V88" s="515"/>
      <c r="W88" s="515"/>
      <c r="X88" s="515"/>
      <c r="Y88" s="515"/>
    </row>
    <row r="89" spans="1:25" s="462" customFormat="1" ht="42.75" customHeight="1">
      <c r="A89" s="695">
        <v>6</v>
      </c>
      <c r="B89" s="1114" t="s">
        <v>746</v>
      </c>
      <c r="C89" s="1114"/>
      <c r="D89" s="1114"/>
      <c r="E89" s="1114"/>
      <c r="F89" s="674"/>
      <c r="G89" s="524"/>
      <c r="H89" s="525"/>
      <c r="I89" s="525"/>
      <c r="J89" s="515"/>
      <c r="K89" s="515"/>
      <c r="L89" s="515"/>
      <c r="M89" s="515"/>
      <c r="N89" s="515"/>
      <c r="O89" s="515"/>
      <c r="P89" s="515"/>
      <c r="Q89" s="515"/>
      <c r="R89" s="515"/>
      <c r="S89" s="515"/>
      <c r="T89" s="515"/>
      <c r="U89" s="515"/>
      <c r="V89" s="515"/>
      <c r="W89" s="515"/>
      <c r="X89" s="515"/>
      <c r="Y89" s="515"/>
    </row>
    <row r="90" spans="1:25" s="462" customFormat="1" ht="54.75" customHeight="1">
      <c r="A90" s="695">
        <v>7</v>
      </c>
      <c r="B90" s="1213" t="s">
        <v>747</v>
      </c>
      <c r="C90" s="1114"/>
      <c r="D90" s="1114"/>
      <c r="E90" s="1114"/>
      <c r="F90" s="675"/>
      <c r="G90" s="1096"/>
      <c r="H90" s="1201"/>
      <c r="I90" s="675"/>
      <c r="J90" s="515"/>
      <c r="K90" s="515"/>
      <c r="L90" s="515"/>
      <c r="M90" s="515"/>
      <c r="N90" s="515"/>
      <c r="O90" s="515"/>
      <c r="P90" s="515"/>
      <c r="Q90" s="515"/>
      <c r="R90" s="515"/>
      <c r="S90" s="515"/>
      <c r="T90" s="515"/>
      <c r="U90" s="515"/>
      <c r="V90" s="515"/>
      <c r="W90" s="515"/>
      <c r="X90" s="515"/>
      <c r="Y90" s="515"/>
    </row>
    <row r="91" spans="1:25" s="462" customFormat="1" ht="34.5" hidden="1" customHeight="1">
      <c r="A91" s="695"/>
      <c r="B91" s="1114"/>
      <c r="C91" s="1114"/>
      <c r="D91" s="1114"/>
      <c r="E91" s="1114"/>
      <c r="F91" s="1100"/>
      <c r="G91" s="1101"/>
      <c r="H91" s="1100"/>
      <c r="I91" s="1101"/>
      <c r="J91" s="515"/>
      <c r="K91" s="515"/>
      <c r="L91" s="515"/>
      <c r="M91" s="515"/>
      <c r="N91" s="515"/>
      <c r="O91" s="515"/>
      <c r="P91" s="515"/>
      <c r="Q91" s="515"/>
      <c r="R91" s="515"/>
      <c r="S91" s="515"/>
      <c r="T91" s="515"/>
      <c r="U91" s="515"/>
      <c r="V91" s="515"/>
      <c r="W91" s="515"/>
      <c r="X91" s="515"/>
      <c r="Y91" s="515"/>
    </row>
    <row r="92" spans="1:25" s="462" customFormat="1" ht="37.5" customHeight="1">
      <c r="A92" s="695">
        <v>8</v>
      </c>
      <c r="B92" s="1114" t="s">
        <v>748</v>
      </c>
      <c r="C92" s="1114"/>
      <c r="D92" s="1114"/>
      <c r="E92" s="1114"/>
      <c r="F92" s="675"/>
      <c r="G92" s="524"/>
      <c r="H92" s="525"/>
      <c r="I92" s="525"/>
      <c r="J92" s="515"/>
      <c r="K92" s="515"/>
      <c r="L92" s="515"/>
      <c r="M92" s="515"/>
      <c r="N92" s="515"/>
      <c r="O92" s="515"/>
      <c r="P92" s="515"/>
      <c r="Q92" s="515"/>
      <c r="R92" s="515"/>
      <c r="S92" s="515"/>
      <c r="T92" s="515"/>
      <c r="U92" s="515"/>
      <c r="V92" s="515"/>
      <c r="W92" s="515"/>
      <c r="X92" s="515"/>
      <c r="Y92" s="515"/>
    </row>
    <row r="93" spans="1:25" s="462" customFormat="1" ht="40.5" customHeight="1">
      <c r="A93" s="695">
        <v>9</v>
      </c>
      <c r="B93" s="1114" t="s">
        <v>641</v>
      </c>
      <c r="C93" s="1114"/>
      <c r="D93" s="1114"/>
      <c r="E93" s="1114"/>
      <c r="F93" s="675"/>
      <c r="G93" s="524"/>
      <c r="H93" s="525"/>
      <c r="I93" s="525"/>
      <c r="J93" s="515"/>
      <c r="K93" s="515"/>
      <c r="L93" s="515"/>
      <c r="M93" s="515"/>
      <c r="N93" s="515"/>
      <c r="O93" s="515"/>
      <c r="P93" s="515"/>
      <c r="Q93" s="515"/>
      <c r="R93" s="515"/>
      <c r="S93" s="515"/>
      <c r="T93" s="515"/>
      <c r="U93" s="515"/>
      <c r="V93" s="515"/>
      <c r="W93" s="515"/>
      <c r="X93" s="515"/>
      <c r="Y93" s="515"/>
    </row>
    <row r="94" spans="1:25" s="462" customFormat="1" ht="40.5" customHeight="1">
      <c r="A94" s="695">
        <v>10</v>
      </c>
      <c r="B94" s="1205" t="s">
        <v>710</v>
      </c>
      <c r="C94" s="1205"/>
      <c r="D94" s="1205"/>
      <c r="E94" s="1205"/>
      <c r="F94" s="675"/>
      <c r="G94" s="524"/>
      <c r="H94" s="525"/>
      <c r="I94" s="525"/>
      <c r="J94" s="515"/>
      <c r="K94" s="515"/>
      <c r="L94" s="515"/>
      <c r="M94" s="515"/>
      <c r="N94" s="515"/>
      <c r="O94" s="515"/>
      <c r="P94" s="515"/>
      <c r="Q94" s="515"/>
      <c r="R94" s="515"/>
      <c r="S94" s="515"/>
      <c r="T94" s="515"/>
      <c r="U94" s="515"/>
      <c r="V94" s="515"/>
      <c r="W94" s="515"/>
      <c r="X94" s="515"/>
      <c r="Y94" s="515"/>
    </row>
    <row r="95" spans="1:25" s="462" customFormat="1" ht="25.5" customHeight="1">
      <c r="A95" s="1216">
        <v>11</v>
      </c>
      <c r="B95" s="1105" t="s">
        <v>642</v>
      </c>
      <c r="C95" s="1106"/>
      <c r="D95" s="1106"/>
      <c r="E95" s="1106"/>
      <c r="F95" s="527"/>
      <c r="G95" s="615"/>
      <c r="H95" s="526"/>
      <c r="I95" s="527"/>
      <c r="J95" s="515"/>
      <c r="K95" s="515"/>
      <c r="L95" s="515"/>
      <c r="M95" s="515"/>
      <c r="N95" s="515"/>
      <c r="O95" s="515"/>
      <c r="P95" s="515"/>
      <c r="Q95" s="515"/>
      <c r="R95" s="515"/>
      <c r="S95" s="515"/>
      <c r="T95" s="515"/>
      <c r="U95" s="515"/>
      <c r="V95" s="515"/>
      <c r="W95" s="515"/>
      <c r="X95" s="515"/>
      <c r="Y95" s="515"/>
    </row>
    <row r="96" spans="1:25" s="462" customFormat="1" ht="35.25" customHeight="1">
      <c r="A96" s="1217"/>
      <c r="B96" s="1107" t="s">
        <v>643</v>
      </c>
      <c r="C96" s="1108"/>
      <c r="D96" s="1108"/>
      <c r="E96" s="1109"/>
      <c r="F96" s="699" t="s">
        <v>780</v>
      </c>
      <c r="G96" s="699" t="s">
        <v>781</v>
      </c>
      <c r="H96" s="700"/>
      <c r="I96" s="701" t="s">
        <v>780</v>
      </c>
      <c r="J96" s="515"/>
      <c r="K96" s="515"/>
      <c r="L96" s="515"/>
      <c r="M96" s="515"/>
      <c r="N96" s="515"/>
      <c r="O96" s="515"/>
      <c r="P96" s="515"/>
      <c r="Q96" s="515"/>
      <c r="R96" s="515"/>
      <c r="S96" s="515"/>
      <c r="T96" s="515"/>
      <c r="U96" s="515"/>
      <c r="V96" s="515"/>
      <c r="W96" s="515"/>
      <c r="X96" s="515"/>
      <c r="Y96" s="515"/>
    </row>
    <row r="97" spans="1:25" s="462" customFormat="1" ht="36.75" customHeight="1">
      <c r="A97" s="695">
        <v>12</v>
      </c>
      <c r="B97" s="1110" t="s">
        <v>644</v>
      </c>
      <c r="C97" s="1111"/>
      <c r="D97" s="1111"/>
      <c r="E97" s="1112"/>
      <c r="F97" s="523"/>
      <c r="G97" s="524"/>
      <c r="H97" s="525"/>
      <c r="I97" s="525"/>
      <c r="J97" s="515"/>
      <c r="K97" s="515"/>
      <c r="L97" s="515"/>
      <c r="M97" s="515"/>
      <c r="N97" s="515"/>
      <c r="O97" s="515"/>
      <c r="P97" s="515"/>
      <c r="Q97" s="515"/>
      <c r="R97" s="515"/>
      <c r="S97" s="515"/>
      <c r="T97" s="515"/>
      <c r="U97" s="515"/>
      <c r="V97" s="515"/>
      <c r="W97" s="515"/>
      <c r="X97" s="515"/>
      <c r="Y97" s="515"/>
    </row>
    <row r="98" spans="1:25" s="462" customFormat="1" ht="18.75" customHeight="1">
      <c r="A98" s="607"/>
      <c r="B98" s="676" t="s">
        <v>749</v>
      </c>
      <c r="C98" s="606"/>
      <c r="D98" s="606"/>
      <c r="E98" s="606"/>
      <c r="F98" s="606"/>
      <c r="G98" s="606"/>
      <c r="H98" s="606"/>
      <c r="I98" s="606"/>
      <c r="J98" s="515"/>
      <c r="K98" s="515"/>
      <c r="L98" s="515"/>
      <c r="M98" s="515"/>
      <c r="N98" s="515"/>
      <c r="O98" s="515"/>
      <c r="P98" s="515"/>
      <c r="Q98" s="515"/>
      <c r="R98" s="515"/>
      <c r="S98" s="515"/>
      <c r="T98" s="515"/>
      <c r="U98" s="515"/>
      <c r="V98" s="515"/>
      <c r="W98" s="515"/>
      <c r="X98" s="515"/>
      <c r="Y98" s="515"/>
    </row>
    <row r="99" spans="1:25" s="462" customFormat="1" ht="24" customHeight="1">
      <c r="A99" s="1214">
        <v>2.4</v>
      </c>
      <c r="B99" s="1202" t="s">
        <v>750</v>
      </c>
      <c r="C99" s="1203"/>
      <c r="D99" s="1203"/>
      <c r="E99" s="1203"/>
      <c r="F99" s="1203"/>
      <c r="G99" s="1203"/>
      <c r="H99" s="1203"/>
      <c r="I99" s="1203"/>
    </row>
    <row r="100" spans="1:25" s="462" customFormat="1" ht="48.75" customHeight="1">
      <c r="A100" s="1214"/>
      <c r="B100" s="1089" t="s">
        <v>751</v>
      </c>
      <c r="C100" s="1089"/>
      <c r="D100" s="1089"/>
      <c r="E100" s="1089"/>
      <c r="F100" s="1089"/>
      <c r="G100" s="1089"/>
      <c r="H100" s="1089"/>
      <c r="I100" s="1089"/>
      <c r="J100" s="49"/>
    </row>
    <row r="101" spans="1:25" s="462" customFormat="1" ht="48.75" customHeight="1">
      <c r="A101" s="698" t="s">
        <v>712</v>
      </c>
      <c r="B101" s="1090" t="s">
        <v>752</v>
      </c>
      <c r="C101" s="1091"/>
      <c r="D101" s="1091"/>
      <c r="E101" s="1091"/>
      <c r="F101" s="1102"/>
      <c r="G101" s="1103"/>
      <c r="H101" s="1103"/>
      <c r="I101" s="1104"/>
      <c r="J101" s="511"/>
      <c r="K101" s="511"/>
      <c r="L101" s="511"/>
      <c r="M101" s="511"/>
      <c r="N101" s="480"/>
      <c r="O101" s="511"/>
      <c r="P101" s="511"/>
      <c r="Q101" s="511"/>
      <c r="R101" s="511"/>
      <c r="S101" s="511"/>
      <c r="T101" s="511"/>
      <c r="U101" s="511"/>
      <c r="V101" s="511"/>
      <c r="W101" s="511"/>
      <c r="X101" s="511"/>
      <c r="Y101" s="511"/>
    </row>
    <row r="102" spans="1:25" s="462" customFormat="1" ht="56.25" customHeight="1">
      <c r="A102" s="698" t="s">
        <v>713</v>
      </c>
      <c r="B102" s="1090" t="s">
        <v>753</v>
      </c>
      <c r="C102" s="1091"/>
      <c r="D102" s="1091"/>
      <c r="E102" s="1091"/>
      <c r="F102" s="1220"/>
      <c r="G102" s="1219"/>
      <c r="H102" s="1219"/>
      <c r="I102" s="1101"/>
      <c r="J102" s="511"/>
      <c r="K102" s="511"/>
      <c r="L102" s="511"/>
      <c r="M102" s="511"/>
      <c r="N102" s="612"/>
      <c r="O102" s="511"/>
      <c r="P102" s="511"/>
      <c r="Q102" s="511"/>
      <c r="R102" s="511"/>
      <c r="S102" s="511"/>
      <c r="T102" s="511"/>
      <c r="U102" s="511"/>
      <c r="V102" s="511"/>
      <c r="W102" s="511"/>
      <c r="X102" s="511"/>
      <c r="Y102" s="511"/>
    </row>
    <row r="103" spans="1:25" s="462" customFormat="1" ht="54.75" customHeight="1">
      <c r="A103" s="698" t="s">
        <v>714</v>
      </c>
      <c r="B103" s="1222" t="s">
        <v>754</v>
      </c>
      <c r="C103" s="1223"/>
      <c r="D103" s="1223"/>
      <c r="E103" s="1224"/>
      <c r="F103" s="1102"/>
      <c r="G103" s="1103"/>
      <c r="H103" s="1103"/>
      <c r="I103" s="1104"/>
      <c r="J103" s="511"/>
      <c r="K103" s="511"/>
      <c r="L103" s="511"/>
      <c r="M103" s="511"/>
      <c r="N103" s="530"/>
      <c r="O103" s="511"/>
      <c r="P103" s="511"/>
      <c r="Q103" s="511"/>
      <c r="R103" s="511"/>
      <c r="S103" s="511"/>
      <c r="T103" s="511"/>
      <c r="U103" s="511"/>
      <c r="V103" s="511"/>
      <c r="W103" s="511"/>
      <c r="X103" s="511"/>
      <c r="Y103" s="511"/>
    </row>
    <row r="104" spans="1:25" s="462" customFormat="1" ht="27" customHeight="1">
      <c r="A104" s="695"/>
      <c r="B104" s="1089" t="s">
        <v>755</v>
      </c>
      <c r="C104" s="1089"/>
      <c r="D104" s="1089"/>
      <c r="E104" s="1089"/>
      <c r="F104" s="1089"/>
      <c r="G104" s="1089"/>
      <c r="H104" s="1089"/>
      <c r="I104" s="1089"/>
      <c r="J104" s="515"/>
      <c r="K104" s="515"/>
      <c r="L104" s="515"/>
      <c r="M104" s="515"/>
      <c r="N104" s="515"/>
      <c r="O104" s="515"/>
      <c r="P104" s="515"/>
      <c r="Q104" s="515"/>
      <c r="R104" s="515"/>
      <c r="S104" s="515"/>
      <c r="T104" s="515"/>
      <c r="U104" s="515"/>
      <c r="V104" s="515"/>
      <c r="W104" s="515"/>
      <c r="X104" s="515"/>
      <c r="Y104" s="515"/>
    </row>
    <row r="105" spans="1:25" s="462" customFormat="1" ht="38.25" customHeight="1">
      <c r="A105" s="695">
        <v>1</v>
      </c>
      <c r="B105" s="1098" t="s">
        <v>636</v>
      </c>
      <c r="C105" s="1099"/>
      <c r="D105" s="1099"/>
      <c r="E105" s="1206"/>
      <c r="F105" s="523"/>
      <c r="G105" s="524"/>
      <c r="H105" s="525"/>
      <c r="I105" s="525"/>
      <c r="J105" s="515"/>
      <c r="K105" s="515"/>
      <c r="L105" s="515"/>
      <c r="M105" s="515"/>
      <c r="N105" s="530"/>
      <c r="O105" s="515"/>
      <c r="P105" s="515"/>
      <c r="Q105" s="515"/>
      <c r="R105" s="515"/>
      <c r="S105" s="515"/>
      <c r="T105" s="515"/>
      <c r="U105" s="515"/>
      <c r="V105" s="515"/>
      <c r="W105" s="515"/>
      <c r="X105" s="515"/>
      <c r="Y105" s="515"/>
    </row>
    <row r="106" spans="1:25" s="462" customFormat="1" ht="35.25" customHeight="1">
      <c r="A106" s="695">
        <v>2</v>
      </c>
      <c r="B106" s="1098" t="s">
        <v>637</v>
      </c>
      <c r="C106" s="1099"/>
      <c r="D106" s="1099"/>
      <c r="E106" s="1099"/>
      <c r="F106" s="523"/>
      <c r="G106" s="524"/>
      <c r="H106" s="525"/>
      <c r="I106" s="525"/>
      <c r="J106" s="515"/>
      <c r="K106" s="515"/>
      <c r="L106" s="515"/>
      <c r="M106" s="515"/>
      <c r="N106" s="515"/>
      <c r="O106" s="515"/>
      <c r="P106" s="515"/>
      <c r="Q106" s="515"/>
      <c r="R106" s="515"/>
      <c r="S106" s="515"/>
      <c r="T106" s="515"/>
      <c r="U106" s="515"/>
      <c r="V106" s="515"/>
      <c r="W106" s="515"/>
      <c r="X106" s="515"/>
      <c r="Y106" s="515"/>
    </row>
    <row r="107" spans="1:25" s="462" customFormat="1" ht="34.5" customHeight="1">
      <c r="A107" s="1216">
        <v>3</v>
      </c>
      <c r="B107" s="1207" t="s">
        <v>645</v>
      </c>
      <c r="C107" s="1208"/>
      <c r="D107" s="1208"/>
      <c r="E107" s="1208"/>
      <c r="F107" s="523"/>
      <c r="G107" s="524"/>
      <c r="H107" s="525"/>
      <c r="I107" s="525"/>
      <c r="J107" s="515"/>
      <c r="K107" s="515"/>
      <c r="L107" s="515"/>
      <c r="M107" s="515"/>
      <c r="N107" s="515"/>
      <c r="O107" s="515"/>
      <c r="P107" s="515"/>
      <c r="Q107" s="515"/>
      <c r="R107" s="515"/>
      <c r="S107" s="515"/>
      <c r="T107" s="515"/>
      <c r="U107" s="515"/>
      <c r="V107" s="515"/>
      <c r="W107" s="515"/>
      <c r="X107" s="515"/>
      <c r="Y107" s="515"/>
    </row>
    <row r="108" spans="1:25" s="462" customFormat="1" ht="27.75" customHeight="1">
      <c r="A108" s="1217"/>
      <c r="B108" s="1210"/>
      <c r="C108" s="1211"/>
      <c r="D108" s="1211"/>
      <c r="E108" s="1211"/>
      <c r="F108" s="523"/>
      <c r="G108" s="524"/>
      <c r="H108" s="525"/>
      <c r="I108" s="525"/>
      <c r="J108" s="515"/>
      <c r="K108" s="515"/>
      <c r="L108" s="515"/>
      <c r="M108" s="515"/>
      <c r="N108" s="515"/>
      <c r="O108" s="515"/>
      <c r="P108" s="515"/>
      <c r="Q108" s="515"/>
      <c r="R108" s="515"/>
      <c r="S108" s="515"/>
      <c r="T108" s="515"/>
      <c r="U108" s="515"/>
      <c r="V108" s="515"/>
      <c r="W108" s="515"/>
      <c r="X108" s="515"/>
      <c r="Y108" s="515"/>
    </row>
    <row r="109" spans="1:25" s="462" customFormat="1" ht="31.5" customHeight="1">
      <c r="A109" s="1217"/>
      <c r="B109" s="516"/>
      <c r="C109" s="517"/>
      <c r="D109" s="517"/>
      <c r="E109" s="518" t="s">
        <v>639</v>
      </c>
      <c r="F109" s="523"/>
      <c r="G109" s="524"/>
      <c r="H109" s="525"/>
      <c r="I109" s="525"/>
      <c r="J109" s="515"/>
      <c r="K109" s="515"/>
      <c r="L109" s="515"/>
      <c r="M109" s="515"/>
      <c r="N109" s="515"/>
      <c r="O109" s="515"/>
      <c r="P109" s="515"/>
      <c r="Q109" s="515"/>
      <c r="R109" s="515"/>
      <c r="S109" s="515"/>
      <c r="T109" s="515"/>
      <c r="U109" s="515"/>
      <c r="V109" s="515"/>
      <c r="W109" s="515"/>
      <c r="X109" s="515"/>
      <c r="Y109" s="515"/>
    </row>
    <row r="110" spans="1:25" s="462" customFormat="1" ht="31.5" customHeight="1">
      <c r="A110" s="1217"/>
      <c r="B110" s="516"/>
      <c r="C110" s="517"/>
      <c r="D110" s="517"/>
      <c r="E110" s="518" t="s">
        <v>22</v>
      </c>
      <c r="F110" s="523"/>
      <c r="G110" s="524"/>
      <c r="H110" s="525"/>
      <c r="I110" s="525"/>
      <c r="J110" s="515"/>
      <c r="K110" s="515"/>
      <c r="L110" s="515"/>
      <c r="M110" s="515"/>
      <c r="N110" s="515"/>
      <c r="O110" s="515"/>
      <c r="P110" s="515"/>
      <c r="Q110" s="515"/>
      <c r="R110" s="515"/>
      <c r="S110" s="515"/>
      <c r="T110" s="515"/>
      <c r="U110" s="515"/>
      <c r="V110" s="515"/>
      <c r="W110" s="515"/>
      <c r="X110" s="515"/>
      <c r="Y110" s="515"/>
    </row>
    <row r="111" spans="1:25" s="462" customFormat="1" ht="30" customHeight="1">
      <c r="A111" s="1218"/>
      <c r="B111" s="519"/>
      <c r="C111" s="520"/>
      <c r="D111" s="520"/>
      <c r="E111" s="521" t="s">
        <v>640</v>
      </c>
      <c r="F111" s="523"/>
      <c r="G111" s="524"/>
      <c r="H111" s="525"/>
      <c r="I111" s="525"/>
      <c r="J111" s="515"/>
      <c r="K111" s="515"/>
      <c r="L111" s="515"/>
      <c r="M111" s="515"/>
      <c r="N111" s="515"/>
      <c r="O111" s="515"/>
      <c r="P111" s="515"/>
      <c r="Q111" s="515"/>
      <c r="R111" s="515"/>
      <c r="S111" s="515"/>
      <c r="T111" s="515"/>
      <c r="U111" s="515"/>
      <c r="V111" s="515"/>
      <c r="W111" s="515"/>
      <c r="X111" s="515"/>
      <c r="Y111" s="515"/>
    </row>
    <row r="112" spans="1:25" s="462" customFormat="1" ht="15.75" customHeight="1">
      <c r="A112" s="49"/>
      <c r="B112" s="17"/>
      <c r="C112" s="112"/>
      <c r="D112" s="112"/>
      <c r="E112" s="112"/>
      <c r="F112" s="112"/>
      <c r="G112" s="112"/>
      <c r="H112" s="112"/>
      <c r="I112" s="112"/>
      <c r="J112" s="49"/>
    </row>
    <row r="113" spans="1:25" s="462" customFormat="1" ht="22.5" customHeight="1">
      <c r="A113" s="694" t="s">
        <v>774</v>
      </c>
      <c r="B113" s="1221" t="s">
        <v>715</v>
      </c>
      <c r="C113" s="1221"/>
      <c r="D113" s="1221"/>
      <c r="E113" s="1221"/>
      <c r="F113" s="693"/>
      <c r="G113" s="693"/>
      <c r="H113" s="693"/>
      <c r="I113" s="693"/>
      <c r="J113" s="49"/>
    </row>
    <row r="114" spans="1:25" s="462" customFormat="1" ht="59.25" customHeight="1">
      <c r="A114" s="678" t="s">
        <v>18</v>
      </c>
      <c r="B114" s="1114" t="s">
        <v>807</v>
      </c>
      <c r="C114" s="1114"/>
      <c r="D114" s="1114"/>
      <c r="E114" s="1114"/>
      <c r="F114" s="525"/>
      <c r="G114" s="524"/>
      <c r="H114" s="525"/>
      <c r="I114" s="525"/>
      <c r="J114" s="515"/>
      <c r="K114" s="515"/>
      <c r="L114" s="515"/>
      <c r="M114" s="515"/>
      <c r="N114" s="515"/>
      <c r="O114" s="515"/>
      <c r="P114" s="515"/>
      <c r="Q114" s="515"/>
      <c r="R114" s="515"/>
      <c r="S114" s="515"/>
      <c r="T114" s="515"/>
      <c r="U114" s="515"/>
      <c r="V114" s="515"/>
      <c r="W114" s="515"/>
      <c r="X114" s="515"/>
      <c r="Y114" s="515"/>
    </row>
    <row r="115" spans="1:25" s="462" customFormat="1" ht="33.75" customHeight="1">
      <c r="A115" s="678" t="s">
        <v>27</v>
      </c>
      <c r="B115" s="1113" t="s">
        <v>756</v>
      </c>
      <c r="C115" s="1113"/>
      <c r="D115" s="1113"/>
      <c r="E115" s="1113"/>
      <c r="F115" s="525"/>
      <c r="G115" s="524"/>
      <c r="H115" s="525"/>
      <c r="I115" s="525"/>
      <c r="J115" s="515"/>
      <c r="K115" s="515"/>
      <c r="L115" s="515"/>
      <c r="M115" s="515"/>
      <c r="N115" s="515"/>
      <c r="O115" s="515"/>
      <c r="P115" s="515"/>
      <c r="Q115" s="515"/>
      <c r="R115" s="515"/>
      <c r="S115" s="515"/>
      <c r="T115" s="515"/>
      <c r="U115" s="515"/>
      <c r="V115" s="515"/>
      <c r="W115" s="515"/>
      <c r="X115" s="515"/>
      <c r="Y115" s="515"/>
    </row>
    <row r="116" spans="1:25" s="462" customFormat="1" ht="36" customHeight="1">
      <c r="A116" s="678" t="s">
        <v>476</v>
      </c>
      <c r="B116" s="1114" t="s">
        <v>757</v>
      </c>
      <c r="C116" s="1114"/>
      <c r="D116" s="1114"/>
      <c r="E116" s="1114"/>
      <c r="F116" s="525"/>
      <c r="G116" s="524"/>
      <c r="H116" s="525"/>
      <c r="I116" s="525"/>
      <c r="J116" s="515"/>
      <c r="K116" s="515"/>
      <c r="L116" s="515"/>
      <c r="M116" s="515"/>
      <c r="N116" s="515"/>
      <c r="O116" s="515"/>
      <c r="P116" s="515"/>
      <c r="Q116" s="515"/>
      <c r="R116" s="515"/>
      <c r="S116" s="515"/>
      <c r="T116" s="515"/>
      <c r="U116" s="515"/>
      <c r="V116" s="515"/>
      <c r="W116" s="515"/>
      <c r="X116" s="515"/>
      <c r="Y116" s="515"/>
    </row>
    <row r="117" spans="1:25" s="462" customFormat="1" ht="34.5" hidden="1" customHeight="1">
      <c r="A117" s="695"/>
      <c r="B117" s="1114"/>
      <c r="C117" s="1114"/>
      <c r="D117" s="1114"/>
      <c r="E117" s="1114"/>
      <c r="F117" s="1219"/>
      <c r="G117" s="1101"/>
      <c r="H117" s="1100"/>
      <c r="I117" s="1101"/>
      <c r="J117" s="515"/>
      <c r="K117" s="515"/>
      <c r="L117" s="515"/>
      <c r="M117" s="515"/>
      <c r="N117" s="515"/>
      <c r="O117" s="515"/>
      <c r="P117" s="515"/>
      <c r="Q117" s="515"/>
      <c r="R117" s="515"/>
      <c r="S117" s="515"/>
      <c r="T117" s="515"/>
      <c r="U117" s="515"/>
      <c r="V117" s="515"/>
      <c r="W117" s="515"/>
      <c r="X117" s="515"/>
      <c r="Y117" s="515"/>
    </row>
    <row r="118" spans="1:25" s="462" customFormat="1" ht="38.25" customHeight="1">
      <c r="A118" s="678" t="s">
        <v>529</v>
      </c>
      <c r="B118" s="1114" t="s">
        <v>641</v>
      </c>
      <c r="C118" s="1114"/>
      <c r="D118" s="1114"/>
      <c r="E118" s="1114"/>
      <c r="F118" s="525"/>
      <c r="G118" s="524"/>
      <c r="H118" s="525"/>
      <c r="I118" s="525"/>
      <c r="J118" s="515"/>
      <c r="K118" s="515"/>
      <c r="L118" s="515"/>
      <c r="M118" s="515"/>
      <c r="N118" s="515"/>
      <c r="O118" s="515"/>
      <c r="P118" s="515"/>
      <c r="Q118" s="515"/>
      <c r="R118" s="515"/>
      <c r="S118" s="515"/>
      <c r="T118" s="515"/>
      <c r="U118" s="515"/>
      <c r="V118" s="515"/>
      <c r="W118" s="515"/>
      <c r="X118" s="515"/>
      <c r="Y118" s="515"/>
    </row>
    <row r="119" spans="1:25" s="462" customFormat="1" ht="32.25" customHeight="1">
      <c r="A119" s="678" t="s">
        <v>477</v>
      </c>
      <c r="B119" s="1205" t="s">
        <v>758</v>
      </c>
      <c r="C119" s="1205"/>
      <c r="D119" s="1205"/>
      <c r="E119" s="1205"/>
      <c r="F119" s="525"/>
      <c r="G119" s="524"/>
      <c r="H119" s="525"/>
      <c r="I119" s="525"/>
      <c r="J119" s="515"/>
      <c r="K119" s="515"/>
      <c r="L119" s="515"/>
      <c r="M119" s="515"/>
      <c r="N119" s="515"/>
      <c r="O119" s="515"/>
      <c r="P119" s="515"/>
      <c r="Q119" s="515"/>
      <c r="R119" s="515"/>
      <c r="S119" s="515"/>
      <c r="T119" s="515"/>
      <c r="U119" s="515"/>
      <c r="V119" s="515"/>
      <c r="W119" s="515"/>
      <c r="X119" s="515"/>
      <c r="Y119" s="515"/>
    </row>
    <row r="120" spans="1:25" s="462" customFormat="1" ht="42.75" customHeight="1">
      <c r="A120" s="678" t="s">
        <v>482</v>
      </c>
      <c r="B120" s="1215" t="s">
        <v>759</v>
      </c>
      <c r="C120" s="1215"/>
      <c r="D120" s="1215"/>
      <c r="E120" s="1215"/>
      <c r="F120" s="525"/>
      <c r="G120" s="524"/>
      <c r="H120" s="525"/>
      <c r="I120" s="525"/>
      <c r="J120" s="515"/>
      <c r="K120" s="515"/>
      <c r="L120" s="515"/>
      <c r="M120" s="515"/>
      <c r="N120" s="515"/>
      <c r="O120" s="515"/>
      <c r="P120" s="515"/>
      <c r="Q120" s="515"/>
      <c r="R120" s="515"/>
      <c r="S120" s="515"/>
      <c r="T120" s="515"/>
      <c r="U120" s="515"/>
      <c r="V120" s="515"/>
      <c r="W120" s="515"/>
      <c r="X120" s="515"/>
      <c r="Y120" s="515"/>
    </row>
    <row r="121" spans="1:25" s="462" customFormat="1" ht="29.25" customHeight="1">
      <c r="A121" s="1227" t="s">
        <v>684</v>
      </c>
      <c r="B121" s="1105" t="s">
        <v>642</v>
      </c>
      <c r="C121" s="1106"/>
      <c r="D121" s="1106"/>
      <c r="E121" s="1106"/>
      <c r="F121" s="526"/>
      <c r="G121" s="615"/>
      <c r="H121" s="526"/>
      <c r="I121" s="527"/>
      <c r="J121" s="515"/>
      <c r="K121" s="515"/>
      <c r="L121" s="515"/>
      <c r="M121" s="515"/>
      <c r="N121" s="515"/>
      <c r="O121" s="515"/>
      <c r="P121" s="515"/>
      <c r="Q121" s="515"/>
      <c r="R121" s="515"/>
      <c r="S121" s="515"/>
      <c r="T121" s="515"/>
      <c r="U121" s="515"/>
      <c r="V121" s="515"/>
      <c r="W121" s="515"/>
      <c r="X121" s="515"/>
      <c r="Y121" s="515"/>
    </row>
    <row r="122" spans="1:25" s="462" customFormat="1" ht="24" customHeight="1">
      <c r="A122" s="1228"/>
      <c r="B122" s="1226" t="s">
        <v>643</v>
      </c>
      <c r="C122" s="1226"/>
      <c r="D122" s="1226"/>
      <c r="E122" s="1226"/>
      <c r="F122" s="528"/>
      <c r="G122" s="616"/>
      <c r="H122" s="528"/>
      <c r="I122" s="529"/>
      <c r="J122" s="515"/>
      <c r="K122" s="515"/>
      <c r="L122" s="515"/>
      <c r="M122" s="515"/>
      <c r="N122" s="515"/>
      <c r="O122" s="515"/>
      <c r="P122" s="515"/>
      <c r="Q122" s="515"/>
      <c r="R122" s="515"/>
      <c r="S122" s="515"/>
      <c r="T122" s="515"/>
      <c r="U122" s="515"/>
      <c r="V122" s="515"/>
      <c r="W122" s="515"/>
      <c r="X122" s="515"/>
      <c r="Y122" s="515"/>
    </row>
    <row r="123" spans="1:25" s="462" customFormat="1" ht="18.75" customHeight="1">
      <c r="A123" s="1229"/>
      <c r="B123" s="1114"/>
      <c r="C123" s="1114"/>
      <c r="D123" s="1114"/>
      <c r="E123" s="1114"/>
      <c r="F123" s="683" t="s">
        <v>711</v>
      </c>
      <c r="G123" s="641" t="s">
        <v>711</v>
      </c>
      <c r="H123" s="620"/>
      <c r="I123" s="642" t="s">
        <v>711</v>
      </c>
      <c r="J123" s="515"/>
      <c r="K123" s="515"/>
      <c r="L123" s="515"/>
      <c r="M123" s="515"/>
      <c r="N123" s="515"/>
      <c r="O123" s="515"/>
      <c r="P123" s="515"/>
      <c r="Q123" s="515"/>
      <c r="R123" s="515"/>
      <c r="S123" s="515"/>
      <c r="T123" s="515"/>
      <c r="U123" s="515"/>
      <c r="V123" s="515"/>
      <c r="W123" s="515"/>
      <c r="X123" s="515"/>
      <c r="Y123" s="515"/>
    </row>
    <row r="124" spans="1:25" s="688" customFormat="1" ht="21.75" customHeight="1">
      <c r="A124" s="686"/>
      <c r="B124" s="9" t="s">
        <v>749</v>
      </c>
      <c r="C124" s="687"/>
      <c r="D124" s="687"/>
      <c r="E124" s="687"/>
      <c r="F124" s="687"/>
      <c r="G124" s="687"/>
      <c r="H124" s="687"/>
      <c r="I124" s="687"/>
      <c r="J124" s="686"/>
    </row>
    <row r="125" spans="1:25" s="462" customFormat="1" ht="18.75" customHeight="1">
      <c r="A125" s="690" t="s">
        <v>762</v>
      </c>
      <c r="B125" s="1117" t="s">
        <v>763</v>
      </c>
      <c r="C125" s="1118"/>
      <c r="D125" s="1118"/>
      <c r="E125" s="1118"/>
      <c r="F125" s="679"/>
      <c r="G125" s="685"/>
      <c r="H125" s="685"/>
      <c r="I125" s="689"/>
      <c r="J125" s="515"/>
      <c r="K125" s="515"/>
      <c r="L125" s="515"/>
      <c r="M125" s="515"/>
      <c r="N125" s="515"/>
      <c r="O125" s="515"/>
      <c r="P125" s="515"/>
      <c r="Q125" s="515"/>
      <c r="R125" s="515"/>
      <c r="S125" s="515"/>
      <c r="T125" s="515"/>
      <c r="U125" s="515"/>
      <c r="V125" s="515"/>
      <c r="W125" s="515"/>
      <c r="X125" s="515"/>
      <c r="Y125" s="515"/>
    </row>
    <row r="126" spans="1:25" s="462" customFormat="1" ht="57.75" customHeight="1">
      <c r="A126" s="678" t="s">
        <v>764</v>
      </c>
      <c r="B126" s="1111" t="s">
        <v>808</v>
      </c>
      <c r="C126" s="1111"/>
      <c r="D126" s="1111"/>
      <c r="E126" s="1112"/>
      <c r="F126" s="675"/>
      <c r="G126" s="1096"/>
      <c r="H126" s="1201"/>
      <c r="I126" s="682"/>
      <c r="J126" s="515"/>
      <c r="K126" s="515"/>
      <c r="L126" s="515"/>
      <c r="M126" s="515"/>
      <c r="N126" s="515"/>
      <c r="O126" s="515"/>
      <c r="P126" s="515"/>
      <c r="Q126" s="515"/>
      <c r="R126" s="515"/>
      <c r="S126" s="515"/>
      <c r="T126" s="515"/>
      <c r="U126" s="515"/>
      <c r="V126" s="515"/>
      <c r="W126" s="515"/>
      <c r="X126" s="515"/>
      <c r="Y126" s="515"/>
    </row>
    <row r="127" spans="1:25" s="462" customFormat="1" ht="28.5" customHeight="1">
      <c r="A127" s="678" t="s">
        <v>765</v>
      </c>
      <c r="B127" s="1111" t="s">
        <v>766</v>
      </c>
      <c r="C127" s="1111"/>
      <c r="D127" s="1111"/>
      <c r="E127" s="1112"/>
      <c r="F127" s="526"/>
      <c r="G127" s="506"/>
      <c r="H127" s="665"/>
      <c r="I127" s="682"/>
      <c r="J127" s="515"/>
      <c r="K127" s="515"/>
      <c r="L127" s="515"/>
      <c r="M127" s="515"/>
      <c r="N127" s="515"/>
      <c r="O127" s="515"/>
      <c r="P127" s="515"/>
      <c r="Q127" s="515"/>
      <c r="R127" s="515"/>
      <c r="S127" s="515"/>
      <c r="T127" s="515"/>
      <c r="U127" s="515"/>
      <c r="V127" s="515"/>
      <c r="W127" s="515"/>
      <c r="X127" s="515"/>
      <c r="Y127" s="515"/>
    </row>
    <row r="128" spans="1:25" s="462" customFormat="1" ht="40.5" customHeight="1">
      <c r="A128" s="678" t="s">
        <v>767</v>
      </c>
      <c r="B128" s="1230" t="s">
        <v>768</v>
      </c>
      <c r="C128" s="1230"/>
      <c r="D128" s="1230"/>
      <c r="E128" s="1231"/>
      <c r="F128" s="525"/>
      <c r="G128" s="1096"/>
      <c r="H128" s="1201"/>
      <c r="I128" s="525"/>
      <c r="J128" s="515"/>
      <c r="K128" s="515"/>
      <c r="L128" s="515"/>
      <c r="M128" s="515"/>
      <c r="N128" s="515"/>
      <c r="O128" s="515"/>
      <c r="P128" s="515"/>
      <c r="Q128" s="515"/>
      <c r="R128" s="515"/>
      <c r="S128" s="515"/>
      <c r="T128" s="515"/>
      <c r="U128" s="515"/>
      <c r="V128" s="515"/>
      <c r="W128" s="515"/>
      <c r="X128" s="515"/>
      <c r="Y128" s="515"/>
    </row>
    <row r="129" spans="1:25" s="462" customFormat="1" ht="24" customHeight="1">
      <c r="A129" s="678" t="s">
        <v>769</v>
      </c>
      <c r="B129" s="1111" t="s">
        <v>641</v>
      </c>
      <c r="C129" s="1111"/>
      <c r="D129" s="1111"/>
      <c r="E129" s="1112"/>
      <c r="F129" s="525"/>
      <c r="G129" s="1096"/>
      <c r="H129" s="1201"/>
      <c r="I129" s="525"/>
      <c r="J129" s="515"/>
      <c r="K129" s="515"/>
      <c r="L129" s="515"/>
      <c r="M129" s="515"/>
      <c r="N129" s="515"/>
      <c r="O129" s="515"/>
      <c r="P129" s="515"/>
      <c r="Q129" s="515"/>
      <c r="R129" s="515"/>
      <c r="S129" s="515"/>
      <c r="T129" s="515"/>
      <c r="U129" s="515"/>
      <c r="V129" s="515"/>
      <c r="W129" s="515"/>
      <c r="X129" s="515"/>
      <c r="Y129" s="515"/>
    </row>
    <row r="130" spans="1:25" s="462" customFormat="1" ht="27" customHeight="1">
      <c r="A130" s="678" t="s">
        <v>770</v>
      </c>
      <c r="B130" s="1111" t="s">
        <v>771</v>
      </c>
      <c r="C130" s="1111"/>
      <c r="D130" s="1111"/>
      <c r="E130" s="1112"/>
      <c r="F130" s="525"/>
      <c r="G130" s="1096"/>
      <c r="H130" s="1201"/>
      <c r="I130" s="525"/>
      <c r="J130" s="515"/>
      <c r="K130" s="515"/>
      <c r="L130" s="515"/>
      <c r="M130" s="515"/>
      <c r="N130" s="515"/>
      <c r="O130" s="515"/>
      <c r="P130" s="515"/>
      <c r="Q130" s="515"/>
      <c r="R130" s="515"/>
      <c r="S130" s="515"/>
      <c r="T130" s="515"/>
      <c r="U130" s="515"/>
      <c r="V130" s="515"/>
      <c r="W130" s="515"/>
      <c r="X130" s="515"/>
      <c r="Y130" s="515"/>
    </row>
    <row r="131" spans="1:25" s="462" customFormat="1" ht="40.5" customHeight="1">
      <c r="A131" s="678" t="s">
        <v>760</v>
      </c>
      <c r="B131" s="1099" t="s">
        <v>772</v>
      </c>
      <c r="C131" s="1099"/>
      <c r="D131" s="1099"/>
      <c r="E131" s="1225"/>
      <c r="F131" s="525"/>
      <c r="G131" s="1096"/>
      <c r="H131" s="1201"/>
      <c r="I131" s="525"/>
      <c r="J131" s="515"/>
      <c r="K131" s="515"/>
      <c r="L131" s="515"/>
      <c r="M131" s="515"/>
      <c r="N131" s="515"/>
      <c r="O131" s="515"/>
      <c r="P131" s="515"/>
      <c r="Q131" s="515"/>
      <c r="R131" s="515"/>
      <c r="S131" s="515"/>
      <c r="T131" s="515"/>
      <c r="U131" s="515"/>
      <c r="V131" s="515"/>
      <c r="W131" s="515"/>
      <c r="X131" s="515"/>
      <c r="Y131" s="515"/>
    </row>
    <row r="132" spans="1:25" s="462" customFormat="1" ht="39" customHeight="1">
      <c r="A132" s="678" t="s">
        <v>761</v>
      </c>
      <c r="B132" s="1099" t="s">
        <v>776</v>
      </c>
      <c r="C132" s="1099"/>
      <c r="D132" s="1099"/>
      <c r="E132" s="1225"/>
      <c r="F132" s="525"/>
      <c r="G132" s="1096"/>
      <c r="H132" s="1201"/>
      <c r="I132" s="525"/>
      <c r="J132" s="515"/>
      <c r="K132" s="515"/>
      <c r="L132" s="515"/>
      <c r="M132" s="515"/>
      <c r="N132" s="515"/>
      <c r="O132" s="515"/>
      <c r="P132" s="515"/>
      <c r="Q132" s="515"/>
      <c r="R132" s="515"/>
      <c r="S132" s="515"/>
      <c r="T132" s="515"/>
      <c r="U132" s="515"/>
      <c r="V132" s="515"/>
      <c r="W132" s="515"/>
      <c r="X132" s="515"/>
      <c r="Y132" s="515"/>
    </row>
    <row r="133" spans="1:25" s="462" customFormat="1" ht="30" customHeight="1">
      <c r="A133" s="1216" t="s">
        <v>761</v>
      </c>
      <c r="B133" s="1105" t="s">
        <v>642</v>
      </c>
      <c r="C133" s="1106"/>
      <c r="D133" s="1106"/>
      <c r="E133" s="1106"/>
      <c r="F133" s="527"/>
      <c r="G133" s="615"/>
      <c r="H133" s="526"/>
      <c r="I133" s="527"/>
      <c r="J133" s="515"/>
      <c r="K133" s="515"/>
      <c r="L133" s="515"/>
      <c r="M133" s="515"/>
      <c r="N133" s="515"/>
      <c r="O133" s="515"/>
      <c r="P133" s="515"/>
      <c r="Q133" s="515"/>
      <c r="R133" s="515"/>
      <c r="S133" s="515"/>
      <c r="T133" s="515"/>
      <c r="U133" s="515"/>
      <c r="V133" s="515"/>
      <c r="W133" s="515"/>
      <c r="X133" s="515"/>
      <c r="Y133" s="515"/>
    </row>
    <row r="134" spans="1:25" s="462" customFormat="1" ht="34.5" customHeight="1">
      <c r="A134" s="1218"/>
      <c r="B134" s="1107" t="s">
        <v>643</v>
      </c>
      <c r="C134" s="1108"/>
      <c r="D134" s="1108"/>
      <c r="E134" s="1109"/>
      <c r="F134" s="692" t="s">
        <v>775</v>
      </c>
      <c r="G134" s="692" t="s">
        <v>775</v>
      </c>
      <c r="H134" s="617"/>
      <c r="I134" s="691" t="s">
        <v>775</v>
      </c>
      <c r="J134" s="515"/>
      <c r="K134" s="515"/>
      <c r="L134" s="515"/>
      <c r="M134" s="515"/>
      <c r="N134" s="515"/>
      <c r="O134" s="515"/>
      <c r="P134" s="515"/>
      <c r="Q134" s="515"/>
      <c r="R134" s="515"/>
      <c r="S134" s="515"/>
      <c r="T134" s="515"/>
      <c r="U134" s="515"/>
      <c r="V134" s="515"/>
      <c r="W134" s="515"/>
      <c r="X134" s="515"/>
      <c r="Y134" s="515"/>
    </row>
    <row r="135" spans="1:25" s="462" customFormat="1" ht="14.25" customHeight="1">
      <c r="A135" s="514"/>
      <c r="B135" s="621"/>
      <c r="C135" s="622"/>
      <c r="D135" s="622"/>
      <c r="E135" s="697"/>
      <c r="F135" s="522"/>
      <c r="G135" s="522"/>
      <c r="H135" s="522"/>
      <c r="I135" s="522"/>
      <c r="J135" s="515"/>
      <c r="K135" s="515"/>
      <c r="L135" s="515"/>
      <c r="M135" s="515"/>
      <c r="N135" s="515"/>
      <c r="O135" s="515"/>
      <c r="P135" s="515"/>
      <c r="Q135" s="515"/>
      <c r="R135" s="515"/>
      <c r="S135" s="515"/>
      <c r="T135" s="515"/>
      <c r="U135" s="515"/>
      <c r="V135" s="515"/>
      <c r="W135" s="515"/>
      <c r="X135" s="515"/>
      <c r="Y135" s="515"/>
    </row>
    <row r="136" spans="1:25" s="462" customFormat="1" ht="45" customHeight="1">
      <c r="A136" s="695">
        <v>5</v>
      </c>
      <c r="B136" s="1114" t="s">
        <v>777</v>
      </c>
      <c r="C136" s="1114"/>
      <c r="D136" s="1114"/>
      <c r="E136" s="1114"/>
      <c r="F136" s="1114"/>
      <c r="G136" s="1114"/>
      <c r="H136" s="1114"/>
      <c r="I136" s="666"/>
      <c r="J136" s="515"/>
      <c r="K136" s="515"/>
      <c r="L136" s="515"/>
      <c r="M136" s="515"/>
      <c r="N136" s="515"/>
      <c r="O136" s="515"/>
      <c r="P136" s="515"/>
      <c r="Q136" s="515"/>
      <c r="R136" s="515"/>
      <c r="S136" s="515" t="s">
        <v>557</v>
      </c>
      <c r="T136" s="515"/>
      <c r="U136" s="515"/>
      <c r="V136" s="515"/>
      <c r="W136" s="515"/>
      <c r="X136" s="515"/>
      <c r="Y136" s="515"/>
    </row>
    <row r="137" spans="1:25" s="462" customFormat="1" ht="12.75" customHeight="1">
      <c r="A137" s="690"/>
      <c r="B137" s="1117"/>
      <c r="C137" s="1118"/>
      <c r="D137" s="1118"/>
      <c r="E137" s="1118"/>
      <c r="F137" s="679"/>
      <c r="G137" s="685"/>
      <c r="H137" s="685"/>
      <c r="I137" s="689"/>
      <c r="J137" s="515"/>
      <c r="K137" s="515"/>
      <c r="L137" s="515"/>
      <c r="M137" s="515"/>
      <c r="N137" s="515"/>
      <c r="O137" s="515"/>
      <c r="P137" s="515"/>
      <c r="Q137" s="515"/>
      <c r="R137" s="515"/>
      <c r="S137" s="515" t="s">
        <v>481</v>
      </c>
      <c r="T137" s="515"/>
      <c r="U137" s="515"/>
      <c r="V137" s="515"/>
      <c r="W137" s="515"/>
      <c r="X137" s="515"/>
      <c r="Y137" s="515"/>
    </row>
    <row r="138" spans="1:25" s="462" customFormat="1" ht="52.5" customHeight="1">
      <c r="A138" s="695">
        <v>6</v>
      </c>
      <c r="B138" s="1114" t="s">
        <v>778</v>
      </c>
      <c r="C138" s="1114"/>
      <c r="D138" s="1114"/>
      <c r="E138" s="1114"/>
      <c r="F138" s="1114"/>
      <c r="G138" s="1114"/>
      <c r="H138" s="1114"/>
      <c r="I138" s="666"/>
      <c r="J138" s="515"/>
      <c r="K138" s="515"/>
      <c r="L138" s="515"/>
      <c r="M138" s="515"/>
      <c r="N138" s="515"/>
      <c r="O138" s="515"/>
      <c r="P138" s="515"/>
      <c r="Q138" s="515"/>
      <c r="R138" s="515"/>
      <c r="S138" s="515"/>
      <c r="T138" s="515"/>
      <c r="U138" s="515"/>
      <c r="V138" s="515"/>
      <c r="W138" s="515"/>
      <c r="X138" s="515"/>
      <c r="Y138" s="515"/>
    </row>
    <row r="139" spans="1:25" s="462" customFormat="1" ht="12" customHeight="1">
      <c r="A139" s="690"/>
      <c r="B139" s="1117"/>
      <c r="C139" s="1118"/>
      <c r="D139" s="1118"/>
      <c r="E139" s="1118"/>
      <c r="F139" s="679"/>
      <c r="G139" s="685"/>
      <c r="H139" s="685"/>
      <c r="I139" s="689"/>
      <c r="J139" s="515"/>
      <c r="K139" s="515"/>
      <c r="L139" s="515"/>
      <c r="M139" s="515"/>
      <c r="N139" s="515"/>
      <c r="O139" s="515"/>
      <c r="P139" s="515"/>
      <c r="Q139" s="515"/>
      <c r="R139" s="515"/>
      <c r="S139" s="515"/>
      <c r="T139" s="515"/>
      <c r="U139" s="515"/>
      <c r="V139" s="515"/>
      <c r="W139" s="515"/>
      <c r="X139" s="515"/>
      <c r="Y139" s="515"/>
    </row>
    <row r="140" spans="1:25" s="462" customFormat="1" ht="72" customHeight="1">
      <c r="A140" s="695">
        <v>7</v>
      </c>
      <c r="B140" s="1114" t="s">
        <v>779</v>
      </c>
      <c r="C140" s="1114"/>
      <c r="D140" s="1114"/>
      <c r="E140" s="1114"/>
      <c r="F140" s="1114"/>
      <c r="G140" s="1114"/>
      <c r="H140" s="1114"/>
      <c r="I140" s="666"/>
      <c r="J140" s="515"/>
      <c r="K140" s="515"/>
      <c r="L140" s="515"/>
      <c r="M140" s="515"/>
      <c r="N140" s="515"/>
      <c r="O140" s="515"/>
      <c r="P140" s="515"/>
      <c r="Q140" s="515"/>
      <c r="R140" s="515"/>
      <c r="S140" s="515"/>
      <c r="T140" s="515"/>
      <c r="U140" s="515"/>
      <c r="V140" s="515"/>
      <c r="W140" s="515"/>
      <c r="X140" s="515"/>
      <c r="Y140" s="515"/>
    </row>
    <row r="141" spans="1:25" s="462" customFormat="1" ht="10.5" customHeight="1">
      <c r="A141" s="690"/>
      <c r="B141" s="1117"/>
      <c r="C141" s="1118"/>
      <c r="D141" s="1118"/>
      <c r="E141" s="1118"/>
      <c r="F141" s="679"/>
      <c r="G141" s="685"/>
      <c r="H141" s="685"/>
      <c r="I141" s="689"/>
      <c r="J141" s="515"/>
      <c r="K141" s="515"/>
      <c r="L141" s="515"/>
      <c r="M141" s="515"/>
      <c r="N141" s="515"/>
      <c r="O141" s="515"/>
      <c r="P141" s="515"/>
      <c r="Q141" s="515"/>
      <c r="R141" s="515"/>
      <c r="S141" s="515"/>
      <c r="T141" s="515"/>
      <c r="U141" s="515"/>
      <c r="V141" s="515"/>
      <c r="W141" s="515"/>
      <c r="X141" s="515"/>
      <c r="Y141" s="515"/>
    </row>
    <row r="142" spans="1:25" s="462" customFormat="1" ht="42" customHeight="1">
      <c r="A142" s="695">
        <v>8</v>
      </c>
      <c r="B142" s="1108" t="s">
        <v>644</v>
      </c>
      <c r="C142" s="1108"/>
      <c r="D142" s="1108"/>
      <c r="E142" s="1108"/>
      <c r="F142" s="523"/>
      <c r="G142" s="524"/>
      <c r="H142" s="525"/>
      <c r="I142" s="525"/>
      <c r="J142" s="515"/>
      <c r="K142" s="515"/>
      <c r="L142" s="515"/>
      <c r="M142" s="515"/>
      <c r="N142" s="515"/>
      <c r="O142" s="515"/>
      <c r="P142" s="515"/>
      <c r="Q142" s="515"/>
      <c r="R142" s="515"/>
      <c r="S142" s="515"/>
      <c r="T142" s="515"/>
      <c r="U142" s="515"/>
      <c r="V142" s="515"/>
      <c r="W142" s="515"/>
      <c r="X142" s="515"/>
      <c r="Y142" s="515"/>
    </row>
    <row r="143" spans="1:25" s="462" customFormat="1" ht="21.75" customHeight="1">
      <c r="A143" s="49"/>
      <c r="B143" s="49"/>
      <c r="C143" s="49"/>
      <c r="D143" s="49"/>
      <c r="E143" s="49"/>
      <c r="F143" s="49"/>
      <c r="G143" s="49"/>
      <c r="H143" s="49"/>
      <c r="I143" s="49"/>
      <c r="J143" s="49"/>
    </row>
    <row r="144" spans="1:25" ht="27" customHeight="1">
      <c r="A144" s="694">
        <v>2.5</v>
      </c>
      <c r="B144" s="1204" t="s">
        <v>782</v>
      </c>
      <c r="C144" s="1204"/>
      <c r="D144" s="1204"/>
      <c r="E144" s="1204"/>
      <c r="F144" s="1204"/>
      <c r="G144" s="1204"/>
      <c r="H144" s="1204"/>
      <c r="I144" s="1204"/>
      <c r="J144" s="532"/>
      <c r="K144" s="532"/>
      <c r="L144" s="532"/>
      <c r="M144" s="533"/>
      <c r="N144" s="532"/>
      <c r="O144" s="532"/>
      <c r="P144" s="532"/>
      <c r="Q144" s="532"/>
      <c r="R144" s="532"/>
      <c r="S144" s="532"/>
      <c r="T144" s="532"/>
      <c r="U144" s="532"/>
      <c r="V144" s="532"/>
      <c r="W144" s="532"/>
      <c r="X144" s="532"/>
    </row>
    <row r="145" spans="1:24" ht="52.5" customHeight="1">
      <c r="A145" s="678"/>
      <c r="B145" s="1232" t="s">
        <v>783</v>
      </c>
      <c r="C145" s="1232"/>
      <c r="D145" s="1232"/>
      <c r="E145" s="1232"/>
      <c r="F145" s="1232"/>
      <c r="G145" s="1232"/>
      <c r="H145" s="1232"/>
      <c r="I145" s="1232"/>
      <c r="J145" s="532"/>
      <c r="K145" s="532"/>
      <c r="L145" s="532"/>
      <c r="M145" s="533"/>
      <c r="N145" s="532"/>
      <c r="O145" s="532"/>
      <c r="P145" s="532"/>
      <c r="Q145" s="532"/>
      <c r="R145" s="532"/>
      <c r="S145" s="532"/>
      <c r="T145" s="532"/>
      <c r="U145" s="532"/>
      <c r="V145" s="532"/>
      <c r="W145" s="532"/>
      <c r="X145" s="532"/>
    </row>
    <row r="146" spans="1:24" ht="34.5" customHeight="1">
      <c r="A146" s="678" t="s">
        <v>712</v>
      </c>
      <c r="B146" s="1233" t="s">
        <v>784</v>
      </c>
      <c r="C146" s="1233"/>
      <c r="D146" s="1233"/>
      <c r="E146" s="1233"/>
      <c r="F146" s="1097"/>
      <c r="G146" s="1097"/>
      <c r="H146" s="1097"/>
      <c r="I146" s="1201"/>
      <c r="J146" s="532"/>
      <c r="K146" s="532"/>
      <c r="L146" s="532"/>
      <c r="M146" s="533"/>
      <c r="N146" s="532"/>
      <c r="O146" s="532"/>
      <c r="P146" s="532"/>
      <c r="Q146" s="532"/>
      <c r="R146" s="532"/>
      <c r="S146" s="532"/>
      <c r="T146" s="532"/>
      <c r="U146" s="532"/>
      <c r="V146" s="532"/>
      <c r="W146" s="532"/>
      <c r="X146" s="532"/>
    </row>
    <row r="147" spans="1:24" ht="87.75" customHeight="1">
      <c r="A147" s="678" t="s">
        <v>713</v>
      </c>
      <c r="B147" s="1234" t="s">
        <v>785</v>
      </c>
      <c r="C147" s="1235"/>
      <c r="D147" s="1235"/>
      <c r="E147" s="1236"/>
      <c r="F147" s="1096"/>
      <c r="G147" s="1097"/>
      <c r="H147" s="1097"/>
      <c r="I147" s="1201"/>
      <c r="J147" s="532"/>
      <c r="K147" s="532"/>
      <c r="L147" s="532"/>
      <c r="M147" s="533"/>
      <c r="N147" s="532"/>
      <c r="O147" s="532"/>
      <c r="P147" s="532"/>
      <c r="Q147" s="532"/>
      <c r="R147" s="532"/>
      <c r="S147" s="532"/>
      <c r="T147" s="532"/>
      <c r="U147" s="532"/>
      <c r="V147" s="532"/>
      <c r="W147" s="532"/>
      <c r="X147" s="532"/>
    </row>
    <row r="148" spans="1:24" ht="51.75" customHeight="1">
      <c r="A148" s="678" t="s">
        <v>714</v>
      </c>
      <c r="B148" s="1237" t="s">
        <v>786</v>
      </c>
      <c r="C148" s="1237"/>
      <c r="D148" s="1237"/>
      <c r="E148" s="1238"/>
      <c r="F148" s="1097"/>
      <c r="G148" s="1097"/>
      <c r="H148" s="1097"/>
      <c r="I148" s="1201"/>
      <c r="J148" s="532"/>
      <c r="K148" s="532"/>
      <c r="L148" s="532"/>
      <c r="M148" s="533"/>
      <c r="N148" s="532"/>
      <c r="O148" s="532"/>
      <c r="P148" s="532"/>
      <c r="Q148" s="532"/>
      <c r="R148" s="532"/>
      <c r="S148" s="532"/>
      <c r="T148" s="532"/>
      <c r="U148" s="532"/>
      <c r="V148" s="532"/>
      <c r="W148" s="532"/>
      <c r="X148" s="532"/>
    </row>
    <row r="149" spans="1:24" ht="24.75" customHeight="1">
      <c r="A149" s="678"/>
      <c r="B149" s="1239" t="s">
        <v>787</v>
      </c>
      <c r="C149" s="1240"/>
      <c r="D149" s="1240"/>
      <c r="E149" s="1240"/>
      <c r="F149" s="1240"/>
      <c r="G149" s="1240"/>
      <c r="H149" s="1240"/>
      <c r="I149" s="1241"/>
      <c r="J149" s="534"/>
      <c r="K149" s="534"/>
      <c r="L149" s="534"/>
      <c r="M149" s="534"/>
      <c r="N149" s="534"/>
      <c r="O149" s="534"/>
      <c r="P149" s="534"/>
      <c r="Q149" s="534"/>
      <c r="R149" s="534"/>
      <c r="S149" s="534"/>
      <c r="T149" s="534"/>
      <c r="U149" s="534"/>
      <c r="V149" s="534"/>
      <c r="W149" s="534"/>
      <c r="X149" s="534"/>
    </row>
    <row r="150" spans="1:24" ht="36" customHeight="1">
      <c r="A150" s="678">
        <v>1</v>
      </c>
      <c r="B150" s="1099" t="s">
        <v>636</v>
      </c>
      <c r="C150" s="1099"/>
      <c r="D150" s="1099"/>
      <c r="E150" s="1206"/>
      <c r="F150" s="523"/>
      <c r="G150" s="1096"/>
      <c r="H150" s="1201"/>
      <c r="I150" s="525"/>
      <c r="J150" s="534"/>
      <c r="K150" s="534"/>
      <c r="L150" s="534"/>
      <c r="M150" s="534"/>
      <c r="N150" s="534"/>
      <c r="O150" s="534"/>
      <c r="P150" s="534"/>
      <c r="Q150" s="534"/>
      <c r="R150" s="534"/>
      <c r="S150" s="534"/>
      <c r="T150" s="534"/>
      <c r="U150" s="534"/>
      <c r="V150" s="534"/>
      <c r="W150" s="534"/>
      <c r="X150" s="534"/>
    </row>
    <row r="151" spans="1:24" ht="42" customHeight="1">
      <c r="A151" s="678">
        <v>2</v>
      </c>
      <c r="B151" s="1099" t="s">
        <v>637</v>
      </c>
      <c r="C151" s="1099"/>
      <c r="D151" s="1099"/>
      <c r="E151" s="1206"/>
      <c r="F151" s="523"/>
      <c r="G151" s="1096"/>
      <c r="H151" s="1201"/>
      <c r="I151" s="525"/>
      <c r="J151" s="534"/>
      <c r="K151" s="534"/>
      <c r="L151" s="534"/>
      <c r="M151" s="534"/>
      <c r="N151" s="534"/>
      <c r="O151" s="534"/>
      <c r="P151" s="534"/>
      <c r="Q151" s="534"/>
      <c r="R151" s="534"/>
      <c r="S151" s="534"/>
      <c r="T151" s="534"/>
      <c r="U151" s="534"/>
      <c r="V151" s="534"/>
      <c r="W151" s="534"/>
      <c r="X151" s="534"/>
    </row>
    <row r="152" spans="1:24" ht="33" customHeight="1">
      <c r="A152" s="696">
        <v>3</v>
      </c>
      <c r="B152" s="120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8"/>
      <c r="D152" s="1208"/>
      <c r="E152" s="1209"/>
      <c r="F152" s="523"/>
      <c r="G152" s="1096"/>
      <c r="H152" s="1201"/>
      <c r="I152" s="525"/>
      <c r="J152" s="534"/>
      <c r="K152" s="534"/>
      <c r="L152" s="534"/>
      <c r="M152" s="534"/>
      <c r="N152" s="534"/>
      <c r="O152" s="534"/>
      <c r="P152" s="534"/>
      <c r="Q152" s="534"/>
      <c r="R152" s="534"/>
      <c r="S152" s="534"/>
      <c r="T152" s="534"/>
      <c r="U152" s="534"/>
      <c r="V152" s="534"/>
      <c r="W152" s="534"/>
      <c r="X152" s="534"/>
    </row>
    <row r="153" spans="1:24" ht="31.5" customHeight="1">
      <c r="A153" s="702"/>
      <c r="B153" s="1211"/>
      <c r="C153" s="1211"/>
      <c r="D153" s="1211"/>
      <c r="E153" s="1212"/>
      <c r="F153" s="523"/>
      <c r="G153" s="1096"/>
      <c r="H153" s="1201"/>
      <c r="I153" s="525"/>
      <c r="J153" s="534"/>
      <c r="K153" s="534"/>
      <c r="L153" s="534"/>
      <c r="M153" s="534"/>
      <c r="N153" s="534"/>
      <c r="O153" s="534"/>
      <c r="P153" s="534"/>
      <c r="Q153" s="534"/>
      <c r="R153" s="534"/>
      <c r="S153" s="534"/>
      <c r="T153" s="534"/>
      <c r="U153" s="534"/>
      <c r="V153" s="534"/>
      <c r="W153" s="534"/>
      <c r="X153" s="534"/>
    </row>
    <row r="154" spans="1:24" ht="28.5" customHeight="1">
      <c r="A154" s="702"/>
      <c r="B154" s="1211"/>
      <c r="C154" s="1211"/>
      <c r="D154" s="1211"/>
      <c r="E154" s="1212"/>
      <c r="F154" s="523"/>
      <c r="G154" s="1096"/>
      <c r="H154" s="1201"/>
      <c r="I154" s="525"/>
      <c r="J154" s="534"/>
      <c r="K154" s="534"/>
      <c r="L154" s="534"/>
      <c r="M154" s="534"/>
      <c r="N154" s="534"/>
      <c r="O154" s="534"/>
      <c r="P154" s="534"/>
      <c r="Q154" s="534"/>
      <c r="R154" s="534"/>
      <c r="S154" s="534"/>
      <c r="T154" s="534"/>
      <c r="U154" s="534"/>
      <c r="V154" s="534"/>
      <c r="W154" s="534"/>
      <c r="X154" s="534"/>
    </row>
    <row r="155" spans="1:24" ht="32.25" customHeight="1">
      <c r="A155" s="702"/>
      <c r="B155" s="1211"/>
      <c r="C155" s="1211"/>
      <c r="D155" s="1211"/>
      <c r="E155" s="1212"/>
      <c r="F155" s="523"/>
      <c r="G155" s="1096"/>
      <c r="H155" s="1201"/>
      <c r="I155" s="525"/>
      <c r="J155" s="534"/>
      <c r="K155" s="534"/>
      <c r="L155" s="534"/>
      <c r="M155" s="534"/>
      <c r="N155" s="534"/>
      <c r="O155" s="534"/>
      <c r="P155" s="534"/>
      <c r="Q155" s="534"/>
      <c r="R155" s="534"/>
      <c r="S155" s="534"/>
      <c r="T155" s="534"/>
      <c r="U155" s="534"/>
      <c r="V155" s="534"/>
      <c r="W155" s="534"/>
      <c r="X155" s="534"/>
    </row>
    <row r="156" spans="1:24" ht="35.25" customHeight="1">
      <c r="A156" s="702"/>
      <c r="B156" s="1242" t="s">
        <v>639</v>
      </c>
      <c r="C156" s="1242"/>
      <c r="D156" s="1242"/>
      <c r="E156" s="1243"/>
      <c r="F156" s="523"/>
      <c r="G156" s="1096"/>
      <c r="H156" s="1201"/>
      <c r="I156" s="525"/>
      <c r="J156" s="534"/>
      <c r="K156" s="534"/>
      <c r="L156" s="534"/>
      <c r="M156" s="534"/>
      <c r="N156" s="534"/>
      <c r="O156" s="534"/>
      <c r="P156" s="534"/>
      <c r="Q156" s="534"/>
      <c r="R156" s="534"/>
      <c r="S156" s="534"/>
      <c r="T156" s="534"/>
      <c r="U156" s="534"/>
      <c r="V156" s="534"/>
      <c r="W156" s="534"/>
      <c r="X156" s="534"/>
    </row>
    <row r="157" spans="1:24" ht="35.25" customHeight="1">
      <c r="A157" s="702"/>
      <c r="B157" s="1242" t="s">
        <v>22</v>
      </c>
      <c r="C157" s="1242"/>
      <c r="D157" s="1242"/>
      <c r="E157" s="1243"/>
      <c r="F157" s="523"/>
      <c r="G157" s="1096"/>
      <c r="H157" s="1201"/>
      <c r="I157" s="525"/>
      <c r="J157" s="534"/>
      <c r="K157" s="534"/>
      <c r="L157" s="534"/>
      <c r="M157" s="534"/>
      <c r="N157" s="534"/>
      <c r="O157" s="534"/>
      <c r="P157" s="534"/>
      <c r="Q157" s="534"/>
      <c r="R157" s="534"/>
      <c r="S157" s="534"/>
      <c r="T157" s="534"/>
      <c r="U157" s="534"/>
      <c r="V157" s="534"/>
      <c r="W157" s="534"/>
      <c r="X157" s="534"/>
    </row>
    <row r="158" spans="1:24" ht="41.25" customHeight="1">
      <c r="A158" s="711"/>
      <c r="B158" s="1244" t="s">
        <v>640</v>
      </c>
      <c r="C158" s="1244"/>
      <c r="D158" s="1244"/>
      <c r="E158" s="1245"/>
      <c r="F158" s="523"/>
      <c r="G158" s="1096"/>
      <c r="H158" s="1201"/>
      <c r="I158" s="525"/>
      <c r="J158" s="534"/>
      <c r="K158" s="534"/>
      <c r="L158" s="534"/>
      <c r="M158" s="534"/>
      <c r="N158" s="534"/>
      <c r="O158" s="534"/>
      <c r="P158" s="534"/>
      <c r="Q158" s="534"/>
      <c r="R158" s="534"/>
      <c r="S158" s="534"/>
      <c r="T158" s="534"/>
      <c r="U158" s="534"/>
      <c r="V158" s="534"/>
      <c r="W158" s="534"/>
      <c r="X158" s="534"/>
    </row>
    <row r="159" spans="1:24" ht="21.75" customHeight="1">
      <c r="A159" s="690" t="s">
        <v>774</v>
      </c>
      <c r="B159" s="1239" t="s">
        <v>788</v>
      </c>
      <c r="C159" s="1240"/>
      <c r="D159" s="1240"/>
      <c r="E159" s="1240"/>
      <c r="F159" s="679"/>
      <c r="G159" s="679"/>
      <c r="H159" s="679"/>
      <c r="I159" s="679"/>
      <c r="J159" s="534"/>
      <c r="K159" s="534"/>
      <c r="L159" s="534"/>
      <c r="M159" s="534"/>
      <c r="N159" s="534"/>
      <c r="O159" s="534"/>
      <c r="P159" s="534"/>
      <c r="Q159" s="534"/>
      <c r="R159" s="534"/>
      <c r="S159" s="534"/>
      <c r="T159" s="534"/>
      <c r="U159" s="534"/>
      <c r="V159" s="534"/>
      <c r="W159" s="534"/>
      <c r="X159" s="534"/>
    </row>
    <row r="160" spans="1:24" ht="44.25" customHeight="1">
      <c r="A160" s="678" t="s">
        <v>764</v>
      </c>
      <c r="B160" s="1111" t="s">
        <v>794</v>
      </c>
      <c r="C160" s="1111"/>
      <c r="D160" s="1111"/>
      <c r="E160" s="1112"/>
      <c r="F160" s="525"/>
      <c r="G160" s="1096"/>
      <c r="H160" s="1201"/>
      <c r="I160" s="525"/>
      <c r="J160" s="534"/>
      <c r="K160" s="534"/>
      <c r="L160" s="534"/>
      <c r="M160" s="534"/>
      <c r="N160" s="534"/>
      <c r="O160" s="534"/>
      <c r="P160" s="534"/>
      <c r="Q160" s="534"/>
      <c r="R160" s="534"/>
      <c r="S160" s="534"/>
      <c r="T160" s="534"/>
      <c r="U160" s="534"/>
      <c r="V160" s="534"/>
      <c r="W160" s="534"/>
      <c r="X160" s="534"/>
    </row>
    <row r="161" spans="1:24" ht="41.25" customHeight="1">
      <c r="A161" s="678" t="s">
        <v>765</v>
      </c>
      <c r="B161" s="1230" t="s">
        <v>789</v>
      </c>
      <c r="C161" s="1230"/>
      <c r="D161" s="1230"/>
      <c r="E161" s="1231"/>
      <c r="F161" s="525"/>
      <c r="G161" s="1096"/>
      <c r="H161" s="1201"/>
      <c r="I161" s="525"/>
      <c r="J161" s="534"/>
      <c r="K161" s="534"/>
      <c r="L161" s="534"/>
      <c r="M161" s="534"/>
      <c r="N161" s="534"/>
      <c r="O161" s="534"/>
      <c r="P161" s="534"/>
      <c r="Q161" s="534"/>
      <c r="R161" s="534"/>
      <c r="S161" s="534"/>
      <c r="T161" s="534"/>
      <c r="U161" s="534"/>
      <c r="V161" s="534"/>
      <c r="W161" s="534"/>
      <c r="X161" s="534"/>
    </row>
    <row r="162" spans="1:24" ht="37.5" customHeight="1">
      <c r="A162" s="678" t="s">
        <v>767</v>
      </c>
      <c r="B162" s="1111" t="s">
        <v>756</v>
      </c>
      <c r="C162" s="1111"/>
      <c r="D162" s="1111"/>
      <c r="E162" s="1112"/>
      <c r="F162" s="525"/>
      <c r="G162" s="1096"/>
      <c r="H162" s="1201"/>
      <c r="I162" s="525"/>
      <c r="J162" s="534"/>
      <c r="K162" s="534"/>
      <c r="L162" s="534"/>
      <c r="M162" s="534"/>
      <c r="N162" s="534"/>
      <c r="O162" s="534"/>
      <c r="P162" s="534"/>
      <c r="Q162" s="534"/>
      <c r="R162" s="534"/>
      <c r="S162" s="534"/>
      <c r="T162" s="534"/>
      <c r="U162" s="534"/>
      <c r="V162" s="534"/>
      <c r="W162" s="534"/>
      <c r="X162" s="534"/>
    </row>
    <row r="163" spans="1:24" ht="32.25" customHeight="1">
      <c r="A163" s="678" t="s">
        <v>769</v>
      </c>
      <c r="B163" s="1111" t="s">
        <v>641</v>
      </c>
      <c r="C163" s="1111"/>
      <c r="D163" s="1111"/>
      <c r="E163" s="1112"/>
      <c r="F163" s="525"/>
      <c r="G163" s="1096"/>
      <c r="H163" s="1201"/>
      <c r="I163" s="525"/>
      <c r="J163" s="534"/>
      <c r="K163" s="534"/>
      <c r="L163" s="534"/>
      <c r="M163" s="534"/>
      <c r="N163" s="534"/>
      <c r="O163" s="534"/>
      <c r="P163" s="534"/>
      <c r="Q163" s="534"/>
      <c r="R163" s="534"/>
      <c r="S163" s="534"/>
      <c r="T163" s="534"/>
      <c r="U163" s="534"/>
      <c r="V163" s="534"/>
      <c r="W163" s="534"/>
      <c r="X163" s="534"/>
    </row>
    <row r="164" spans="1:24" ht="37.5" customHeight="1">
      <c r="A164" s="678" t="s">
        <v>770</v>
      </c>
      <c r="B164" s="1111" t="s">
        <v>758</v>
      </c>
      <c r="C164" s="1111"/>
      <c r="D164" s="1111"/>
      <c r="E164" s="1112"/>
      <c r="F164" s="525"/>
      <c r="G164" s="1096"/>
      <c r="H164" s="1201"/>
      <c r="I164" s="525"/>
      <c r="J164" s="534"/>
      <c r="K164" s="534"/>
      <c r="L164" s="534"/>
      <c r="M164" s="534"/>
      <c r="N164" s="534"/>
      <c r="O164" s="534"/>
      <c r="P164" s="534"/>
      <c r="Q164" s="534"/>
      <c r="R164" s="534"/>
      <c r="S164" s="534"/>
      <c r="T164" s="534"/>
      <c r="U164" s="534"/>
      <c r="V164" s="534"/>
      <c r="W164" s="534"/>
      <c r="X164" s="534"/>
    </row>
    <row r="165" spans="1:24" ht="44.25" customHeight="1">
      <c r="A165" s="678" t="s">
        <v>760</v>
      </c>
      <c r="B165" s="1099" t="s">
        <v>759</v>
      </c>
      <c r="C165" s="1099"/>
      <c r="D165" s="1099"/>
      <c r="E165" s="1225"/>
      <c r="F165" s="525"/>
      <c r="G165" s="1096"/>
      <c r="H165" s="1201"/>
      <c r="I165" s="525"/>
      <c r="J165" s="534"/>
      <c r="K165" s="534"/>
      <c r="L165" s="534"/>
      <c r="M165" s="534"/>
      <c r="N165" s="534"/>
      <c r="O165" s="534"/>
      <c r="P165" s="534"/>
      <c r="Q165" s="534"/>
      <c r="R165" s="534"/>
      <c r="S165" s="534"/>
      <c r="T165" s="534"/>
      <c r="U165" s="534"/>
      <c r="V165" s="534"/>
      <c r="W165" s="534"/>
      <c r="X165" s="534"/>
    </row>
    <row r="166" spans="1:24" ht="39.75" customHeight="1">
      <c r="A166" s="678" t="s">
        <v>761</v>
      </c>
      <c r="B166" s="1099" t="s">
        <v>795</v>
      </c>
      <c r="C166" s="1099"/>
      <c r="D166" s="1099"/>
      <c r="E166" s="1225"/>
      <c r="F166" s="525"/>
      <c r="G166" s="1096"/>
      <c r="H166" s="1201"/>
      <c r="I166" s="675"/>
      <c r="J166" s="534"/>
      <c r="K166" s="534"/>
      <c r="L166" s="534"/>
      <c r="M166" s="534"/>
      <c r="N166" s="534"/>
      <c r="O166" s="534"/>
      <c r="P166" s="534"/>
      <c r="Q166" s="534"/>
      <c r="R166" s="534"/>
      <c r="S166" s="534"/>
      <c r="T166" s="534"/>
      <c r="U166" s="534"/>
      <c r="V166" s="534"/>
      <c r="W166" s="534"/>
      <c r="X166" s="534"/>
    </row>
    <row r="167" spans="1:24" ht="49.5" customHeight="1">
      <c r="A167" s="1216" t="s">
        <v>797</v>
      </c>
      <c r="B167" s="1105" t="s">
        <v>642</v>
      </c>
      <c r="C167" s="1106"/>
      <c r="D167" s="1106"/>
      <c r="E167" s="1246"/>
      <c r="F167" s="703"/>
      <c r="G167" s="615"/>
      <c r="H167" s="526"/>
      <c r="I167" s="527"/>
      <c r="J167" s="534"/>
      <c r="K167" s="534"/>
      <c r="L167" s="534"/>
      <c r="M167" s="534"/>
      <c r="N167" s="534"/>
      <c r="O167" s="534"/>
      <c r="P167" s="534"/>
      <c r="Q167" s="534"/>
      <c r="R167" s="534"/>
      <c r="S167" s="534"/>
      <c r="T167" s="534"/>
      <c r="U167" s="534"/>
      <c r="V167" s="534"/>
      <c r="W167" s="534"/>
      <c r="X167" s="534"/>
    </row>
    <row r="168" spans="1:24" ht="20.25" customHeight="1">
      <c r="A168" s="1218"/>
      <c r="B168" s="1107" t="s">
        <v>643</v>
      </c>
      <c r="C168" s="1108"/>
      <c r="D168" s="1108"/>
      <c r="E168" s="1109"/>
      <c r="F168" s="683" t="s">
        <v>711</v>
      </c>
      <c r="G168" s="643" t="s">
        <v>711</v>
      </c>
      <c r="H168" s="528"/>
      <c r="I168" s="683" t="s">
        <v>711</v>
      </c>
      <c r="J168" s="534"/>
      <c r="K168" s="534"/>
      <c r="L168" s="534"/>
      <c r="M168" s="534"/>
      <c r="N168" s="534"/>
      <c r="O168" s="534"/>
      <c r="P168" s="534"/>
      <c r="Q168" s="534"/>
      <c r="R168" s="534"/>
      <c r="S168" s="534"/>
      <c r="T168" s="534"/>
      <c r="U168" s="534"/>
      <c r="V168" s="534"/>
      <c r="W168" s="534"/>
      <c r="X168" s="534"/>
    </row>
    <row r="169" spans="1:24" ht="19.5" customHeight="1">
      <c r="A169" s="678"/>
      <c r="B169" s="1251" t="s">
        <v>749</v>
      </c>
      <c r="C169" s="1251"/>
      <c r="D169" s="1251"/>
      <c r="E169" s="1251"/>
      <c r="F169" s="1251"/>
      <c r="G169" s="1251"/>
      <c r="H169" s="1251"/>
      <c r="I169" s="1252"/>
      <c r="J169" s="534"/>
      <c r="K169" s="534"/>
      <c r="L169" s="534"/>
      <c r="M169" s="534"/>
      <c r="N169" s="534"/>
      <c r="O169" s="534"/>
      <c r="P169" s="534"/>
      <c r="Q169" s="534"/>
      <c r="R169" s="534"/>
      <c r="S169" s="534"/>
      <c r="T169" s="534"/>
      <c r="U169" s="534"/>
      <c r="V169" s="534"/>
      <c r="W169" s="534"/>
      <c r="X169" s="534"/>
    </row>
    <row r="170" spans="1:24" ht="24.75" customHeight="1">
      <c r="A170" s="694" t="s">
        <v>762</v>
      </c>
      <c r="B170" s="1239" t="s">
        <v>763</v>
      </c>
      <c r="C170" s="1240"/>
      <c r="D170" s="1240"/>
      <c r="E170" s="1240"/>
      <c r="F170" s="679"/>
      <c r="G170" s="680"/>
      <c r="H170" s="680"/>
      <c r="I170" s="681"/>
      <c r="J170" s="534"/>
      <c r="K170" s="534"/>
      <c r="L170" s="534"/>
      <c r="M170" s="534"/>
      <c r="N170" s="534"/>
      <c r="O170" s="534"/>
      <c r="P170" s="534"/>
      <c r="Q170" s="534"/>
      <c r="R170" s="534"/>
      <c r="S170" s="534"/>
      <c r="T170" s="534"/>
      <c r="U170" s="534"/>
      <c r="V170" s="534"/>
      <c r="W170" s="534"/>
      <c r="X170" s="534"/>
    </row>
    <row r="171" spans="1:24" ht="40.5" customHeight="1">
      <c r="A171" s="678" t="s">
        <v>764</v>
      </c>
      <c r="B171" s="1111" t="s">
        <v>796</v>
      </c>
      <c r="C171" s="1111"/>
      <c r="D171" s="1111"/>
      <c r="E171" s="1112"/>
      <c r="F171" s="675"/>
      <c r="G171" s="1096"/>
      <c r="H171" s="1201"/>
      <c r="I171" s="675"/>
      <c r="J171" s="534"/>
      <c r="K171" s="534"/>
      <c r="L171" s="534"/>
      <c r="M171" s="534"/>
      <c r="N171" s="534"/>
      <c r="O171" s="534"/>
      <c r="P171" s="534"/>
      <c r="Q171" s="534"/>
      <c r="R171" s="534"/>
      <c r="S171" s="534"/>
      <c r="T171" s="534"/>
      <c r="U171" s="534"/>
      <c r="V171" s="534"/>
      <c r="W171" s="534"/>
      <c r="X171" s="534"/>
    </row>
    <row r="172" spans="1:24" ht="30" customHeight="1">
      <c r="A172" s="678" t="s">
        <v>765</v>
      </c>
      <c r="B172" s="1111" t="s">
        <v>766</v>
      </c>
      <c r="C172" s="1111"/>
      <c r="D172" s="1111"/>
      <c r="E172" s="1112"/>
      <c r="F172" s="526"/>
      <c r="G172" s="506"/>
      <c r="H172" s="665"/>
      <c r="I172" s="682"/>
      <c r="J172" s="534"/>
      <c r="K172" s="534"/>
      <c r="L172" s="534"/>
      <c r="M172" s="534"/>
      <c r="N172" s="534"/>
      <c r="O172" s="534"/>
      <c r="P172" s="534"/>
      <c r="Q172" s="534"/>
      <c r="R172" s="534"/>
      <c r="S172" s="534"/>
      <c r="T172" s="534"/>
      <c r="U172" s="534"/>
      <c r="V172" s="534"/>
      <c r="W172" s="534"/>
      <c r="X172" s="534"/>
    </row>
    <row r="173" spans="1:24" ht="35.25" customHeight="1">
      <c r="A173" s="678" t="s">
        <v>767</v>
      </c>
      <c r="B173" s="1230" t="s">
        <v>790</v>
      </c>
      <c r="C173" s="1230"/>
      <c r="D173" s="1230"/>
      <c r="E173" s="1231"/>
      <c r="F173" s="525"/>
      <c r="G173" s="1096"/>
      <c r="H173" s="1201"/>
      <c r="I173" s="525"/>
      <c r="J173" s="534"/>
      <c r="K173" s="534"/>
      <c r="L173" s="534"/>
      <c r="M173" s="534"/>
      <c r="N173" s="534"/>
      <c r="O173" s="534"/>
      <c r="P173" s="534"/>
      <c r="Q173" s="534"/>
      <c r="R173" s="534"/>
      <c r="S173" s="534"/>
      <c r="T173" s="534"/>
      <c r="U173" s="534"/>
      <c r="V173" s="534"/>
      <c r="W173" s="534"/>
      <c r="X173" s="534"/>
    </row>
    <row r="174" spans="1:24" ht="31.5" customHeight="1">
      <c r="A174" s="678" t="s">
        <v>769</v>
      </c>
      <c r="B174" s="1111" t="s">
        <v>641</v>
      </c>
      <c r="C174" s="1111"/>
      <c r="D174" s="1111"/>
      <c r="E174" s="1112"/>
      <c r="F174" s="525"/>
      <c r="G174" s="1096"/>
      <c r="H174" s="1201"/>
      <c r="I174" s="525"/>
      <c r="J174" s="534"/>
      <c r="K174" s="534"/>
      <c r="L174" s="534"/>
      <c r="M174" s="534"/>
      <c r="N174" s="534"/>
      <c r="O174" s="534"/>
      <c r="P174" s="534"/>
      <c r="Q174" s="534"/>
      <c r="R174" s="534"/>
      <c r="S174" s="534"/>
      <c r="T174" s="534"/>
      <c r="U174" s="534"/>
      <c r="V174" s="534"/>
      <c r="W174" s="534"/>
      <c r="X174" s="534"/>
    </row>
    <row r="175" spans="1:24" ht="33" customHeight="1">
      <c r="A175" s="678" t="s">
        <v>770</v>
      </c>
      <c r="B175" s="1111" t="s">
        <v>771</v>
      </c>
      <c r="C175" s="1111"/>
      <c r="D175" s="1111"/>
      <c r="E175" s="1112"/>
      <c r="F175" s="525"/>
      <c r="G175" s="1096"/>
      <c r="H175" s="1201"/>
      <c r="I175" s="525"/>
      <c r="J175" s="534"/>
      <c r="K175" s="534"/>
      <c r="L175" s="534"/>
      <c r="M175" s="534"/>
      <c r="N175" s="534"/>
      <c r="O175" s="534"/>
      <c r="P175" s="534"/>
      <c r="Q175" s="534"/>
      <c r="R175" s="534"/>
      <c r="S175" s="534"/>
      <c r="T175" s="534"/>
      <c r="U175" s="534"/>
      <c r="V175" s="534"/>
      <c r="W175" s="534"/>
      <c r="X175" s="534"/>
    </row>
    <row r="176" spans="1:24" ht="44.25" customHeight="1">
      <c r="A176" s="678" t="s">
        <v>760</v>
      </c>
      <c r="B176" s="1099" t="s">
        <v>772</v>
      </c>
      <c r="C176" s="1099"/>
      <c r="D176" s="1099"/>
      <c r="E176" s="1225"/>
      <c r="F176" s="525"/>
      <c r="G176" s="1096"/>
      <c r="H176" s="1201"/>
      <c r="I176" s="525"/>
      <c r="J176" s="534"/>
      <c r="K176" s="534"/>
      <c r="L176" s="534"/>
      <c r="M176" s="534"/>
      <c r="N176" s="534"/>
      <c r="O176" s="534"/>
      <c r="P176" s="534"/>
      <c r="Q176" s="534"/>
      <c r="R176" s="534"/>
      <c r="S176" s="534"/>
      <c r="T176" s="534"/>
      <c r="U176" s="534"/>
      <c r="V176" s="534"/>
      <c r="W176" s="534"/>
      <c r="X176" s="534"/>
    </row>
    <row r="177" spans="1:24" ht="37.5" customHeight="1">
      <c r="A177" s="678" t="s">
        <v>761</v>
      </c>
      <c r="B177" s="1099" t="s">
        <v>773</v>
      </c>
      <c r="C177" s="1099"/>
      <c r="D177" s="1099"/>
      <c r="E177" s="1225"/>
      <c r="F177" s="525"/>
      <c r="G177" s="1096"/>
      <c r="H177" s="1201"/>
      <c r="I177" s="525"/>
      <c r="J177" s="534"/>
      <c r="K177" s="534"/>
      <c r="L177" s="534"/>
      <c r="M177" s="534"/>
      <c r="N177" s="534"/>
      <c r="O177" s="534"/>
      <c r="P177" s="534"/>
      <c r="Q177" s="534"/>
      <c r="R177" s="534"/>
      <c r="S177" s="534"/>
      <c r="T177" s="534"/>
      <c r="U177" s="534"/>
      <c r="V177" s="534"/>
      <c r="W177" s="534"/>
      <c r="X177" s="534"/>
    </row>
    <row r="178" spans="1:24" ht="33" customHeight="1">
      <c r="A178" s="1216" t="s">
        <v>797</v>
      </c>
      <c r="B178" s="1105" t="s">
        <v>642</v>
      </c>
      <c r="C178" s="1106"/>
      <c r="D178" s="1106"/>
      <c r="E178" s="1246"/>
      <c r="F178" s="527"/>
      <c r="G178" s="615"/>
      <c r="H178" s="526"/>
      <c r="I178" s="527"/>
    </row>
    <row r="179" spans="1:24" ht="39" customHeight="1">
      <c r="A179" s="1218"/>
      <c r="B179" s="1107" t="s">
        <v>643</v>
      </c>
      <c r="C179" s="1108"/>
      <c r="D179" s="1108"/>
      <c r="E179" s="1109"/>
      <c r="F179" s="692" t="s">
        <v>775</v>
      </c>
      <c r="G179" s="692" t="s">
        <v>775</v>
      </c>
      <c r="H179" s="617"/>
      <c r="I179" s="692" t="s">
        <v>775</v>
      </c>
    </row>
    <row r="180" spans="1:24" ht="16.5" customHeight="1">
      <c r="A180" s="86"/>
      <c r="B180" s="664"/>
      <c r="C180" s="664"/>
      <c r="D180" s="664"/>
      <c r="E180" s="664"/>
      <c r="F180" s="664"/>
      <c r="G180" s="664"/>
      <c r="H180" s="664"/>
      <c r="I180" s="664"/>
    </row>
    <row r="181" spans="1:24" ht="53.25" customHeight="1">
      <c r="A181" s="678">
        <v>5</v>
      </c>
      <c r="B181" s="1114" t="s">
        <v>791</v>
      </c>
      <c r="C181" s="1114"/>
      <c r="D181" s="1114"/>
      <c r="E181" s="1114"/>
      <c r="F181" s="1114"/>
      <c r="G181" s="1114"/>
      <c r="H181" s="1114"/>
      <c r="I181" s="667"/>
    </row>
    <row r="182" spans="1:24" ht="9" customHeight="1">
      <c r="A182" s="704"/>
      <c r="B182" s="1247"/>
      <c r="C182" s="1247"/>
      <c r="D182" s="1247"/>
      <c r="E182" s="1247"/>
      <c r="F182" s="1247"/>
      <c r="G182" s="1247"/>
      <c r="H182" s="1247"/>
      <c r="I182" s="1247"/>
    </row>
    <row r="183" spans="1:24" ht="61.5" customHeight="1">
      <c r="A183" s="678">
        <v>6</v>
      </c>
      <c r="B183" s="1114" t="s">
        <v>792</v>
      </c>
      <c r="C183" s="1114"/>
      <c r="D183" s="1114"/>
      <c r="E183" s="1114"/>
      <c r="F183" s="1114"/>
      <c r="G183" s="1114"/>
      <c r="H183" s="1114"/>
      <c r="I183" s="667"/>
    </row>
    <row r="184" spans="1:24" ht="15.75" customHeight="1">
      <c r="A184" s="1248"/>
      <c r="B184" s="1249"/>
      <c r="C184" s="1249"/>
      <c r="D184" s="1249"/>
      <c r="E184" s="1249"/>
      <c r="F184" s="1249"/>
      <c r="G184" s="1249"/>
      <c r="H184" s="1249"/>
      <c r="I184" s="1250"/>
    </row>
    <row r="185" spans="1:24" ht="72" customHeight="1">
      <c r="A185" s="678">
        <v>7</v>
      </c>
      <c r="B185" s="1114" t="s">
        <v>793</v>
      </c>
      <c r="C185" s="1114"/>
      <c r="D185" s="1114"/>
      <c r="E185" s="1114"/>
      <c r="F185" s="1114"/>
      <c r="G185" s="1114"/>
      <c r="H185" s="1114"/>
      <c r="I185" s="667"/>
    </row>
    <row r="186" spans="1:24" ht="45.75" customHeight="1">
      <c r="A186" s="684">
        <v>8</v>
      </c>
      <c r="B186" s="1108" t="s">
        <v>644</v>
      </c>
      <c r="C186" s="1108"/>
      <c r="D186" s="1108"/>
      <c r="E186" s="1109"/>
      <c r="F186" s="619"/>
      <c r="G186" s="715"/>
      <c r="H186" s="716"/>
      <c r="I186" s="619"/>
    </row>
    <row r="187" spans="1:24" ht="12.75" customHeight="1">
      <c r="A187" s="536"/>
      <c r="B187" s="394"/>
      <c r="C187" s="394"/>
      <c r="D187" s="394"/>
      <c r="E187" s="394"/>
      <c r="F187" s="394"/>
      <c r="G187" s="394"/>
      <c r="H187" s="394"/>
      <c r="I187" s="488"/>
      <c r="M187" s="707"/>
    </row>
    <row r="188" spans="1:24" s="397" customFormat="1" ht="24" customHeight="1">
      <c r="A188" s="712">
        <v>3</v>
      </c>
      <c r="B188" s="1253" t="s">
        <v>798</v>
      </c>
      <c r="C188" s="1253"/>
      <c r="D188" s="1253"/>
      <c r="E188" s="1253"/>
      <c r="F188" s="1253"/>
      <c r="G188" s="1253"/>
      <c r="H188" s="1253"/>
      <c r="I188" s="1253"/>
      <c r="M188" s="718"/>
    </row>
    <row r="189" spans="1:24" ht="24" customHeight="1">
      <c r="A189" s="704" t="s">
        <v>419</v>
      </c>
      <c r="B189" s="1254" t="s">
        <v>799</v>
      </c>
      <c r="C189" s="1254"/>
      <c r="D189" s="1254"/>
      <c r="E189" s="1254"/>
      <c r="F189" s="1254"/>
      <c r="G189" s="1254"/>
      <c r="H189" s="1254"/>
      <c r="I189" s="1254"/>
      <c r="M189" s="717"/>
    </row>
    <row r="190" spans="1:24" ht="73.5" customHeight="1">
      <c r="A190" s="704" t="s">
        <v>800</v>
      </c>
      <c r="B190" s="1255" t="s">
        <v>803</v>
      </c>
      <c r="C190" s="1255"/>
      <c r="D190" s="1255"/>
      <c r="E190" s="1255"/>
      <c r="F190" s="1255"/>
      <c r="G190" s="1255"/>
      <c r="H190" s="1255"/>
      <c r="I190" s="1255"/>
      <c r="M190" s="393"/>
    </row>
    <row r="191" spans="1:24" ht="30.75" customHeight="1">
      <c r="A191" s="704" t="s">
        <v>801</v>
      </c>
      <c r="B191" s="1256" t="s">
        <v>804</v>
      </c>
      <c r="C191" s="1256"/>
      <c r="D191" s="1256"/>
      <c r="E191" s="1256"/>
      <c r="F191" s="1256"/>
      <c r="G191" s="1256"/>
      <c r="H191" s="1256"/>
      <c r="I191" s="1256"/>
      <c r="M191" s="393"/>
    </row>
    <row r="192" spans="1:24" ht="230.25" customHeight="1">
      <c r="A192" s="704"/>
      <c r="B192" s="1257" t="s">
        <v>809</v>
      </c>
      <c r="C192" s="1257"/>
      <c r="D192" s="1257"/>
      <c r="E192" s="1257"/>
      <c r="F192" s="1257"/>
      <c r="G192" s="1257"/>
      <c r="H192" s="1257"/>
      <c r="I192" s="1257"/>
      <c r="M192" s="393"/>
    </row>
    <row r="193" spans="1:13" ht="10.5" customHeight="1">
      <c r="A193" s="704"/>
      <c r="B193" s="713"/>
      <c r="C193" s="713"/>
      <c r="D193" s="713"/>
      <c r="E193" s="713"/>
      <c r="F193" s="713"/>
      <c r="G193" s="713"/>
      <c r="H193" s="713"/>
      <c r="I193" s="713"/>
      <c r="M193" s="393"/>
    </row>
    <row r="194" spans="1:13" ht="66.75" customHeight="1">
      <c r="A194" s="704"/>
      <c r="B194" s="1258" t="s">
        <v>810</v>
      </c>
      <c r="C194" s="1259"/>
      <c r="D194" s="1259"/>
      <c r="E194" s="1259"/>
      <c r="F194" s="1259"/>
      <c r="G194" s="1259"/>
      <c r="H194" s="1259"/>
      <c r="I194" s="1259"/>
      <c r="M194" s="393"/>
    </row>
    <row r="195" spans="1:13" ht="12" customHeight="1">
      <c r="A195" s="704"/>
      <c r="B195" s="1260"/>
      <c r="C195" s="1260"/>
      <c r="D195" s="1260"/>
      <c r="E195" s="1260"/>
      <c r="F195" s="1260"/>
      <c r="G195" s="1260"/>
      <c r="H195" s="1260"/>
      <c r="I195" s="1260"/>
      <c r="M195" s="393"/>
    </row>
    <row r="196" spans="1:13" ht="44.25" customHeight="1">
      <c r="A196" s="678"/>
      <c r="B196" s="1261" t="s">
        <v>802</v>
      </c>
      <c r="C196" s="1262"/>
      <c r="D196" s="1262"/>
      <c r="E196" s="1262"/>
      <c r="F196" s="1262"/>
      <c r="G196" s="1262"/>
      <c r="H196" s="1262"/>
      <c r="I196" s="1263"/>
      <c r="M196" s="393"/>
    </row>
    <row r="197" spans="1:13" ht="23.25" customHeight="1">
      <c r="A197" s="678"/>
      <c r="B197" s="670"/>
      <c r="C197" s="671"/>
      <c r="D197" s="671"/>
      <c r="E197" s="671"/>
      <c r="F197" s="671"/>
      <c r="G197" s="671"/>
      <c r="H197" s="671"/>
      <c r="I197" s="671"/>
      <c r="M197" s="393"/>
    </row>
    <row r="198" spans="1:13" ht="20.25" customHeight="1">
      <c r="A198" s="706">
        <v>4</v>
      </c>
      <c r="B198" s="1119" t="s">
        <v>646</v>
      </c>
      <c r="C198" s="1120"/>
      <c r="D198" s="1120"/>
      <c r="E198" s="1120"/>
      <c r="F198" s="1120"/>
      <c r="G198" s="1120"/>
      <c r="H198" s="1120"/>
      <c r="I198" s="708"/>
      <c r="M198" s="393" t="str">
        <f>M21</f>
        <v>2 or more</v>
      </c>
    </row>
    <row r="199" spans="1:13" ht="29.25" customHeight="1">
      <c r="A199" s="705">
        <v>4.0999999999999996</v>
      </c>
      <c r="B199" s="1121" t="s">
        <v>615</v>
      </c>
      <c r="C199" s="1122"/>
      <c r="D199" s="1122"/>
      <c r="E199" s="1123"/>
      <c r="F199" s="1124"/>
      <c r="G199" s="1124"/>
      <c r="H199" s="1125"/>
      <c r="I199" s="488"/>
    </row>
    <row r="200" spans="1:13" ht="25.5" customHeight="1">
      <c r="A200" s="705" t="s">
        <v>647</v>
      </c>
      <c r="B200" s="1115" t="s">
        <v>648</v>
      </c>
      <c r="C200" s="1116"/>
      <c r="D200" s="1116"/>
      <c r="E200" s="1116"/>
      <c r="F200" s="1116"/>
      <c r="G200" s="1116"/>
      <c r="H200" s="1116"/>
      <c r="I200" s="488"/>
    </row>
    <row r="201" spans="1:13" ht="39.75" customHeight="1">
      <c r="A201" s="539"/>
      <c r="B201" s="540"/>
      <c r="C201" s="540"/>
      <c r="D201" s="497" t="s">
        <v>702</v>
      </c>
      <c r="E201" s="663"/>
      <c r="F201" s="1062" t="s">
        <v>651</v>
      </c>
      <c r="G201" s="1142"/>
      <c r="H201" s="1063"/>
      <c r="I201" s="488"/>
    </row>
    <row r="202" spans="1:13" ht="17.25" customHeight="1">
      <c r="A202" s="541" t="s">
        <v>653</v>
      </c>
      <c r="B202" s="1074" t="s">
        <v>654</v>
      </c>
      <c r="C202" s="1074"/>
      <c r="D202" s="542"/>
      <c r="E202" s="602"/>
      <c r="F202" s="1080"/>
      <c r="G202" s="1081"/>
      <c r="H202" s="1082"/>
      <c r="I202" s="488"/>
    </row>
    <row r="203" spans="1:13" ht="37.5" customHeight="1">
      <c r="A203" s="541"/>
      <c r="B203" s="1126" t="s">
        <v>716</v>
      </c>
      <c r="C203" s="1127"/>
      <c r="D203" s="1069"/>
      <c r="E203" s="543"/>
      <c r="F203" s="1075"/>
      <c r="G203" s="1076"/>
      <c r="H203" s="1077"/>
      <c r="I203" s="488"/>
    </row>
    <row r="204" spans="1:13" ht="15.75" hidden="1" customHeight="1">
      <c r="A204" s="546">
        <v>1</v>
      </c>
      <c r="B204" s="1128" t="s">
        <v>655</v>
      </c>
      <c r="C204" s="1129"/>
      <c r="D204" s="548"/>
      <c r="E204" s="601"/>
      <c r="F204" s="1075"/>
      <c r="G204" s="1076"/>
      <c r="H204" s="1077"/>
      <c r="I204" s="488"/>
    </row>
    <row r="205" spans="1:13" ht="25.5" customHeight="1">
      <c r="A205" s="541">
        <v>1</v>
      </c>
      <c r="B205" s="1075"/>
      <c r="C205" s="1077"/>
      <c r="D205" s="603"/>
      <c r="E205" s="604"/>
      <c r="F205" s="1075"/>
      <c r="G205" s="1076"/>
      <c r="H205" s="1077"/>
    </row>
    <row r="206" spans="1:13" ht="29.25" customHeight="1">
      <c r="A206" s="541">
        <v>2</v>
      </c>
      <c r="B206" s="1075"/>
      <c r="C206" s="1077"/>
      <c r="D206" s="603"/>
      <c r="E206" s="604"/>
      <c r="F206" s="1075"/>
      <c r="G206" s="1076"/>
      <c r="H206" s="1077"/>
      <c r="I206" s="488"/>
    </row>
    <row r="207" spans="1:13" ht="28.5" customHeight="1">
      <c r="A207" s="541">
        <v>3</v>
      </c>
      <c r="B207" s="1075"/>
      <c r="C207" s="1077"/>
      <c r="D207" s="603"/>
      <c r="E207" s="604"/>
      <c r="F207" s="1075"/>
      <c r="G207" s="1076"/>
      <c r="H207" s="1077"/>
      <c r="I207" s="488"/>
    </row>
    <row r="208" spans="1:13" ht="32.25" customHeight="1">
      <c r="A208" s="541">
        <v>4</v>
      </c>
      <c r="B208" s="1075"/>
      <c r="C208" s="1077"/>
      <c r="D208" s="603"/>
      <c r="E208" s="604"/>
      <c r="F208" s="1075"/>
      <c r="G208" s="1076"/>
      <c r="H208" s="1077"/>
      <c r="I208" s="488"/>
    </row>
    <row r="209" spans="1:9" ht="35.25" customHeight="1">
      <c r="A209" s="541">
        <v>5</v>
      </c>
      <c r="B209" s="1075"/>
      <c r="C209" s="1077"/>
      <c r="D209" s="603"/>
      <c r="E209" s="604"/>
      <c r="F209" s="1075"/>
      <c r="G209" s="1076"/>
      <c r="H209" s="1077"/>
      <c r="I209" s="488"/>
    </row>
    <row r="210" spans="1:9" ht="29.25" customHeight="1">
      <c r="A210" s="499"/>
      <c r="B210" s="537"/>
      <c r="C210" s="538"/>
      <c r="D210" s="538"/>
      <c r="E210" s="538"/>
      <c r="F210" s="538"/>
      <c r="G210" s="538"/>
      <c r="H210" s="538"/>
      <c r="I210" s="488"/>
    </row>
    <row r="211" spans="1:9" ht="20.25" customHeight="1">
      <c r="A211" s="539" t="s">
        <v>605</v>
      </c>
      <c r="B211" s="1115" t="s">
        <v>662</v>
      </c>
      <c r="C211" s="1116"/>
      <c r="D211" s="1116"/>
      <c r="E211" s="1116"/>
      <c r="F211" s="1116"/>
      <c r="G211" s="1116"/>
      <c r="H211" s="1116"/>
      <c r="I211" s="488"/>
    </row>
    <row r="212" spans="1:9" ht="47.25" customHeight="1">
      <c r="A212" s="539"/>
      <c r="B212" s="557"/>
      <c r="C212" s="540"/>
      <c r="D212" s="497" t="s">
        <v>703</v>
      </c>
      <c r="E212" s="663"/>
      <c r="F212" s="1062" t="s">
        <v>651</v>
      </c>
      <c r="G212" s="1142"/>
      <c r="H212" s="1063"/>
      <c r="I212" s="488"/>
    </row>
    <row r="213" spans="1:9" ht="17.25" customHeight="1">
      <c r="A213" s="541" t="s">
        <v>653</v>
      </c>
      <c r="B213" s="1130" t="s">
        <v>654</v>
      </c>
      <c r="C213" s="1131"/>
      <c r="D213" s="558"/>
      <c r="E213" s="602"/>
      <c r="F213" s="1080"/>
      <c r="G213" s="1081"/>
      <c r="H213" s="1082"/>
      <c r="I213" s="488"/>
    </row>
    <row r="214" spans="1:9" ht="34.5" customHeight="1">
      <c r="A214" s="541"/>
      <c r="B214" s="1126" t="s">
        <v>716</v>
      </c>
      <c r="C214" s="1127"/>
      <c r="D214" s="1069"/>
      <c r="E214" s="543"/>
      <c r="F214" s="1192"/>
      <c r="G214" s="1266"/>
      <c r="H214" s="1193"/>
      <c r="I214" s="488"/>
    </row>
    <row r="215" spans="1:9" ht="30" customHeight="1">
      <c r="A215" s="546">
        <v>1</v>
      </c>
      <c r="B215" s="1075"/>
      <c r="C215" s="1077"/>
      <c r="D215" s="548"/>
      <c r="E215" s="604"/>
      <c r="F215" s="1075"/>
      <c r="G215" s="1076"/>
      <c r="H215" s="1077"/>
      <c r="I215" s="488"/>
    </row>
    <row r="216" spans="1:9" ht="28.5" customHeight="1">
      <c r="A216" s="541">
        <v>2</v>
      </c>
      <c r="B216" s="1075"/>
      <c r="C216" s="1077"/>
      <c r="D216" s="548"/>
      <c r="E216" s="604"/>
      <c r="F216" s="1075"/>
      <c r="G216" s="1076"/>
      <c r="H216" s="1077"/>
    </row>
    <row r="217" spans="1:9" ht="27.75" customHeight="1">
      <c r="A217" s="541">
        <v>3</v>
      </c>
      <c r="B217" s="1075"/>
      <c r="C217" s="1077"/>
      <c r="D217" s="548"/>
      <c r="E217" s="604"/>
      <c r="F217" s="1075"/>
      <c r="G217" s="1076"/>
      <c r="H217" s="1077"/>
      <c r="I217" s="488"/>
    </row>
    <row r="218" spans="1:9" ht="30" customHeight="1">
      <c r="A218" s="541">
        <v>4</v>
      </c>
      <c r="B218" s="1075"/>
      <c r="C218" s="1077"/>
      <c r="D218" s="548"/>
      <c r="E218" s="604"/>
      <c r="F218" s="1075"/>
      <c r="G218" s="1076"/>
      <c r="H218" s="1077"/>
      <c r="I218" s="488"/>
    </row>
    <row r="219" spans="1:9" ht="30.75" customHeight="1">
      <c r="A219" s="541">
        <v>5</v>
      </c>
      <c r="B219" s="1075"/>
      <c r="C219" s="1077"/>
      <c r="D219" s="548"/>
      <c r="E219" s="604"/>
      <c r="F219" s="1075"/>
      <c r="G219" s="1076"/>
      <c r="H219" s="1077"/>
      <c r="I219" s="488"/>
    </row>
    <row r="220" spans="1:9" ht="51" customHeight="1">
      <c r="A220" s="541"/>
      <c r="B220" s="1265" t="s">
        <v>664</v>
      </c>
      <c r="C220" s="1181"/>
      <c r="D220" s="548"/>
      <c r="E220" s="623"/>
      <c r="F220" s="604"/>
      <c r="G220" s="604"/>
      <c r="H220" s="605"/>
      <c r="I220" s="488"/>
    </row>
    <row r="221" spans="1:9" ht="16.5" customHeight="1">
      <c r="A221" s="559"/>
      <c r="B221" s="560"/>
      <c r="C221" s="560"/>
      <c r="D221" s="531"/>
      <c r="E221" s="531"/>
      <c r="F221" s="531"/>
      <c r="G221" s="531"/>
      <c r="H221" s="531"/>
      <c r="I221" s="488"/>
    </row>
    <row r="222" spans="1:9" ht="16.5" customHeight="1">
      <c r="A222" s="539" t="s">
        <v>665</v>
      </c>
      <c r="B222" s="1166" t="s">
        <v>666</v>
      </c>
      <c r="C222" s="1167"/>
      <c r="D222" s="561"/>
      <c r="E222" s="1168"/>
      <c r="F222" s="1169"/>
      <c r="G222" s="1170"/>
      <c r="H222" s="1171"/>
      <c r="I222" s="488"/>
    </row>
    <row r="223" spans="1:9" ht="34.5" customHeight="1">
      <c r="A223" s="539"/>
      <c r="B223" s="1116"/>
      <c r="C223" s="1166"/>
      <c r="D223" s="562" t="s">
        <v>704</v>
      </c>
      <c r="E223" s="1172" t="s">
        <v>651</v>
      </c>
      <c r="F223" s="1264"/>
      <c r="G223" s="1264"/>
      <c r="H223" s="1173"/>
      <c r="I223" s="488"/>
    </row>
    <row r="224" spans="1:9" ht="56.25" customHeight="1">
      <c r="A224" s="541"/>
      <c r="B224" s="1135" t="s">
        <v>668</v>
      </c>
      <c r="C224" s="1136"/>
      <c r="D224" s="548"/>
      <c r="E224" s="1075"/>
      <c r="F224" s="1076"/>
      <c r="G224" s="1076"/>
      <c r="H224" s="1077"/>
    </row>
    <row r="225" spans="1:9" ht="15.75" customHeight="1">
      <c r="A225" s="541"/>
      <c r="B225" s="1071" t="s">
        <v>669</v>
      </c>
      <c r="C225" s="1131"/>
      <c r="D225" s="558"/>
      <c r="E225" s="1137"/>
      <c r="F225" s="1138"/>
      <c r="G225" s="1139"/>
      <c r="H225" s="1140"/>
      <c r="I225" s="488"/>
    </row>
    <row r="226" spans="1:9" ht="79.5" customHeight="1">
      <c r="A226" s="624"/>
      <c r="B226" s="1135" t="s">
        <v>670</v>
      </c>
      <c r="C226" s="1136"/>
      <c r="D226" s="548"/>
      <c r="E226" s="1075"/>
      <c r="F226" s="1076"/>
      <c r="G226" s="1076"/>
      <c r="H226" s="1077"/>
      <c r="I226" s="488"/>
    </row>
    <row r="227" spans="1:9" ht="14.25" customHeight="1">
      <c r="A227" s="626"/>
      <c r="B227" s="672"/>
      <c r="C227" s="672"/>
      <c r="D227" s="672"/>
      <c r="G227" s="672"/>
    </row>
    <row r="228" spans="1:9" ht="23.25" customHeight="1">
      <c r="A228" s="706">
        <v>5</v>
      </c>
      <c r="B228" s="1119" t="s">
        <v>805</v>
      </c>
      <c r="C228" s="1120"/>
      <c r="D228" s="1120"/>
      <c r="E228" s="1120"/>
      <c r="F228" s="1120"/>
      <c r="G228" s="1120"/>
      <c r="H228" s="1120"/>
      <c r="I228" s="709"/>
    </row>
    <row r="229" spans="1:9" ht="32.25" customHeight="1">
      <c r="A229" s="705">
        <v>5.0999999999999996</v>
      </c>
      <c r="B229" s="1121" t="s">
        <v>615</v>
      </c>
      <c r="C229" s="1122"/>
      <c r="D229" s="1122"/>
      <c r="E229" s="1123"/>
      <c r="F229" s="1124"/>
      <c r="G229" s="1124"/>
      <c r="H229" s="1125"/>
    </row>
    <row r="230" spans="1:9" ht="23.25" customHeight="1">
      <c r="A230" s="705" t="s">
        <v>647</v>
      </c>
      <c r="B230" s="1115" t="s">
        <v>648</v>
      </c>
      <c r="C230" s="1116"/>
      <c r="D230" s="1116"/>
      <c r="E230" s="1116"/>
      <c r="F230" s="1116"/>
      <c r="G230" s="1116"/>
      <c r="H230" s="1116"/>
    </row>
    <row r="231" spans="1:9" ht="14.25" customHeight="1">
      <c r="A231" s="539"/>
      <c r="B231" s="540"/>
      <c r="C231" s="540"/>
      <c r="D231" s="669"/>
      <c r="E231" s="1055"/>
      <c r="F231" s="1058" t="s">
        <v>651</v>
      </c>
      <c r="G231" s="1141"/>
      <c r="H231" s="1059"/>
    </row>
    <row r="232" spans="1:9" ht="47.25" customHeight="1">
      <c r="A232" s="539"/>
      <c r="B232" s="540"/>
      <c r="C232" s="540"/>
      <c r="D232" s="669" t="s">
        <v>702</v>
      </c>
      <c r="E232" s="1057"/>
      <c r="F232" s="1062"/>
      <c r="G232" s="1142"/>
      <c r="H232" s="1063"/>
    </row>
    <row r="233" spans="1:9" ht="23.25" customHeight="1">
      <c r="A233" s="541" t="s">
        <v>653</v>
      </c>
      <c r="B233" s="1074" t="s">
        <v>654</v>
      </c>
      <c r="C233" s="1074"/>
      <c r="D233" s="542"/>
      <c r="E233" s="602"/>
      <c r="F233" s="1080"/>
      <c r="G233" s="1081"/>
      <c r="H233" s="1082"/>
    </row>
    <row r="234" spans="1:9" ht="42.75" customHeight="1">
      <c r="A234" s="541"/>
      <c r="B234" s="1126" t="s">
        <v>716</v>
      </c>
      <c r="C234" s="1127"/>
      <c r="D234" s="1069"/>
      <c r="E234" s="543"/>
      <c r="F234" s="1075"/>
      <c r="G234" s="1076"/>
      <c r="H234" s="1077"/>
    </row>
    <row r="235" spans="1:9" ht="27" hidden="1" customHeight="1">
      <c r="A235" s="546">
        <v>1</v>
      </c>
      <c r="B235" s="1128" t="s">
        <v>655</v>
      </c>
      <c r="C235" s="1129"/>
      <c r="D235" s="656"/>
      <c r="E235" s="601"/>
      <c r="F235" s="1075"/>
      <c r="G235" s="1076"/>
      <c r="H235" s="1077"/>
    </row>
    <row r="236" spans="1:9" ht="24" customHeight="1">
      <c r="A236" s="541">
        <v>1</v>
      </c>
      <c r="B236" s="1075"/>
      <c r="C236" s="1077"/>
      <c r="D236" s="656"/>
      <c r="E236" s="661"/>
      <c r="F236" s="1075"/>
      <c r="G236" s="1076"/>
      <c r="H236" s="1077"/>
    </row>
    <row r="237" spans="1:9" ht="26.25" customHeight="1">
      <c r="A237" s="541">
        <v>2</v>
      </c>
      <c r="B237" s="1075"/>
      <c r="C237" s="1077"/>
      <c r="D237" s="656"/>
      <c r="E237" s="661"/>
      <c r="F237" s="1075"/>
      <c r="G237" s="1076"/>
      <c r="H237" s="1077"/>
    </row>
    <row r="238" spans="1:9" ht="23.25" customHeight="1">
      <c r="A238" s="541">
        <v>3</v>
      </c>
      <c r="B238" s="1075"/>
      <c r="C238" s="1077"/>
      <c r="D238" s="656"/>
      <c r="E238" s="661"/>
      <c r="F238" s="1075"/>
      <c r="G238" s="1076"/>
      <c r="H238" s="1077"/>
    </row>
    <row r="239" spans="1:9" ht="22.5" customHeight="1">
      <c r="A239" s="541">
        <v>4</v>
      </c>
      <c r="B239" s="1075"/>
      <c r="C239" s="1077"/>
      <c r="D239" s="656"/>
      <c r="E239" s="661"/>
      <c r="F239" s="1075"/>
      <c r="G239" s="1076"/>
      <c r="H239" s="1077"/>
    </row>
    <row r="240" spans="1:9" ht="26.25" customHeight="1">
      <c r="A240" s="541">
        <v>5</v>
      </c>
      <c r="B240" s="1075"/>
      <c r="C240" s="1077"/>
      <c r="D240" s="656"/>
      <c r="E240" s="661"/>
      <c r="F240" s="1075"/>
      <c r="G240" s="1076"/>
      <c r="H240" s="1077"/>
    </row>
    <row r="241" spans="1:8" ht="14.25" customHeight="1">
      <c r="A241" s="499"/>
      <c r="B241" s="660"/>
      <c r="C241" s="661"/>
      <c r="D241" s="661"/>
      <c r="E241" s="661"/>
      <c r="F241" s="661"/>
      <c r="G241" s="661"/>
      <c r="H241" s="661"/>
    </row>
    <row r="242" spans="1:8" ht="21.75" customHeight="1">
      <c r="A242" s="539" t="s">
        <v>605</v>
      </c>
      <c r="B242" s="1115" t="s">
        <v>662</v>
      </c>
      <c r="C242" s="1116"/>
      <c r="D242" s="1116"/>
      <c r="E242" s="1116"/>
      <c r="F242" s="1116"/>
      <c r="G242" s="1116"/>
      <c r="H242" s="1116"/>
    </row>
    <row r="243" spans="1:8" ht="21.75" customHeight="1">
      <c r="A243" s="539"/>
      <c r="B243" s="557"/>
      <c r="C243" s="540"/>
      <c r="D243" s="669"/>
      <c r="E243" s="1055"/>
      <c r="F243" s="1058" t="s">
        <v>651</v>
      </c>
      <c r="G243" s="1141"/>
      <c r="H243" s="1059"/>
    </row>
    <row r="244" spans="1:8" ht="43.5" customHeight="1">
      <c r="A244" s="539"/>
      <c r="B244" s="557"/>
      <c r="C244" s="540"/>
      <c r="D244" s="669" t="s">
        <v>703</v>
      </c>
      <c r="E244" s="1057"/>
      <c r="F244" s="1062"/>
      <c r="G244" s="1142"/>
      <c r="H244" s="1063"/>
    </row>
    <row r="245" spans="1:8" ht="23.25" customHeight="1">
      <c r="A245" s="541" t="s">
        <v>653</v>
      </c>
      <c r="B245" s="1130" t="s">
        <v>654</v>
      </c>
      <c r="C245" s="1131"/>
      <c r="D245" s="658"/>
      <c r="E245" s="602"/>
      <c r="F245" s="1080"/>
      <c r="G245" s="1081"/>
      <c r="H245" s="1082"/>
    </row>
    <row r="246" spans="1:8" ht="44.25" customHeight="1">
      <c r="A246" s="541"/>
      <c r="B246" s="1126" t="s">
        <v>716</v>
      </c>
      <c r="C246" s="1127"/>
      <c r="D246" s="1069"/>
      <c r="E246" s="543"/>
      <c r="F246" s="1192"/>
      <c r="G246" s="1266"/>
      <c r="H246" s="1193"/>
    </row>
    <row r="247" spans="1:8" ht="23.25" customHeight="1">
      <c r="A247" s="546">
        <v>1</v>
      </c>
      <c r="B247" s="1075"/>
      <c r="C247" s="1077"/>
      <c r="D247" s="656"/>
      <c r="E247" s="661"/>
      <c r="F247" s="1075"/>
      <c r="G247" s="1076"/>
      <c r="H247" s="1077"/>
    </row>
    <row r="248" spans="1:8" ht="30" customHeight="1">
      <c r="A248" s="541">
        <v>2</v>
      </c>
      <c r="B248" s="1075"/>
      <c r="C248" s="1077"/>
      <c r="D248" s="656"/>
      <c r="E248" s="661"/>
      <c r="F248" s="1075"/>
      <c r="G248" s="1076"/>
      <c r="H248" s="1077"/>
    </row>
    <row r="249" spans="1:8" ht="27.75" customHeight="1">
      <c r="A249" s="541">
        <v>3</v>
      </c>
      <c r="B249" s="1075"/>
      <c r="C249" s="1077"/>
      <c r="D249" s="656"/>
      <c r="E249" s="661"/>
      <c r="F249" s="1075"/>
      <c r="G249" s="1076"/>
      <c r="H249" s="1077"/>
    </row>
    <row r="250" spans="1:8" ht="27" customHeight="1">
      <c r="A250" s="541">
        <v>4</v>
      </c>
      <c r="B250" s="1075"/>
      <c r="C250" s="1077"/>
      <c r="D250" s="656"/>
      <c r="E250" s="661"/>
      <c r="F250" s="1075"/>
      <c r="G250" s="1076"/>
      <c r="H250" s="1077"/>
    </row>
    <row r="251" spans="1:8" ht="27.75" customHeight="1">
      <c r="A251" s="541">
        <v>5</v>
      </c>
      <c r="B251" s="1075"/>
      <c r="C251" s="1077"/>
      <c r="D251" s="656"/>
      <c r="E251" s="661"/>
      <c r="F251" s="1075"/>
      <c r="G251" s="1076"/>
      <c r="H251" s="1077"/>
    </row>
    <row r="252" spans="1:8" ht="47.25" customHeight="1">
      <c r="A252" s="541"/>
      <c r="B252" s="1265" t="s">
        <v>664</v>
      </c>
      <c r="C252" s="1181"/>
      <c r="D252" s="656"/>
      <c r="E252" s="623"/>
      <c r="F252" s="661"/>
      <c r="G252" s="661"/>
      <c r="H252" s="662"/>
    </row>
    <row r="253" spans="1:8" ht="14.25" customHeight="1">
      <c r="A253" s="559"/>
      <c r="B253" s="560"/>
      <c r="C253" s="560"/>
      <c r="D253" s="531"/>
      <c r="E253" s="531"/>
      <c r="F253" s="531"/>
      <c r="G253" s="531"/>
      <c r="H253" s="531"/>
    </row>
    <row r="254" spans="1:8" ht="14.25" customHeight="1">
      <c r="A254" s="539" t="s">
        <v>665</v>
      </c>
      <c r="B254" s="1166" t="s">
        <v>666</v>
      </c>
      <c r="C254" s="1167"/>
      <c r="D254" s="659"/>
      <c r="E254" s="1168"/>
      <c r="F254" s="1169"/>
      <c r="G254" s="1170"/>
      <c r="H254" s="1171"/>
    </row>
    <row r="255" spans="1:8" ht="39.75" customHeight="1">
      <c r="A255" s="539"/>
      <c r="B255" s="1116"/>
      <c r="C255" s="1166"/>
      <c r="D255" s="657" t="s">
        <v>704</v>
      </c>
      <c r="E255" s="1172" t="s">
        <v>651</v>
      </c>
      <c r="F255" s="1264"/>
      <c r="G255" s="1264"/>
      <c r="H255" s="1173"/>
    </row>
    <row r="256" spans="1:8" ht="59.25" customHeight="1">
      <c r="A256" s="541"/>
      <c r="B256" s="1135" t="s">
        <v>668</v>
      </c>
      <c r="C256" s="1136"/>
      <c r="D256" s="656"/>
      <c r="E256" s="1075"/>
      <c r="F256" s="1076"/>
      <c r="G256" s="1076"/>
      <c r="H256" s="1077"/>
    </row>
    <row r="257" spans="1:9" ht="21" customHeight="1">
      <c r="A257" s="541"/>
      <c r="B257" s="1071" t="s">
        <v>669</v>
      </c>
      <c r="C257" s="1131"/>
      <c r="D257" s="658"/>
      <c r="E257" s="1137"/>
      <c r="F257" s="1138"/>
      <c r="G257" s="1139"/>
      <c r="H257" s="1140"/>
    </row>
    <row r="258" spans="1:9" ht="57" customHeight="1">
      <c r="A258" s="624"/>
      <c r="B258" s="1135" t="s">
        <v>670</v>
      </c>
      <c r="C258" s="1136"/>
      <c r="D258" s="656"/>
      <c r="E258" s="1075"/>
      <c r="F258" s="1076"/>
      <c r="G258" s="1076"/>
      <c r="H258" s="1077"/>
    </row>
    <row r="259" spans="1:9" ht="14.25" customHeight="1">
      <c r="A259" s="626"/>
      <c r="B259" s="482"/>
      <c r="C259" s="482"/>
      <c r="D259" s="482"/>
      <c r="G259" s="482"/>
    </row>
    <row r="260" spans="1:9" ht="19.5" hidden="1" customHeight="1">
      <c r="A260" s="625"/>
      <c r="B260" s="1116" t="e">
        <f>IF(AND(#REF!=2,M198=1),"Name of Other Partner of JV",IF(AND(#REF!=2,M198="2 or more"),"Name of Other Partner-1 of JV",""))</f>
        <v>#REF!</v>
      </c>
      <c r="C260" s="1116"/>
      <c r="D260" s="1116"/>
      <c r="E260" s="1132" t="e">
        <f>'[11]Name of Bidder'!C18</f>
        <v>#REF!</v>
      </c>
      <c r="F260" s="1133"/>
      <c r="G260" s="1133"/>
      <c r="H260" s="1134"/>
      <c r="I260" s="488"/>
    </row>
    <row r="261" spans="1:9" ht="29.25" hidden="1" customHeight="1">
      <c r="A261" s="499" t="s">
        <v>647</v>
      </c>
      <c r="B261" s="1115" t="s">
        <v>648</v>
      </c>
      <c r="C261" s="1116"/>
      <c r="D261" s="1116"/>
      <c r="E261" s="1116"/>
      <c r="F261" s="1116"/>
      <c r="G261" s="1116"/>
      <c r="H261" s="1116"/>
      <c r="I261" s="488"/>
    </row>
    <row r="262" spans="1:9" ht="19.5" hidden="1" customHeight="1">
      <c r="A262" s="539"/>
      <c r="B262" s="557"/>
      <c r="C262" s="563"/>
      <c r="D262" s="564"/>
      <c r="E262" s="1058" t="s">
        <v>649</v>
      </c>
      <c r="F262" s="1059" t="s">
        <v>650</v>
      </c>
      <c r="G262" s="1058" t="s">
        <v>651</v>
      </c>
      <c r="H262" s="1059"/>
      <c r="I262" s="488"/>
    </row>
    <row r="263" spans="1:9" ht="47.25" hidden="1" customHeight="1">
      <c r="A263" s="539"/>
      <c r="B263" s="557"/>
      <c r="C263" s="563"/>
      <c r="D263" s="498" t="s">
        <v>652</v>
      </c>
      <c r="E263" s="1143"/>
      <c r="F263" s="1144"/>
      <c r="G263" s="1143"/>
      <c r="H263" s="1144"/>
      <c r="I263" s="488"/>
    </row>
    <row r="264" spans="1:9" ht="17.25" hidden="1" customHeight="1">
      <c r="A264" s="541" t="s">
        <v>653</v>
      </c>
      <c r="B264" s="1126" t="s">
        <v>654</v>
      </c>
      <c r="C264" s="1145"/>
      <c r="D264" s="565"/>
      <c r="E264" s="1146"/>
      <c r="F264" s="1147"/>
      <c r="G264" s="1146"/>
      <c r="H264" s="1147"/>
      <c r="I264" s="488"/>
    </row>
    <row r="265" spans="1:9" ht="17.25" hidden="1" customHeight="1">
      <c r="A265" s="541"/>
      <c r="B265" s="1126" t="s">
        <v>671</v>
      </c>
      <c r="C265" s="1127"/>
      <c r="D265" s="1145"/>
      <c r="E265" s="543" t="s">
        <v>557</v>
      </c>
      <c r="F265" s="544"/>
      <c r="G265" s="544"/>
      <c r="H265" s="545"/>
      <c r="I265" s="488"/>
    </row>
    <row r="266" spans="1:9" ht="15.75" hidden="1" customHeight="1">
      <c r="A266" s="541">
        <v>1</v>
      </c>
      <c r="B266" s="1128" t="s">
        <v>656</v>
      </c>
      <c r="C266" s="1148"/>
      <c r="D266" s="550"/>
      <c r="E266" s="551"/>
      <c r="F266" s="552"/>
      <c r="G266" s="1149"/>
      <c r="H266" s="1150"/>
      <c r="I266" s="488"/>
    </row>
    <row r="267" spans="1:9" ht="15.75" hidden="1" customHeight="1">
      <c r="A267" s="541">
        <v>2</v>
      </c>
      <c r="B267" s="1128" t="s">
        <v>657</v>
      </c>
      <c r="C267" s="1148"/>
      <c r="D267" s="550"/>
      <c r="E267" s="551"/>
      <c r="F267" s="552"/>
      <c r="G267" s="1149"/>
      <c r="H267" s="1150"/>
    </row>
    <row r="268" spans="1:9" ht="15.75" hidden="1" customHeight="1">
      <c r="A268" s="541">
        <v>3</v>
      </c>
      <c r="B268" s="547" t="s">
        <v>658</v>
      </c>
      <c r="C268" s="549"/>
      <c r="D268" s="550"/>
      <c r="E268" s="551"/>
      <c r="F268" s="552"/>
      <c r="G268" s="1149"/>
      <c r="H268" s="1150"/>
      <c r="I268" s="488"/>
    </row>
    <row r="269" spans="1:9" ht="16.5" hidden="1" customHeight="1">
      <c r="A269" s="541">
        <v>4</v>
      </c>
      <c r="B269" s="547" t="s">
        <v>659</v>
      </c>
      <c r="C269" s="549"/>
      <c r="D269" s="550"/>
      <c r="E269" s="551"/>
      <c r="F269" s="552"/>
      <c r="G269" s="1149"/>
      <c r="H269" s="1150"/>
      <c r="I269" s="488"/>
    </row>
    <row r="270" spans="1:9" hidden="1">
      <c r="A270" s="541">
        <v>5</v>
      </c>
      <c r="B270" s="547" t="s">
        <v>660</v>
      </c>
      <c r="C270" s="549"/>
      <c r="D270" s="550"/>
      <c r="E270" s="551"/>
      <c r="F270" s="552"/>
      <c r="G270" s="1149"/>
      <c r="H270" s="1150"/>
      <c r="I270" s="488"/>
    </row>
    <row r="271" spans="1:9" ht="19.5" hidden="1" customHeight="1">
      <c r="A271" s="541">
        <v>6</v>
      </c>
      <c r="B271" s="547" t="s">
        <v>672</v>
      </c>
      <c r="C271" s="549"/>
      <c r="D271" s="553"/>
      <c r="E271" s="554"/>
      <c r="F271" s="555"/>
      <c r="G271" s="1151"/>
      <c r="H271" s="1152"/>
      <c r="I271" s="488"/>
    </row>
    <row r="272" spans="1:9" ht="32.25" hidden="1" customHeight="1">
      <c r="A272" s="556"/>
      <c r="B272" s="1153" t="s">
        <v>661</v>
      </c>
      <c r="C272" s="1153"/>
      <c r="D272" s="1153"/>
      <c r="E272" s="1153"/>
      <c r="F272" s="1153"/>
      <c r="G272" s="1153"/>
      <c r="H272" s="1154"/>
      <c r="I272" s="488"/>
    </row>
    <row r="273" spans="1:9" ht="32.25" hidden="1" customHeight="1">
      <c r="A273" s="499"/>
      <c r="B273" s="566"/>
      <c r="C273" s="566"/>
      <c r="D273" s="566"/>
      <c r="E273" s="567"/>
      <c r="F273" s="567"/>
      <c r="G273" s="567"/>
      <c r="H273" s="567"/>
      <c r="I273" s="488"/>
    </row>
    <row r="274" spans="1:9" ht="32.25" hidden="1" customHeight="1">
      <c r="A274" s="499"/>
      <c r="B274" s="566"/>
      <c r="C274" s="566"/>
      <c r="D274" s="566"/>
      <c r="E274" s="567"/>
      <c r="F274" s="567"/>
      <c r="G274" s="567"/>
      <c r="H274" s="567"/>
      <c r="I274" s="488"/>
    </row>
    <row r="275" spans="1:9" ht="32.25" hidden="1" customHeight="1">
      <c r="A275" s="499"/>
      <c r="B275" s="566"/>
      <c r="C275" s="566"/>
      <c r="D275" s="566"/>
      <c r="E275" s="567"/>
      <c r="F275" s="567"/>
      <c r="G275" s="567"/>
      <c r="H275" s="567"/>
      <c r="I275" s="488"/>
    </row>
    <row r="276" spans="1:9" ht="32.25" hidden="1" customHeight="1">
      <c r="A276" s="499"/>
      <c r="B276" s="566"/>
      <c r="C276" s="566"/>
      <c r="D276" s="566"/>
      <c r="E276" s="567"/>
      <c r="F276" s="567"/>
      <c r="G276" s="567"/>
      <c r="H276" s="567"/>
      <c r="I276" s="488"/>
    </row>
    <row r="277" spans="1:9" ht="20.25" hidden="1" customHeight="1">
      <c r="A277" s="539" t="s">
        <v>605</v>
      </c>
      <c r="B277" s="1115" t="s">
        <v>662</v>
      </c>
      <c r="C277" s="1116"/>
      <c r="D277" s="1116"/>
      <c r="E277" s="1116"/>
      <c r="F277" s="1116"/>
      <c r="G277" s="1116"/>
      <c r="H277" s="1116"/>
      <c r="I277" s="488"/>
    </row>
    <row r="278" spans="1:9" ht="19.5" hidden="1" customHeight="1">
      <c r="A278" s="539"/>
      <c r="B278" s="568"/>
      <c r="C278" s="563"/>
      <c r="D278" s="564"/>
      <c r="E278" s="1058" t="s">
        <v>649</v>
      </c>
      <c r="F278" s="1059" t="s">
        <v>650</v>
      </c>
      <c r="G278" s="1058" t="s">
        <v>651</v>
      </c>
      <c r="H278" s="1059"/>
      <c r="I278" s="488"/>
    </row>
    <row r="279" spans="1:9" ht="47.25" hidden="1" customHeight="1">
      <c r="A279" s="539"/>
      <c r="B279" s="568"/>
      <c r="C279" s="563"/>
      <c r="D279" s="498" t="s">
        <v>663</v>
      </c>
      <c r="E279" s="1143"/>
      <c r="F279" s="1144"/>
      <c r="G279" s="1143"/>
      <c r="H279" s="1144"/>
      <c r="I279" s="488"/>
    </row>
    <row r="280" spans="1:9" ht="17.25" hidden="1" customHeight="1">
      <c r="A280" s="541" t="s">
        <v>653</v>
      </c>
      <c r="B280" s="1069" t="s">
        <v>654</v>
      </c>
      <c r="C280" s="1130"/>
      <c r="D280" s="569"/>
      <c r="E280" s="1146"/>
      <c r="F280" s="1147"/>
      <c r="G280" s="1155"/>
      <c r="H280" s="1156"/>
      <c r="I280" s="488"/>
    </row>
    <row r="281" spans="1:9" ht="17.25" hidden="1" customHeight="1">
      <c r="A281" s="541"/>
      <c r="B281" s="1127" t="s">
        <v>671</v>
      </c>
      <c r="C281" s="1127"/>
      <c r="D281" s="1069"/>
      <c r="E281" s="543" t="s">
        <v>557</v>
      </c>
      <c r="F281" s="544"/>
      <c r="G281" s="544"/>
      <c r="H281" s="545"/>
      <c r="I281" s="488"/>
    </row>
    <row r="282" spans="1:9" ht="15.75" hidden="1" customHeight="1">
      <c r="A282" s="541">
        <v>1</v>
      </c>
      <c r="B282" s="1157" t="s">
        <v>656</v>
      </c>
      <c r="C282" s="1158"/>
      <c r="D282" s="572"/>
      <c r="E282" s="573"/>
      <c r="F282" s="574"/>
      <c r="G282" s="1159"/>
      <c r="H282" s="1160"/>
      <c r="I282" s="488"/>
    </row>
    <row r="283" spans="1:9" ht="15.75" hidden="1" customHeight="1">
      <c r="A283" s="541">
        <v>2</v>
      </c>
      <c r="B283" s="1157" t="s">
        <v>657</v>
      </c>
      <c r="C283" s="1158"/>
      <c r="D283" s="575"/>
      <c r="E283" s="551"/>
      <c r="F283" s="552"/>
      <c r="G283" s="1161"/>
      <c r="H283" s="1162"/>
    </row>
    <row r="284" spans="1:9" ht="15.75" hidden="1" customHeight="1">
      <c r="A284" s="541">
        <v>3</v>
      </c>
      <c r="B284" s="570" t="s">
        <v>658</v>
      </c>
      <c r="C284" s="571"/>
      <c r="D284" s="575"/>
      <c r="E284" s="551"/>
      <c r="F284" s="552"/>
      <c r="G284" s="1161"/>
      <c r="H284" s="1162"/>
      <c r="I284" s="488"/>
    </row>
    <row r="285" spans="1:9" ht="16.5" hidden="1" customHeight="1">
      <c r="A285" s="541">
        <v>4</v>
      </c>
      <c r="B285" s="570" t="s">
        <v>659</v>
      </c>
      <c r="C285" s="571"/>
      <c r="D285" s="575"/>
      <c r="E285" s="551"/>
      <c r="F285" s="552"/>
      <c r="G285" s="1161"/>
      <c r="H285" s="1162"/>
      <c r="I285" s="488"/>
    </row>
    <row r="286" spans="1:9" ht="15.75" hidden="1" customHeight="1">
      <c r="A286" s="541">
        <v>5</v>
      </c>
      <c r="B286" s="570" t="s">
        <v>660</v>
      </c>
      <c r="C286" s="571"/>
      <c r="D286" s="575"/>
      <c r="E286" s="551"/>
      <c r="F286" s="552"/>
      <c r="G286" s="1161"/>
      <c r="H286" s="1162"/>
      <c r="I286" s="488"/>
    </row>
    <row r="287" spans="1:9" hidden="1">
      <c r="A287" s="541">
        <v>6</v>
      </c>
      <c r="B287" s="570" t="s">
        <v>672</v>
      </c>
      <c r="C287" s="571"/>
      <c r="D287" s="576"/>
      <c r="E287" s="554"/>
      <c r="F287" s="555"/>
      <c r="G287" s="1163"/>
      <c r="H287" s="1164"/>
      <c r="I287" s="488"/>
    </row>
    <row r="288" spans="1:9" ht="49.5" hidden="1" customHeight="1">
      <c r="A288" s="541"/>
      <c r="B288" s="1165" t="s">
        <v>661</v>
      </c>
      <c r="C288" s="1153"/>
      <c r="D288" s="1153"/>
      <c r="E288" s="1153"/>
      <c r="F288" s="1153"/>
      <c r="G288" s="1153"/>
      <c r="H288" s="1154"/>
      <c r="I288" s="488"/>
    </row>
    <row r="289" spans="1:9" ht="16.5" hidden="1" customHeight="1">
      <c r="A289" s="577"/>
      <c r="B289" s="560"/>
      <c r="C289" s="560"/>
      <c r="D289" s="531"/>
      <c r="E289" s="531"/>
      <c r="F289" s="531"/>
      <c r="G289" s="531"/>
      <c r="H289" s="531"/>
      <c r="I289" s="488"/>
    </row>
    <row r="290" spans="1:9" ht="16.5" hidden="1" customHeight="1">
      <c r="A290" s="539" t="s">
        <v>665</v>
      </c>
      <c r="B290" s="1166" t="s">
        <v>666</v>
      </c>
      <c r="C290" s="1167"/>
      <c r="D290" s="561"/>
      <c r="E290" s="1168"/>
      <c r="F290" s="1169"/>
      <c r="G290" s="1170"/>
      <c r="H290" s="1171"/>
      <c r="I290" s="488"/>
    </row>
    <row r="291" spans="1:9" ht="28.5" hidden="1" customHeight="1">
      <c r="A291" s="539"/>
      <c r="B291" s="1116"/>
      <c r="C291" s="1166"/>
      <c r="D291" s="562"/>
      <c r="E291" s="1172" t="s">
        <v>667</v>
      </c>
      <c r="F291" s="1173"/>
      <c r="G291" s="1174" t="s">
        <v>649</v>
      </c>
      <c r="H291" s="1175"/>
      <c r="I291" s="488"/>
    </row>
    <row r="292" spans="1:9" ht="56.25" hidden="1" customHeight="1">
      <c r="A292" s="541"/>
      <c r="B292" s="1135" t="s">
        <v>668</v>
      </c>
      <c r="C292" s="1136"/>
      <c r="D292" s="548"/>
      <c r="E292" s="1176"/>
      <c r="F292" s="1177"/>
      <c r="G292" s="1178"/>
      <c r="H292" s="1178"/>
    </row>
    <row r="293" spans="1:9" ht="15.75" hidden="1" customHeight="1">
      <c r="A293" s="541"/>
      <c r="B293" s="1071" t="s">
        <v>669</v>
      </c>
      <c r="C293" s="1131"/>
      <c r="D293" s="558"/>
      <c r="E293" s="1137"/>
      <c r="F293" s="1138"/>
      <c r="G293" s="1139"/>
      <c r="H293" s="1140"/>
      <c r="I293" s="488"/>
    </row>
    <row r="294" spans="1:9" ht="66.75" hidden="1" customHeight="1">
      <c r="A294" s="541"/>
      <c r="B294" s="1135" t="s">
        <v>670</v>
      </c>
      <c r="C294" s="1136"/>
      <c r="D294" s="548"/>
      <c r="E294" s="1176"/>
      <c r="F294" s="1177"/>
      <c r="G294" s="1178"/>
      <c r="H294" s="1178"/>
      <c r="I294" s="488"/>
    </row>
    <row r="295" spans="1:9" ht="20.25" hidden="1" customHeight="1">
      <c r="A295" s="546"/>
      <c r="B295" s="578"/>
      <c r="C295" s="578"/>
      <c r="D295" s="579"/>
      <c r="E295" s="579"/>
      <c r="F295" s="579"/>
      <c r="G295" s="579"/>
      <c r="H295" s="579"/>
      <c r="I295" s="488"/>
    </row>
    <row r="296" spans="1:9" ht="32.25" hidden="1" customHeight="1">
      <c r="A296" s="499"/>
      <c r="B296" s="1116" t="e">
        <f>IF(AND(#REF!=2,M198="2 or more"),"Name of Other Partner-2 of JV", "")</f>
        <v>#REF!</v>
      </c>
      <c r="C296" s="1116"/>
      <c r="D296" s="1116"/>
      <c r="E296" s="1132" t="e">
        <f>'[11]Name of Bidder'!C23</f>
        <v>#REF!</v>
      </c>
      <c r="F296" s="1133"/>
      <c r="G296" s="1133"/>
      <c r="H296" s="1134"/>
      <c r="I296" s="488"/>
    </row>
    <row r="297" spans="1:9" ht="29.25" hidden="1" customHeight="1">
      <c r="A297" s="499" t="s">
        <v>647</v>
      </c>
      <c r="B297" s="1115" t="s">
        <v>648</v>
      </c>
      <c r="C297" s="1116"/>
      <c r="D297" s="1116"/>
      <c r="E297" s="1116"/>
      <c r="F297" s="1116"/>
      <c r="G297" s="1116"/>
      <c r="H297" s="1116"/>
      <c r="I297" s="488"/>
    </row>
    <row r="298" spans="1:9" ht="19.5" hidden="1" customHeight="1">
      <c r="A298" s="539"/>
      <c r="B298" s="557"/>
      <c r="C298" s="563"/>
      <c r="D298" s="564"/>
      <c r="E298" s="1058" t="s">
        <v>649</v>
      </c>
      <c r="F298" s="1059" t="s">
        <v>650</v>
      </c>
      <c r="G298" s="1058" t="s">
        <v>651</v>
      </c>
      <c r="H298" s="1059"/>
      <c r="I298" s="488"/>
    </row>
    <row r="299" spans="1:9" ht="47.25" hidden="1" customHeight="1">
      <c r="A299" s="539"/>
      <c r="B299" s="557"/>
      <c r="C299" s="563"/>
      <c r="D299" s="498" t="s">
        <v>652</v>
      </c>
      <c r="E299" s="1143"/>
      <c r="F299" s="1144"/>
      <c r="G299" s="1143"/>
      <c r="H299" s="1144"/>
      <c r="I299" s="488"/>
    </row>
    <row r="300" spans="1:9" ht="17.25" hidden="1" customHeight="1">
      <c r="A300" s="541" t="s">
        <v>653</v>
      </c>
      <c r="B300" s="1126" t="s">
        <v>654</v>
      </c>
      <c r="C300" s="1145"/>
      <c r="D300" s="565"/>
      <c r="E300" s="1146"/>
      <c r="F300" s="1147"/>
      <c r="G300" s="1146"/>
      <c r="H300" s="1147"/>
      <c r="I300" s="488"/>
    </row>
    <row r="301" spans="1:9" ht="17.25" hidden="1" customHeight="1">
      <c r="A301" s="541"/>
      <c r="B301" s="1126" t="s">
        <v>671</v>
      </c>
      <c r="C301" s="1127"/>
      <c r="D301" s="1145"/>
      <c r="E301" s="543" t="s">
        <v>557</v>
      </c>
      <c r="F301" s="544"/>
      <c r="G301" s="544"/>
      <c r="H301" s="545"/>
      <c r="I301" s="488"/>
    </row>
    <row r="302" spans="1:9" ht="15.75" hidden="1" customHeight="1">
      <c r="A302" s="541">
        <v>1</v>
      </c>
      <c r="B302" s="1157" t="s">
        <v>656</v>
      </c>
      <c r="C302" s="1158"/>
      <c r="D302" s="580"/>
      <c r="E302" s="573"/>
      <c r="F302" s="574"/>
      <c r="G302" s="1179"/>
      <c r="H302" s="1180"/>
      <c r="I302" s="488"/>
    </row>
    <row r="303" spans="1:9" ht="15.75" hidden="1" customHeight="1">
      <c r="A303" s="541">
        <v>2</v>
      </c>
      <c r="B303" s="1157" t="s">
        <v>657</v>
      </c>
      <c r="C303" s="1158"/>
      <c r="D303" s="550"/>
      <c r="E303" s="551"/>
      <c r="F303" s="552"/>
      <c r="G303" s="1149"/>
      <c r="H303" s="1150"/>
    </row>
    <row r="304" spans="1:9" ht="15.75" hidden="1" customHeight="1">
      <c r="A304" s="541">
        <v>3</v>
      </c>
      <c r="B304" s="570" t="s">
        <v>658</v>
      </c>
      <c r="C304" s="571"/>
      <c r="D304" s="550"/>
      <c r="E304" s="551"/>
      <c r="F304" s="552"/>
      <c r="G304" s="1149"/>
      <c r="H304" s="1150"/>
      <c r="I304" s="488"/>
    </row>
    <row r="305" spans="1:9" ht="16.5" hidden="1" customHeight="1">
      <c r="A305" s="541">
        <v>4</v>
      </c>
      <c r="B305" s="570" t="s">
        <v>659</v>
      </c>
      <c r="C305" s="571"/>
      <c r="D305" s="550"/>
      <c r="E305" s="551"/>
      <c r="F305" s="552"/>
      <c r="G305" s="1149"/>
      <c r="H305" s="1150"/>
      <c r="I305" s="488"/>
    </row>
    <row r="306" spans="1:9" ht="15.75" hidden="1" customHeight="1">
      <c r="A306" s="541">
        <v>5</v>
      </c>
      <c r="B306" s="570" t="s">
        <v>660</v>
      </c>
      <c r="C306" s="571"/>
      <c r="D306" s="550"/>
      <c r="E306" s="551"/>
      <c r="F306" s="552"/>
      <c r="G306" s="1149"/>
      <c r="H306" s="1150"/>
      <c r="I306" s="488"/>
    </row>
    <row r="307" spans="1:9" hidden="1">
      <c r="A307" s="541">
        <v>6</v>
      </c>
      <c r="B307" s="570" t="s">
        <v>672</v>
      </c>
      <c r="C307" s="571"/>
      <c r="D307" s="553"/>
      <c r="E307" s="554"/>
      <c r="F307" s="555"/>
      <c r="G307" s="1151"/>
      <c r="H307" s="1152"/>
      <c r="I307" s="488"/>
    </row>
    <row r="308" spans="1:9" ht="32.25" hidden="1" customHeight="1">
      <c r="A308" s="556"/>
      <c r="B308" s="1153" t="s">
        <v>661</v>
      </c>
      <c r="C308" s="1153"/>
      <c r="D308" s="1153"/>
      <c r="E308" s="1153"/>
      <c r="F308" s="1153"/>
      <c r="G308" s="1153"/>
      <c r="H308" s="1154"/>
      <c r="I308" s="488"/>
    </row>
    <row r="309" spans="1:9" ht="32.25" hidden="1" customHeight="1">
      <c r="A309" s="499"/>
      <c r="B309" s="566"/>
      <c r="C309" s="566"/>
      <c r="D309" s="566"/>
      <c r="E309" s="567"/>
      <c r="F309" s="567"/>
      <c r="G309" s="567"/>
      <c r="H309" s="567"/>
      <c r="I309" s="488"/>
    </row>
    <row r="310" spans="1:9" ht="20.25" hidden="1" customHeight="1">
      <c r="A310" s="539" t="s">
        <v>605</v>
      </c>
      <c r="B310" s="1115" t="s">
        <v>662</v>
      </c>
      <c r="C310" s="1116"/>
      <c r="D310" s="1116"/>
      <c r="E310" s="1116"/>
      <c r="F310" s="1116"/>
      <c r="G310" s="1116"/>
      <c r="H310" s="1116"/>
      <c r="I310" s="488"/>
    </row>
    <row r="311" spans="1:9" ht="19.5" hidden="1" customHeight="1">
      <c r="A311" s="539"/>
      <c r="B311" s="568"/>
      <c r="C311" s="563"/>
      <c r="D311" s="564"/>
      <c r="E311" s="1058" t="s">
        <v>649</v>
      </c>
      <c r="F311" s="1059" t="s">
        <v>650</v>
      </c>
      <c r="G311" s="1058" t="s">
        <v>651</v>
      </c>
      <c r="H311" s="1059"/>
      <c r="I311" s="488"/>
    </row>
    <row r="312" spans="1:9" ht="47.25" hidden="1" customHeight="1">
      <c r="A312" s="539"/>
      <c r="B312" s="568"/>
      <c r="C312" s="563"/>
      <c r="D312" s="498" t="s">
        <v>663</v>
      </c>
      <c r="E312" s="1143"/>
      <c r="F312" s="1144"/>
      <c r="G312" s="1143"/>
      <c r="H312" s="1144"/>
      <c r="I312" s="488"/>
    </row>
    <row r="313" spans="1:9" ht="17.25" hidden="1" customHeight="1">
      <c r="A313" s="541" t="s">
        <v>653</v>
      </c>
      <c r="B313" s="1069" t="s">
        <v>654</v>
      </c>
      <c r="C313" s="1130"/>
      <c r="D313" s="569"/>
      <c r="E313" s="1146"/>
      <c r="F313" s="1147"/>
      <c r="G313" s="1155"/>
      <c r="H313" s="1156"/>
      <c r="I313" s="488"/>
    </row>
    <row r="314" spans="1:9" ht="17.25" hidden="1" customHeight="1">
      <c r="A314" s="541"/>
      <c r="B314" s="1127" t="s">
        <v>671</v>
      </c>
      <c r="C314" s="1127"/>
      <c r="D314" s="1069"/>
      <c r="E314" s="543" t="s">
        <v>557</v>
      </c>
      <c r="F314" s="544"/>
      <c r="G314" s="544"/>
      <c r="H314" s="545"/>
      <c r="I314" s="488"/>
    </row>
    <row r="315" spans="1:9" ht="15.75" hidden="1" customHeight="1">
      <c r="A315" s="541">
        <v>1</v>
      </c>
      <c r="B315" s="1157" t="s">
        <v>656</v>
      </c>
      <c r="C315" s="1158"/>
      <c r="D315" s="572"/>
      <c r="E315" s="573"/>
      <c r="F315" s="574"/>
      <c r="G315" s="1159"/>
      <c r="H315" s="1160"/>
      <c r="I315" s="488"/>
    </row>
    <row r="316" spans="1:9" ht="15.75" hidden="1" customHeight="1">
      <c r="A316" s="541">
        <v>2</v>
      </c>
      <c r="B316" s="1157" t="s">
        <v>657</v>
      </c>
      <c r="C316" s="1158"/>
      <c r="D316" s="575"/>
      <c r="E316" s="551"/>
      <c r="F316" s="552"/>
      <c r="G316" s="1161"/>
      <c r="H316" s="1162"/>
    </row>
    <row r="317" spans="1:9" ht="15.75" hidden="1" customHeight="1">
      <c r="A317" s="541">
        <v>3</v>
      </c>
      <c r="B317" s="570" t="s">
        <v>658</v>
      </c>
      <c r="C317" s="571"/>
      <c r="D317" s="575"/>
      <c r="E317" s="551"/>
      <c r="F317" s="552"/>
      <c r="G317" s="1161"/>
      <c r="H317" s="1162"/>
      <c r="I317" s="488"/>
    </row>
    <row r="318" spans="1:9" ht="16.5" hidden="1" customHeight="1">
      <c r="A318" s="541">
        <v>4</v>
      </c>
      <c r="B318" s="570" t="s">
        <v>659</v>
      </c>
      <c r="C318" s="571"/>
      <c r="D318" s="575"/>
      <c r="E318" s="551"/>
      <c r="F318" s="552"/>
      <c r="G318" s="1161"/>
      <c r="H318" s="1162"/>
      <c r="I318" s="488"/>
    </row>
    <row r="319" spans="1:9" ht="15.75" hidden="1" customHeight="1">
      <c r="A319" s="541">
        <v>5</v>
      </c>
      <c r="B319" s="570" t="s">
        <v>660</v>
      </c>
      <c r="C319" s="571"/>
      <c r="D319" s="575"/>
      <c r="E319" s="551"/>
      <c r="F319" s="552"/>
      <c r="G319" s="1161"/>
      <c r="H319" s="1162"/>
      <c r="I319" s="488"/>
    </row>
    <row r="320" spans="1:9" ht="15.75" hidden="1" customHeight="1">
      <c r="A320" s="541">
        <v>6</v>
      </c>
      <c r="B320" s="570" t="s">
        <v>672</v>
      </c>
      <c r="C320" s="571"/>
      <c r="D320" s="575"/>
      <c r="E320" s="551"/>
      <c r="F320" s="552"/>
      <c r="G320" s="1161"/>
      <c r="H320" s="1162"/>
      <c r="I320" s="488"/>
    </row>
    <row r="321" spans="1:9" ht="32.25" hidden="1" customHeight="1">
      <c r="A321" s="541"/>
      <c r="B321" s="1181" t="s">
        <v>664</v>
      </c>
      <c r="C321" s="1181"/>
      <c r="D321" s="576"/>
      <c r="E321" s="554"/>
      <c r="F321" s="555"/>
      <c r="G321" s="1163"/>
      <c r="H321" s="1164"/>
      <c r="I321" s="488"/>
    </row>
    <row r="322" spans="1:9" ht="32.25" hidden="1" customHeight="1">
      <c r="A322" s="556"/>
      <c r="B322" s="1182" t="s">
        <v>661</v>
      </c>
      <c r="C322" s="1182"/>
      <c r="D322" s="1182"/>
      <c r="E322" s="1182"/>
      <c r="F322" s="1182"/>
      <c r="G322" s="1182"/>
      <c r="H322" s="1183"/>
      <c r="I322" s="488"/>
    </row>
    <row r="323" spans="1:9" ht="16.5" hidden="1" customHeight="1">
      <c r="A323" s="559"/>
      <c r="B323" s="560"/>
      <c r="C323" s="560"/>
      <c r="D323" s="531"/>
      <c r="E323" s="531"/>
      <c r="F323" s="531"/>
      <c r="G323" s="531"/>
      <c r="H323" s="531"/>
      <c r="I323" s="488"/>
    </row>
    <row r="324" spans="1:9" ht="16.5" hidden="1" customHeight="1">
      <c r="A324" s="539" t="s">
        <v>665</v>
      </c>
      <c r="B324" s="1167" t="s">
        <v>666</v>
      </c>
      <c r="C324" s="1167"/>
      <c r="D324" s="561"/>
      <c r="E324" s="1168"/>
      <c r="F324" s="1169"/>
      <c r="G324" s="1170"/>
      <c r="H324" s="1171"/>
      <c r="I324" s="488"/>
    </row>
    <row r="325" spans="1:9" ht="28.5" hidden="1" customHeight="1">
      <c r="A325" s="539"/>
      <c r="B325" s="1115"/>
      <c r="C325" s="1166"/>
      <c r="D325" s="562"/>
      <c r="E325" s="1172" t="s">
        <v>667</v>
      </c>
      <c r="F325" s="1173"/>
      <c r="G325" s="1174" t="s">
        <v>649</v>
      </c>
      <c r="H325" s="1175"/>
      <c r="I325" s="488"/>
    </row>
    <row r="326" spans="1:9" ht="56.25" hidden="1" customHeight="1">
      <c r="A326" s="541"/>
      <c r="B326" s="1136" t="s">
        <v>668</v>
      </c>
      <c r="C326" s="1136"/>
      <c r="D326" s="548"/>
      <c r="E326" s="1176"/>
      <c r="F326" s="1177"/>
      <c r="G326" s="1178"/>
      <c r="H326" s="1178"/>
    </row>
    <row r="327" spans="1:9" ht="15.75" hidden="1" customHeight="1">
      <c r="A327" s="541"/>
      <c r="B327" s="1131" t="s">
        <v>669</v>
      </c>
      <c r="C327" s="1131"/>
      <c r="D327" s="558"/>
      <c r="E327" s="1137"/>
      <c r="F327" s="1138"/>
      <c r="G327" s="1139"/>
      <c r="H327" s="1140"/>
      <c r="I327" s="488"/>
    </row>
    <row r="328" spans="1:9" ht="49.5" hidden="1" customHeight="1">
      <c r="A328" s="541"/>
      <c r="B328" s="1136" t="s">
        <v>670</v>
      </c>
      <c r="C328" s="1136"/>
      <c r="D328" s="548"/>
      <c r="E328" s="1176"/>
      <c r="F328" s="1177"/>
      <c r="G328" s="1178"/>
      <c r="H328" s="1178"/>
      <c r="I328" s="488"/>
    </row>
    <row r="329" spans="1:9" ht="22.5" hidden="1" customHeight="1">
      <c r="A329" s="559"/>
      <c r="B329" s="578"/>
      <c r="C329" s="578"/>
      <c r="D329" s="579"/>
      <c r="E329" s="579"/>
      <c r="F329" s="579"/>
      <c r="G329" s="579"/>
      <c r="H329" s="579"/>
      <c r="I329" s="488"/>
    </row>
    <row r="330" spans="1:9" ht="17.25" hidden="1" customHeight="1">
      <c r="A330" s="581" t="s">
        <v>673</v>
      </c>
      <c r="B330" s="1184" t="s">
        <v>674</v>
      </c>
      <c r="C330" s="1184"/>
      <c r="D330" s="1184"/>
      <c r="E330" s="1184"/>
      <c r="F330" s="1184"/>
      <c r="G330" s="1184"/>
      <c r="H330" s="1184"/>
      <c r="I330" s="488"/>
    </row>
    <row r="331" spans="1:9" ht="12" hidden="1" customHeight="1">
      <c r="A331" s="488"/>
      <c r="B331" s="482"/>
      <c r="C331" s="482"/>
      <c r="D331" s="482"/>
      <c r="E331" s="482"/>
      <c r="F331" s="482"/>
      <c r="G331" s="482"/>
      <c r="H331" s="488"/>
      <c r="I331" s="488"/>
    </row>
    <row r="332" spans="1:9" ht="75" hidden="1" customHeight="1">
      <c r="A332" s="582"/>
      <c r="B332" s="1185" t="s">
        <v>675</v>
      </c>
      <c r="C332" s="1185"/>
      <c r="D332" s="1185"/>
      <c r="E332" s="1185"/>
      <c r="F332" s="1185"/>
      <c r="G332" s="1185"/>
      <c r="H332" s="1185"/>
      <c r="I332" s="488"/>
    </row>
    <row r="333" spans="1:9" ht="185.25" hidden="1" customHeight="1">
      <c r="A333" s="536"/>
      <c r="B333" s="1186" t="s">
        <v>676</v>
      </c>
      <c r="C333" s="1186"/>
      <c r="D333" s="1186"/>
      <c r="E333" s="1186"/>
      <c r="F333" s="1186"/>
      <c r="G333" s="1186"/>
      <c r="H333" s="1186"/>
    </row>
    <row r="334" spans="1:9" ht="40.15" hidden="1" customHeight="1">
      <c r="A334" s="536"/>
      <c r="B334" s="1185"/>
      <c r="C334" s="1185"/>
      <c r="D334" s="1185"/>
      <c r="E334" s="1185"/>
      <c r="F334" s="1185"/>
      <c r="G334" s="1185"/>
      <c r="H334" s="1185"/>
      <c r="I334" s="488"/>
    </row>
    <row r="335" spans="1:9" ht="9" hidden="1" customHeight="1">
      <c r="A335" s="488"/>
      <c r="B335" s="488"/>
      <c r="C335" s="488"/>
      <c r="D335" s="488"/>
      <c r="E335" s="488"/>
      <c r="F335" s="488"/>
      <c r="G335" s="488"/>
      <c r="H335" s="488"/>
      <c r="I335" s="488"/>
    </row>
    <row r="336" spans="1:9" ht="33.75" hidden="1" customHeight="1">
      <c r="A336" s="536"/>
      <c r="B336" s="1185"/>
      <c r="C336" s="1185"/>
      <c r="D336" s="1185"/>
      <c r="E336" s="1185"/>
      <c r="F336" s="1185"/>
      <c r="G336" s="1185"/>
      <c r="H336" s="1185"/>
      <c r="I336" s="488"/>
    </row>
    <row r="337" spans="1:9" hidden="1">
      <c r="B337" s="482"/>
      <c r="C337" s="482"/>
      <c r="D337" s="482"/>
      <c r="E337" s="482"/>
      <c r="F337" s="482"/>
      <c r="G337" s="482"/>
    </row>
    <row r="338" spans="1:9" ht="42" hidden="1" customHeight="1">
      <c r="A338" s="535"/>
      <c r="B338" s="1185"/>
      <c r="C338" s="1185"/>
      <c r="D338" s="1185"/>
      <c r="E338" s="1185"/>
      <c r="F338" s="1185"/>
      <c r="G338" s="1185"/>
      <c r="H338" s="1185"/>
      <c r="I338" s="488"/>
    </row>
    <row r="339" spans="1:9" hidden="1">
      <c r="A339" s="488"/>
      <c r="B339" s="488"/>
      <c r="C339" s="488"/>
      <c r="D339" s="488"/>
      <c r="E339" s="488"/>
      <c r="F339" s="488"/>
      <c r="G339" s="488"/>
      <c r="H339" s="488"/>
      <c r="I339" s="488"/>
    </row>
    <row r="340" spans="1:9" ht="19.5" hidden="1" customHeight="1">
      <c r="A340" s="535"/>
      <c r="B340" s="1185" t="s">
        <v>677</v>
      </c>
      <c r="C340" s="1185"/>
      <c r="D340" s="1185"/>
      <c r="E340" s="1185"/>
      <c r="F340" s="1185"/>
      <c r="G340" s="1185"/>
      <c r="H340" s="1185"/>
      <c r="I340" s="488"/>
    </row>
    <row r="341" spans="1:9" hidden="1">
      <c r="A341" s="488"/>
      <c r="B341" s="482"/>
      <c r="C341" s="482"/>
      <c r="D341" s="482"/>
      <c r="E341" s="482"/>
      <c r="F341" s="482"/>
      <c r="G341" s="482"/>
      <c r="H341" s="488"/>
      <c r="I341" s="488"/>
    </row>
    <row r="342" spans="1:9" ht="40.15" hidden="1" customHeight="1">
      <c r="A342" s="535" t="s">
        <v>358</v>
      </c>
      <c r="B342" s="1186" t="s">
        <v>678</v>
      </c>
      <c r="C342" s="1186"/>
      <c r="D342" s="1186"/>
      <c r="E342" s="1186"/>
      <c r="F342" s="1186"/>
      <c r="G342" s="1186"/>
      <c r="H342" s="1186"/>
      <c r="I342" s="488"/>
    </row>
    <row r="343" spans="1:9" hidden="1">
      <c r="A343" s="488"/>
      <c r="B343" s="482"/>
      <c r="C343" s="482"/>
      <c r="D343" s="482"/>
      <c r="E343" s="482"/>
      <c r="F343" s="482"/>
      <c r="G343" s="482"/>
      <c r="H343" s="488"/>
      <c r="I343" s="488"/>
    </row>
    <row r="344" spans="1:9" ht="90" hidden="1" customHeight="1">
      <c r="A344" s="535" t="s">
        <v>359</v>
      </c>
      <c r="B344" s="1186" t="s">
        <v>679</v>
      </c>
      <c r="C344" s="1186"/>
      <c r="D344" s="1186"/>
      <c r="E344" s="1186"/>
      <c r="F344" s="1186"/>
      <c r="G344" s="1186"/>
      <c r="H344" s="1186"/>
    </row>
    <row r="345" spans="1:9" hidden="1">
      <c r="A345" s="488"/>
      <c r="B345" s="488"/>
      <c r="C345" s="488"/>
      <c r="D345" s="488"/>
      <c r="E345" s="488"/>
      <c r="F345" s="488"/>
      <c r="G345" s="488"/>
      <c r="H345" s="488"/>
      <c r="I345" s="488"/>
    </row>
    <row r="346" spans="1:9" ht="48" hidden="1" customHeight="1">
      <c r="A346" s="535" t="s">
        <v>360</v>
      </c>
      <c r="B346" s="1185" t="s">
        <v>680</v>
      </c>
      <c r="C346" s="1185"/>
      <c r="D346" s="1185"/>
      <c r="E346" s="1185"/>
      <c r="F346" s="1185"/>
      <c r="G346" s="1185"/>
      <c r="H346" s="1185"/>
      <c r="I346" s="488"/>
    </row>
    <row r="347" spans="1:9" ht="17.25" hidden="1" customHeight="1">
      <c r="A347" s="488"/>
      <c r="B347" s="488"/>
      <c r="C347" s="488"/>
      <c r="D347" s="395"/>
      <c r="E347" s="488"/>
      <c r="F347" s="488"/>
      <c r="G347" s="488"/>
      <c r="H347" s="488"/>
      <c r="I347" s="488"/>
    </row>
    <row r="348" spans="1:9" ht="21" hidden="1" customHeight="1">
      <c r="A348" s="535" t="s">
        <v>361</v>
      </c>
      <c r="B348" s="1185" t="s">
        <v>681</v>
      </c>
      <c r="C348" s="1185"/>
      <c r="D348" s="1185"/>
      <c r="E348" s="1185"/>
      <c r="F348" s="1185"/>
      <c r="G348" s="1185"/>
      <c r="H348" s="1185"/>
      <c r="I348" s="488"/>
    </row>
    <row r="349" spans="1:9" ht="29.25" hidden="1" customHeight="1">
      <c r="A349" s="535"/>
      <c r="B349" s="1187" t="s">
        <v>682</v>
      </c>
      <c r="C349" s="1187"/>
      <c r="D349" s="1187"/>
      <c r="E349" s="1187"/>
      <c r="F349" s="1187"/>
      <c r="G349" s="1187"/>
      <c r="H349" s="1187"/>
      <c r="I349" s="488"/>
    </row>
    <row r="350" spans="1:9" ht="17.25" hidden="1" customHeight="1">
      <c r="A350" s="535"/>
      <c r="B350" s="583"/>
      <c r="C350" s="583"/>
      <c r="D350" s="583"/>
      <c r="E350" s="583"/>
      <c r="F350" s="583"/>
      <c r="G350" s="583"/>
      <c r="H350" s="583"/>
    </row>
    <row r="351" spans="1:9" ht="72" hidden="1" customHeight="1">
      <c r="A351" s="536">
        <v>4.0999999999999996</v>
      </c>
      <c r="B351" s="1049" t="s">
        <v>683</v>
      </c>
      <c r="C351" s="1049"/>
      <c r="D351" s="1049"/>
      <c r="E351" s="1049"/>
      <c r="F351" s="1049"/>
      <c r="G351" s="1049"/>
      <c r="H351" s="1049"/>
    </row>
    <row r="352" spans="1:9" ht="16.5" hidden="1" customHeight="1">
      <c r="A352" s="481" t="s">
        <v>600</v>
      </c>
      <c r="B352" s="1188" t="str">
        <f>"For  " &amp;B199</f>
        <v>For  Name of the Bidder</v>
      </c>
      <c r="C352" s="1188"/>
      <c r="D352" s="1188"/>
      <c r="E352" s="1188"/>
      <c r="F352" s="1188"/>
      <c r="G352" s="488"/>
      <c r="H352" s="488"/>
      <c r="I352" s="488"/>
    </row>
    <row r="353" spans="1:9" ht="15.75" hidden="1" customHeight="1">
      <c r="A353" s="488"/>
      <c r="B353" s="584" t="s">
        <v>18</v>
      </c>
      <c r="C353" s="1189"/>
      <c r="D353" s="1190"/>
      <c r="E353" s="1190"/>
      <c r="F353" s="1190"/>
      <c r="G353" s="1190"/>
      <c r="H353" s="1191"/>
      <c r="I353" s="488"/>
    </row>
    <row r="354" spans="1:9" ht="15.75" hidden="1" customHeight="1">
      <c r="A354" s="488"/>
      <c r="B354" s="584" t="s">
        <v>27</v>
      </c>
      <c r="C354" s="1189"/>
      <c r="D354" s="1190"/>
      <c r="E354" s="1190"/>
      <c r="F354" s="1190"/>
      <c r="G354" s="1190"/>
      <c r="H354" s="1191"/>
      <c r="I354" s="488"/>
    </row>
    <row r="355" spans="1:9" ht="15.75" hidden="1" customHeight="1">
      <c r="A355" s="488"/>
      <c r="B355" s="584" t="s">
        <v>476</v>
      </c>
      <c r="C355" s="1189"/>
      <c r="D355" s="1190"/>
      <c r="E355" s="1190"/>
      <c r="F355" s="1190"/>
      <c r="G355" s="1190"/>
      <c r="H355" s="1191"/>
      <c r="I355" s="488"/>
    </row>
    <row r="356" spans="1:9" ht="15.75" hidden="1" customHeight="1">
      <c r="A356" s="488"/>
      <c r="B356" s="584" t="s">
        <v>529</v>
      </c>
      <c r="C356" s="1189"/>
      <c r="D356" s="1190"/>
      <c r="E356" s="1190"/>
      <c r="F356" s="1190"/>
      <c r="G356" s="1190"/>
      <c r="H356" s="1191"/>
      <c r="I356" s="488"/>
    </row>
    <row r="357" spans="1:9" ht="15.75" hidden="1" customHeight="1">
      <c r="A357" s="488"/>
      <c r="B357" s="584" t="s">
        <v>477</v>
      </c>
      <c r="C357" s="1189"/>
      <c r="D357" s="1190"/>
      <c r="E357" s="1190"/>
      <c r="F357" s="1190"/>
      <c r="G357" s="1190"/>
      <c r="H357" s="1191"/>
      <c r="I357" s="488"/>
    </row>
    <row r="358" spans="1:9" ht="15.75" hidden="1" customHeight="1">
      <c r="A358" s="488"/>
      <c r="B358" s="584" t="s">
        <v>482</v>
      </c>
      <c r="C358" s="1189"/>
      <c r="D358" s="1190"/>
      <c r="E358" s="1190"/>
      <c r="F358" s="1190"/>
      <c r="G358" s="1190"/>
      <c r="H358" s="1191"/>
      <c r="I358" s="488"/>
    </row>
    <row r="359" spans="1:9" ht="15.75" hidden="1" customHeight="1">
      <c r="A359" s="488"/>
      <c r="B359" s="584" t="s">
        <v>684</v>
      </c>
      <c r="C359" s="1189"/>
      <c r="D359" s="1190"/>
      <c r="E359" s="1190"/>
      <c r="F359" s="1190"/>
      <c r="G359" s="1190"/>
      <c r="H359" s="1191"/>
      <c r="I359" s="488"/>
    </row>
    <row r="360" spans="1:9" ht="15.75" hidden="1" customHeight="1">
      <c r="A360" s="488"/>
      <c r="B360" s="584" t="s">
        <v>685</v>
      </c>
      <c r="C360" s="1189"/>
      <c r="D360" s="1190"/>
      <c r="E360" s="1190"/>
      <c r="F360" s="1190"/>
      <c r="G360" s="1190"/>
      <c r="H360" s="1191"/>
      <c r="I360" s="488"/>
    </row>
    <row r="361" spans="1:9" ht="15.75" hidden="1" customHeight="1">
      <c r="A361" s="488"/>
      <c r="B361" s="584" t="s">
        <v>686</v>
      </c>
      <c r="C361" s="1189"/>
      <c r="D361" s="1190"/>
      <c r="E361" s="1190"/>
      <c r="F361" s="1190"/>
      <c r="G361" s="1190"/>
      <c r="H361" s="1191"/>
      <c r="I361" s="488"/>
    </row>
    <row r="362" spans="1:9" ht="15.75" hidden="1" customHeight="1">
      <c r="A362" s="488"/>
      <c r="B362" s="584" t="s">
        <v>687</v>
      </c>
      <c r="C362" s="1189"/>
      <c r="D362" s="1190"/>
      <c r="E362" s="1190"/>
      <c r="F362" s="1190"/>
      <c r="G362" s="1190"/>
      <c r="H362" s="1191"/>
      <c r="I362" s="488"/>
    </row>
    <row r="363" spans="1:9" hidden="1">
      <c r="A363" s="488"/>
      <c r="B363" s="488"/>
      <c r="C363" s="488"/>
      <c r="D363" s="488"/>
      <c r="E363" s="488"/>
      <c r="F363" s="488"/>
      <c r="G363" s="488"/>
      <c r="H363" s="488"/>
      <c r="I363" s="488"/>
    </row>
    <row r="364" spans="1:9" ht="16.5" hidden="1" customHeight="1">
      <c r="A364" s="481" t="s">
        <v>605</v>
      </c>
      <c r="B364" s="1188" t="e">
        <f>"For  " &amp;B260</f>
        <v>#REF!</v>
      </c>
      <c r="C364" s="1188"/>
      <c r="D364" s="1188"/>
      <c r="E364" s="1188"/>
      <c r="F364" s="1188"/>
      <c r="G364" s="488"/>
      <c r="H364" s="488"/>
      <c r="I364" s="488"/>
    </row>
    <row r="365" spans="1:9" ht="15.75" hidden="1" customHeight="1">
      <c r="A365" s="488"/>
      <c r="B365" s="584" t="s">
        <v>18</v>
      </c>
      <c r="C365" s="1189"/>
      <c r="D365" s="1190"/>
      <c r="E365" s="1190"/>
      <c r="F365" s="1190"/>
      <c r="G365" s="1190"/>
      <c r="H365" s="1191"/>
      <c r="I365" s="488"/>
    </row>
    <row r="366" spans="1:9" ht="15.75" hidden="1" customHeight="1">
      <c r="A366" s="488"/>
      <c r="B366" s="584" t="s">
        <v>27</v>
      </c>
      <c r="C366" s="1189"/>
      <c r="D366" s="1190"/>
      <c r="E366" s="1190"/>
      <c r="F366" s="1190"/>
      <c r="G366" s="1190"/>
      <c r="H366" s="1191"/>
      <c r="I366" s="488"/>
    </row>
    <row r="367" spans="1:9" ht="15.75" hidden="1" customHeight="1">
      <c r="A367" s="488"/>
      <c r="B367" s="584" t="s">
        <v>476</v>
      </c>
      <c r="C367" s="1189"/>
      <c r="D367" s="1190"/>
      <c r="E367" s="1190"/>
      <c r="F367" s="1190"/>
      <c r="G367" s="1190"/>
      <c r="H367" s="1191"/>
      <c r="I367" s="488"/>
    </row>
    <row r="368" spans="1:9" ht="15.75" hidden="1" customHeight="1">
      <c r="A368" s="488"/>
      <c r="B368" s="584" t="s">
        <v>529</v>
      </c>
      <c r="C368" s="1189"/>
      <c r="D368" s="1190"/>
      <c r="E368" s="1190"/>
      <c r="F368" s="1190"/>
      <c r="G368" s="1190"/>
      <c r="H368" s="1191"/>
      <c r="I368" s="488"/>
    </row>
    <row r="369" spans="1:9" ht="15.75" hidden="1" customHeight="1">
      <c r="A369" s="488"/>
      <c r="B369" s="584" t="s">
        <v>477</v>
      </c>
      <c r="C369" s="1189"/>
      <c r="D369" s="1190"/>
      <c r="E369" s="1190"/>
      <c r="F369" s="1190"/>
      <c r="G369" s="1190"/>
      <c r="H369" s="1191"/>
      <c r="I369" s="488"/>
    </row>
    <row r="370" spans="1:9" ht="15.75" hidden="1" customHeight="1">
      <c r="A370" s="488"/>
      <c r="B370" s="584" t="s">
        <v>482</v>
      </c>
      <c r="C370" s="1189"/>
      <c r="D370" s="1190"/>
      <c r="E370" s="1190"/>
      <c r="F370" s="1190"/>
      <c r="G370" s="1190"/>
      <c r="H370" s="1191"/>
      <c r="I370" s="488"/>
    </row>
    <row r="371" spans="1:9" ht="15.75" hidden="1" customHeight="1">
      <c r="A371" s="488"/>
      <c r="B371" s="584" t="s">
        <v>684</v>
      </c>
      <c r="C371" s="1189"/>
      <c r="D371" s="1190"/>
      <c r="E371" s="1190"/>
      <c r="F371" s="1190"/>
      <c r="G371" s="1190"/>
      <c r="H371" s="1191"/>
      <c r="I371" s="488"/>
    </row>
    <row r="372" spans="1:9" ht="15.75" hidden="1" customHeight="1">
      <c r="A372" s="488"/>
      <c r="B372" s="584" t="s">
        <v>685</v>
      </c>
      <c r="C372" s="1189"/>
      <c r="D372" s="1190"/>
      <c r="E372" s="1190"/>
      <c r="F372" s="1190"/>
      <c r="G372" s="1190"/>
      <c r="H372" s="1191"/>
      <c r="I372" s="488"/>
    </row>
    <row r="373" spans="1:9" ht="15.75" hidden="1" customHeight="1">
      <c r="A373" s="488"/>
      <c r="B373" s="584" t="s">
        <v>686</v>
      </c>
      <c r="C373" s="1189"/>
      <c r="D373" s="1190"/>
      <c r="E373" s="1190"/>
      <c r="F373" s="1190"/>
      <c r="G373" s="1190"/>
      <c r="H373" s="1191"/>
      <c r="I373" s="488"/>
    </row>
    <row r="374" spans="1:9" ht="15.75" hidden="1" customHeight="1">
      <c r="A374" s="488"/>
      <c r="B374" s="584" t="s">
        <v>687</v>
      </c>
      <c r="C374" s="1189"/>
      <c r="D374" s="1190"/>
      <c r="E374" s="1190"/>
      <c r="F374" s="1190"/>
      <c r="G374" s="1190"/>
      <c r="H374" s="1191"/>
      <c r="I374" s="488"/>
    </row>
    <row r="375" spans="1:9" hidden="1">
      <c r="A375" s="488"/>
      <c r="B375" s="585"/>
      <c r="C375" s="586"/>
      <c r="D375" s="586"/>
      <c r="E375" s="586"/>
      <c r="F375" s="586"/>
      <c r="G375" s="586"/>
      <c r="H375" s="586"/>
      <c r="I375" s="488"/>
    </row>
    <row r="376" spans="1:9" ht="16.5" hidden="1" customHeight="1">
      <c r="A376" s="481" t="s">
        <v>665</v>
      </c>
      <c r="B376" s="1188" t="e">
        <f>"For  "&amp;B296</f>
        <v>#REF!</v>
      </c>
      <c r="C376" s="1188"/>
      <c r="D376" s="1188"/>
      <c r="E376" s="1188"/>
      <c r="F376" s="1188"/>
      <c r="G376" s="488"/>
      <c r="H376" s="488"/>
      <c r="I376" s="488"/>
    </row>
    <row r="377" spans="1:9" ht="15.75" hidden="1" customHeight="1">
      <c r="A377" s="488"/>
      <c r="B377" s="584" t="s">
        <v>18</v>
      </c>
      <c r="C377" s="1189"/>
      <c r="D377" s="1190"/>
      <c r="E377" s="1190"/>
      <c r="F377" s="1190"/>
      <c r="G377" s="1190"/>
      <c r="H377" s="1191"/>
      <c r="I377" s="488"/>
    </row>
    <row r="378" spans="1:9" ht="15.75" hidden="1" customHeight="1">
      <c r="A378" s="488"/>
      <c r="B378" s="584" t="s">
        <v>27</v>
      </c>
      <c r="C378" s="1189"/>
      <c r="D378" s="1190"/>
      <c r="E378" s="1190"/>
      <c r="F378" s="1190"/>
      <c r="G378" s="1190"/>
      <c r="H378" s="1191"/>
      <c r="I378" s="488"/>
    </row>
    <row r="379" spans="1:9" ht="15.75" hidden="1" customHeight="1">
      <c r="A379" s="488"/>
      <c r="B379" s="584" t="s">
        <v>476</v>
      </c>
      <c r="C379" s="1189"/>
      <c r="D379" s="1190"/>
      <c r="E379" s="1190"/>
      <c r="F379" s="1190"/>
      <c r="G379" s="1190"/>
      <c r="H379" s="1191"/>
      <c r="I379" s="488"/>
    </row>
    <row r="380" spans="1:9" ht="15.75" hidden="1" customHeight="1">
      <c r="A380" s="488"/>
      <c r="B380" s="584" t="s">
        <v>529</v>
      </c>
      <c r="C380" s="1189"/>
      <c r="D380" s="1190"/>
      <c r="E380" s="1190"/>
      <c r="F380" s="1190"/>
      <c r="G380" s="1190"/>
      <c r="H380" s="1191"/>
      <c r="I380" s="488"/>
    </row>
    <row r="381" spans="1:9" ht="15.75" hidden="1" customHeight="1">
      <c r="A381" s="488"/>
      <c r="B381" s="584" t="s">
        <v>477</v>
      </c>
      <c r="C381" s="1189"/>
      <c r="D381" s="1190"/>
      <c r="E381" s="1190"/>
      <c r="F381" s="1190"/>
      <c r="G381" s="1190"/>
      <c r="H381" s="1191"/>
      <c r="I381" s="488"/>
    </row>
    <row r="382" spans="1:9" ht="15.75" hidden="1" customHeight="1">
      <c r="A382" s="488"/>
      <c r="B382" s="584" t="s">
        <v>482</v>
      </c>
      <c r="C382" s="1189"/>
      <c r="D382" s="1190"/>
      <c r="E382" s="1190"/>
      <c r="F382" s="1190"/>
      <c r="G382" s="1190"/>
      <c r="H382" s="1191"/>
      <c r="I382" s="488"/>
    </row>
    <row r="383" spans="1:9" ht="15.75" hidden="1" customHeight="1">
      <c r="A383" s="488"/>
      <c r="B383" s="584" t="s">
        <v>684</v>
      </c>
      <c r="C383" s="1189"/>
      <c r="D383" s="1190"/>
      <c r="E383" s="1190"/>
      <c r="F383" s="1190"/>
      <c r="G383" s="1190"/>
      <c r="H383" s="1191"/>
      <c r="I383" s="488"/>
    </row>
    <row r="384" spans="1:9" ht="15.75" hidden="1" customHeight="1">
      <c r="A384" s="488"/>
      <c r="B384" s="584" t="s">
        <v>685</v>
      </c>
      <c r="C384" s="1189"/>
      <c r="D384" s="1190"/>
      <c r="E384" s="1190"/>
      <c r="F384" s="1190"/>
      <c r="G384" s="1190"/>
      <c r="H384" s="1191"/>
      <c r="I384" s="488"/>
    </row>
    <row r="385" spans="1:12" ht="15.75" hidden="1" customHeight="1">
      <c r="A385" s="488"/>
      <c r="B385" s="584" t="s">
        <v>686</v>
      </c>
      <c r="C385" s="1189"/>
      <c r="D385" s="1190"/>
      <c r="E385" s="1190"/>
      <c r="F385" s="1190"/>
      <c r="G385" s="1190"/>
      <c r="H385" s="1191"/>
      <c r="I385" s="488"/>
    </row>
    <row r="386" spans="1:12" ht="15.75" hidden="1" customHeight="1">
      <c r="A386" s="488"/>
      <c r="B386" s="584" t="s">
        <v>687</v>
      </c>
      <c r="C386" s="1189"/>
      <c r="D386" s="1190"/>
      <c r="E386" s="1190"/>
      <c r="F386" s="1190"/>
      <c r="G386" s="1190"/>
      <c r="H386" s="1191"/>
      <c r="I386" s="488"/>
    </row>
    <row r="387" spans="1:12" ht="27.75" customHeight="1">
      <c r="A387" s="714" t="s">
        <v>806</v>
      </c>
      <c r="B387" s="1047" t="s">
        <v>688</v>
      </c>
      <c r="C387" s="1047"/>
      <c r="D387" s="1047"/>
      <c r="E387" s="1047"/>
      <c r="F387" s="1047"/>
      <c r="G387" s="1047"/>
      <c r="H387" s="1047"/>
      <c r="I387" s="488"/>
    </row>
    <row r="388" spans="1:12" ht="42" customHeight="1">
      <c r="A388" s="672">
        <v>6.1</v>
      </c>
      <c r="B388" s="1050" t="s">
        <v>689</v>
      </c>
      <c r="C388" s="1050"/>
      <c r="D388" s="1050"/>
      <c r="E388" s="1050"/>
      <c r="F388" s="1050"/>
      <c r="G388" s="1050"/>
      <c r="H388" s="1050"/>
    </row>
    <row r="389" spans="1:12" ht="105.75" customHeight="1">
      <c r="A389" s="488"/>
      <c r="B389" s="536" t="s">
        <v>690</v>
      </c>
      <c r="C389" s="1049" t="s">
        <v>691</v>
      </c>
      <c r="D389" s="1049"/>
      <c r="E389" s="1049"/>
      <c r="F389" s="1049"/>
      <c r="G389" s="1049"/>
      <c r="H389" s="1049"/>
      <c r="I389" s="587"/>
    </row>
    <row r="390" spans="1:12" ht="78" customHeight="1">
      <c r="A390" s="488"/>
      <c r="B390" s="536" t="s">
        <v>478</v>
      </c>
      <c r="C390" s="1049" t="s">
        <v>692</v>
      </c>
      <c r="D390" s="1049"/>
      <c r="E390" s="1049"/>
      <c r="F390" s="1049"/>
      <c r="G390" s="1049"/>
      <c r="H390" s="1049"/>
      <c r="I390" s="488"/>
    </row>
    <row r="391" spans="1:12" ht="9" customHeight="1">
      <c r="A391" s="488"/>
      <c r="B391" s="488"/>
      <c r="C391" s="488"/>
      <c r="D391" s="488"/>
      <c r="E391" s="488"/>
      <c r="F391" s="488"/>
      <c r="G391" s="488"/>
      <c r="H391" s="488"/>
      <c r="I391" s="488"/>
    </row>
    <row r="392" spans="1:12" ht="23.25" customHeight="1">
      <c r="A392" s="672">
        <v>6.2</v>
      </c>
      <c r="B392" s="1049" t="s">
        <v>171</v>
      </c>
      <c r="C392" s="1049"/>
      <c r="D392" s="1049"/>
      <c r="E392" s="1049"/>
      <c r="F392" s="1049"/>
      <c r="G392" s="1049"/>
      <c r="H392" s="1049"/>
    </row>
    <row r="393" spans="1:12" ht="10.5" customHeight="1">
      <c r="A393" s="488"/>
      <c r="B393" s="488"/>
      <c r="C393" s="488"/>
      <c r="D393" s="488"/>
      <c r="E393" s="488"/>
      <c r="F393" s="488"/>
      <c r="G393" s="488"/>
      <c r="H393" s="488"/>
      <c r="I393" s="488"/>
    </row>
    <row r="394" spans="1:12" ht="24" customHeight="1">
      <c r="A394" s="338"/>
      <c r="B394" s="1194" t="s">
        <v>693</v>
      </c>
      <c r="C394" s="1194"/>
      <c r="D394" s="1194"/>
      <c r="E394" s="1194"/>
      <c r="F394" s="1194"/>
      <c r="G394" s="1194"/>
      <c r="H394" s="1194"/>
      <c r="I394" s="488"/>
    </row>
    <row r="395" spans="1:12" ht="32.25" customHeight="1">
      <c r="A395" s="588"/>
      <c r="B395" s="1195"/>
      <c r="C395" s="1196"/>
      <c r="D395" s="589" t="s">
        <v>694</v>
      </c>
      <c r="E395" s="1197"/>
      <c r="F395" s="1198"/>
      <c r="G395" s="1198"/>
      <c r="H395" s="1198"/>
      <c r="I395" s="493"/>
    </row>
    <row r="396" spans="1:12" ht="50.25" customHeight="1">
      <c r="A396" s="590" t="s">
        <v>600</v>
      </c>
      <c r="B396" s="1130" t="s">
        <v>695</v>
      </c>
      <c r="C396" s="1130"/>
      <c r="D396" s="591" t="s">
        <v>696</v>
      </c>
      <c r="E396" s="488"/>
      <c r="F396" s="488"/>
      <c r="G396" s="488"/>
      <c r="H396" s="488"/>
      <c r="I396" s="493"/>
    </row>
    <row r="397" spans="1:12" ht="21" customHeight="1">
      <c r="A397" s="592"/>
      <c r="B397" s="1199" t="s">
        <v>697</v>
      </c>
      <c r="C397" s="1200"/>
      <c r="D397" s="593"/>
      <c r="E397" s="488"/>
      <c r="F397" s="488"/>
      <c r="G397" s="488"/>
      <c r="H397" s="488"/>
      <c r="I397" s="534"/>
      <c r="J397" s="594"/>
      <c r="K397" s="595"/>
    </row>
    <row r="398" spans="1:12" ht="23.25" customHeight="1">
      <c r="A398" s="592"/>
      <c r="B398" s="1199" t="s">
        <v>698</v>
      </c>
      <c r="C398" s="1200"/>
      <c r="D398" s="593"/>
      <c r="E398" s="488"/>
      <c r="F398" s="488"/>
      <c r="G398" s="488"/>
      <c r="H398" s="488"/>
      <c r="I398" s="596"/>
      <c r="J398" s="597"/>
      <c r="K398" s="598"/>
    </row>
    <row r="399" spans="1:12" ht="21.75" customHeight="1">
      <c r="A399" s="592"/>
      <c r="B399" s="1199" t="s">
        <v>699</v>
      </c>
      <c r="C399" s="1200"/>
      <c r="D399" s="593"/>
      <c r="E399" s="488"/>
      <c r="F399" s="488"/>
      <c r="G399" s="488"/>
      <c r="H399" s="488"/>
      <c r="I399" s="534"/>
      <c r="J399" s="594"/>
      <c r="K399" s="595"/>
      <c r="L399" s="378"/>
    </row>
    <row r="400" spans="1:12" ht="20.25" customHeight="1">
      <c r="A400" s="592"/>
      <c r="B400" s="1199" t="s">
        <v>700</v>
      </c>
      <c r="C400" s="1200"/>
      <c r="D400" s="593"/>
      <c r="E400" s="488"/>
      <c r="F400" s="488"/>
      <c r="G400" s="488"/>
      <c r="H400" s="488"/>
      <c r="I400" s="534"/>
      <c r="J400" s="594"/>
      <c r="K400" s="595"/>
      <c r="L400" s="378"/>
    </row>
    <row r="401" spans="1:12" ht="21.75" customHeight="1">
      <c r="A401" s="592"/>
      <c r="B401" s="1192" t="s">
        <v>701</v>
      </c>
      <c r="C401" s="1193"/>
      <c r="D401" s="593"/>
      <c r="E401" s="488"/>
      <c r="F401" s="488"/>
      <c r="G401" s="488"/>
      <c r="H401" s="488"/>
      <c r="I401" s="534"/>
      <c r="J401" s="594"/>
      <c r="K401" s="595"/>
      <c r="L401" s="378"/>
    </row>
    <row r="402" spans="1:12" ht="16.5" customHeight="1">
      <c r="A402" s="488"/>
      <c r="B402" s="488"/>
      <c r="C402" s="488"/>
      <c r="D402" s="488"/>
      <c r="E402" s="488"/>
      <c r="F402" s="488"/>
      <c r="G402" s="488"/>
      <c r="H402" s="488"/>
      <c r="I402" s="493"/>
    </row>
    <row r="403" spans="1:12">
      <c r="A403" s="488"/>
      <c r="B403" s="488"/>
      <c r="C403" s="488"/>
      <c r="D403" s="488"/>
      <c r="E403" s="488"/>
      <c r="F403" s="488"/>
      <c r="G403" s="488"/>
      <c r="H403" s="488"/>
      <c r="I403" s="493"/>
    </row>
    <row r="404" spans="1:12">
      <c r="I404" s="599"/>
    </row>
    <row r="405" spans="1:12" ht="16.5">
      <c r="B405" s="376" t="s">
        <v>7</v>
      </c>
      <c r="C405" s="600" t="str">
        <f>'Names of Bidder'!D36&amp;"-"&amp; 'Names of Bidder'!E36&amp;"-" &amp;'Names of Bidder'!F36</f>
        <v>--</v>
      </c>
      <c r="F405" s="375" t="s">
        <v>5</v>
      </c>
      <c r="G405" s="376" t="str">
        <f>IF('Names of Bidder'!D33=0, "", 'Names of Bidder'!D33)</f>
        <v/>
      </c>
      <c r="H405" s="376"/>
      <c r="I405" s="376"/>
    </row>
    <row r="406" spans="1:12" ht="16.5">
      <c r="B406" s="376" t="s">
        <v>8</v>
      </c>
      <c r="C406" s="600" t="str">
        <f>IF('Names of Bidder'!D37=0, "", 'Names of Bidder'!D37)</f>
        <v/>
      </c>
      <c r="F406" s="375" t="s">
        <v>6</v>
      </c>
      <c r="G406" s="376" t="str">
        <f>IF('Names of Bidder'!D34=0, "", 'Names of Bidder'!D34)</f>
        <v/>
      </c>
      <c r="H406" s="376"/>
      <c r="I406" s="376"/>
    </row>
  </sheetData>
  <sheetProtection formatColumns="0" formatRows="0" selectLockedCells="1"/>
  <customSheetViews>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8"/>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8"/>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9"/>
  <headerFooter alignWithMargins="0"/>
  <rowBreaks count="2" manualBreakCount="2">
    <brk id="91" max="9" man="1"/>
    <brk id="134" max="9" man="1"/>
  </rowBreaks>
  <drawing r:id="rId20"/>
  <legacyDrawing r:id="rId21"/>
  <mc:AlternateContent xmlns:mc="http://schemas.openxmlformats.org/markup-compatibility/2006">
    <mc:Choice Requires="x14">
      <controls>
        <mc:AlternateContent xmlns:mc="http://schemas.openxmlformats.org/markup-compatibility/2006">
          <mc:Choice Requires="x14">
            <control shapeId="95253" r:id="rId22"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3"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4"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5"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6"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7"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8"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9"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30"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31"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32"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3"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4"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5"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6"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7"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8"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9"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40"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41"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2"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3"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4"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5"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6"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7"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8"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9"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50"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51"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52"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3"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4"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5"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6"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7"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8"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9"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0"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1"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62"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3"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4"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5"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6"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7"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8"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9"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70"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1"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2"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3"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4"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5"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6"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7"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8"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9"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80"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81"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82"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3"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4"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5"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6"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7"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8"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9"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0"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91"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92"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3"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2" style="17" customWidth="1"/>
    <col min="6" max="8" width="9.140625" style="12"/>
    <col min="9" max="16384" width="9.140625" style="13"/>
  </cols>
  <sheetData>
    <row r="1" spans="1:9" s="12" customFormat="1" ht="31.5" customHeight="1">
      <c r="A1" s="1267" t="str">
        <f>'Attach 3(JV)'!A1</f>
        <v>Specification No. :5002002169/REACTOR/DOM/A02-CC CS -3</v>
      </c>
      <c r="B1" s="1267"/>
      <c r="C1" s="1267"/>
      <c r="D1" s="1267"/>
      <c r="E1" s="331" t="str">
        <f>"Attachment-3(QR) " &amp; 'Attach 3(JV)'!AT1</f>
        <v xml:space="preserve">Attachment-3(QR) </v>
      </c>
    </row>
    <row r="2" spans="1:9" ht="5.25" customHeight="1"/>
    <row r="3" spans="1:9" ht="93.75" customHeight="1">
      <c r="A3" s="1268"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269"/>
      <c r="C3" s="1269"/>
      <c r="D3" s="1269"/>
      <c r="E3" s="1269"/>
      <c r="F3" s="14"/>
      <c r="G3" s="15"/>
      <c r="H3" s="14"/>
    </row>
    <row r="4" spans="1:9" ht="20.100000000000001" customHeight="1">
      <c r="A4" s="16"/>
      <c r="H4" s="18"/>
      <c r="I4" s="2"/>
    </row>
    <row r="5" spans="1:9" ht="20.100000000000001" customHeight="1">
      <c r="A5" s="1035" t="s">
        <v>352</v>
      </c>
      <c r="B5" s="1035"/>
      <c r="C5" s="1035"/>
      <c r="D5" s="1035"/>
      <c r="E5" s="1035"/>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41" t="str">
        <f>'Attach 3(JV)'!A8</f>
        <v/>
      </c>
      <c r="B8" s="1041"/>
      <c r="C8" s="1041"/>
      <c r="D8" s="1041"/>
      <c r="E8" s="123" t="str">
        <f>'Attach 3(JV)'!E8</f>
        <v>Contract Services</v>
      </c>
      <c r="H8" s="18"/>
      <c r="I8" s="4"/>
    </row>
    <row r="9" spans="1:9" ht="20.100000000000001" customHeight="1">
      <c r="A9" s="5" t="s">
        <v>347</v>
      </c>
      <c r="B9" s="1038">
        <f>'Attach 3(JV)'!B9</f>
        <v>0</v>
      </c>
      <c r="C9" s="1038"/>
      <c r="D9" s="1038"/>
      <c r="E9" s="123" t="str">
        <f>'Attach 3(JV)'!E9</f>
        <v>Power Grid Corporation of India Ltd.,</v>
      </c>
      <c r="H9" s="18"/>
      <c r="I9" s="4"/>
    </row>
    <row r="10" spans="1:9" ht="20.100000000000001" customHeight="1">
      <c r="A10" s="5" t="s">
        <v>349</v>
      </c>
      <c r="B10" s="1271">
        <f>'Attach 3(JV)'!B10</f>
        <v>0</v>
      </c>
      <c r="C10" s="1271"/>
      <c r="D10" s="1271"/>
      <c r="E10" s="123" t="str">
        <f>'Attach 3(JV)'!E10</f>
        <v>"Saudamini", Plot No. 2, Sector 29</v>
      </c>
      <c r="H10" s="18"/>
      <c r="I10" s="4"/>
    </row>
    <row r="11" spans="1:9" ht="20.100000000000001" customHeight="1">
      <c r="B11" s="1271">
        <f>'Attach 3(JV)'!B11</f>
        <v>0</v>
      </c>
      <c r="C11" s="1271"/>
      <c r="D11" s="1271"/>
      <c r="E11" s="123" t="str">
        <f>'Attach 3(JV)'!E11</f>
        <v>Gurgaon (Haryana) - 122001</v>
      </c>
    </row>
    <row r="12" spans="1:9" ht="20.100000000000001" customHeight="1">
      <c r="A12" s="20"/>
      <c r="B12" s="1271">
        <f>'Attach 3(JV)'!B12</f>
        <v>0</v>
      </c>
      <c r="C12" s="1271"/>
      <c r="D12" s="1271"/>
      <c r="E12" s="6"/>
    </row>
    <row r="13" spans="1:9" ht="20.100000000000001" customHeight="1">
      <c r="A13" s="17" t="s">
        <v>342</v>
      </c>
      <c r="B13" s="84"/>
      <c r="C13" s="84"/>
      <c r="D13" s="84"/>
    </row>
    <row r="14" spans="1:9" ht="20.100000000000001" customHeight="1">
      <c r="A14" s="20"/>
      <c r="B14" s="84"/>
      <c r="C14" s="84"/>
      <c r="D14" s="84"/>
    </row>
    <row r="15" spans="1:9" ht="27.75" customHeight="1">
      <c r="A15" s="1270" t="s">
        <v>353</v>
      </c>
      <c r="B15" s="1270"/>
      <c r="C15" s="1270"/>
      <c r="D15" s="1270"/>
      <c r="E15" s="1270"/>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33" customHeight="1">
      <c r="D21" s="25"/>
    </row>
    <row r="22" spans="1:5" ht="33" customHeight="1">
      <c r="A22" s="24" t="s">
        <v>7</v>
      </c>
      <c r="B22" s="53" t="str">
        <f>'Attach 3(JV)'!B24</f>
        <v>--</v>
      </c>
      <c r="C22" s="21"/>
      <c r="D22" s="25" t="s">
        <v>5</v>
      </c>
      <c r="E22" s="255" t="str">
        <f>'Attach 3(JV)'!E24</f>
        <v/>
      </c>
    </row>
    <row r="23" spans="1:5" ht="33" customHeight="1">
      <c r="A23" s="24" t="s">
        <v>8</v>
      </c>
      <c r="B23" s="255" t="str">
        <f>'Attach 3(JV)'!B25</f>
        <v/>
      </c>
      <c r="C23" s="21"/>
      <c r="D23" s="25" t="s">
        <v>6</v>
      </c>
      <c r="E23" s="255" t="str">
        <f>'Attach 3(JV)'!E25</f>
        <v/>
      </c>
    </row>
    <row r="24" spans="1:5" ht="33" customHeight="1">
      <c r="C24" s="2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8"/>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8"/>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1"/>
  <headerFooter alignWithMargins="0">
    <oddFooter>&amp;R&amp;"Book Antiqua,Bold"&amp;8 Page &amp;P of &amp;N</oddFooter>
  </headerFooter>
  <drawing r:id="rId4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70" zoomScale="70" zoomScaleNormal="100" zoomScaleSheetLayoutView="70" workbookViewId="0">
      <selection activeCell="F77" sqref="F77:I77"/>
    </sheetView>
  </sheetViews>
  <sheetFormatPr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'Attach 3(JV)'!A1:D1</f>
        <v>Specification No. :5002002169/REACTOR/DOM/A02-CC CS -3</v>
      </c>
      <c r="B1" s="398"/>
      <c r="C1" s="398"/>
      <c r="D1" s="398"/>
      <c r="E1" s="398"/>
      <c r="F1" s="398"/>
      <c r="G1" s="398"/>
      <c r="H1" s="339"/>
      <c r="I1" s="339" t="str">
        <f>"Attachment-3(QR) " &amp; '[14]Attach 3(JV)'!AU1</f>
        <v xml:space="preserve">Attachment-3(QR) </v>
      </c>
    </row>
    <row r="2" spans="1:9" ht="15.75" customHeight="1"/>
    <row r="3" spans="1:9" ht="87" customHeight="1">
      <c r="A3" s="1316" t="str">
        <f>'Attach 3(JV)'!A3:E3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316"/>
      <c r="C3" s="1316"/>
      <c r="D3" s="1316"/>
      <c r="E3" s="1316"/>
      <c r="F3" s="1316"/>
      <c r="G3" s="1316"/>
      <c r="H3" s="1316"/>
      <c r="I3" s="1316"/>
    </row>
    <row r="5" spans="1:9" ht="21.75" customHeight="1">
      <c r="A5" s="1043" t="s">
        <v>352</v>
      </c>
      <c r="B5" s="1043"/>
      <c r="C5" s="1043"/>
      <c r="D5" s="1043"/>
      <c r="E5" s="1043"/>
      <c r="F5" s="1043"/>
      <c r="G5" s="1043"/>
      <c r="H5" s="1043"/>
      <c r="I5" s="1043"/>
    </row>
    <row r="7" spans="1:9" ht="16.5">
      <c r="A7" s="346" t="str">
        <f>'Attach 3(JV)'!A7</f>
        <v>Bidder’s Name and Address  :</v>
      </c>
      <c r="F7" s="349"/>
      <c r="H7" s="767" t="str">
        <f>'[15]Attach 3(JV)'!E7</f>
        <v>To:</v>
      </c>
    </row>
    <row r="8" spans="1:9" ht="32.25" customHeight="1">
      <c r="A8" s="1044" t="str">
        <f>IF('[16]Names of Bidder'!D6= "JV (Joint Venture)", "JV of " &amp; Z8, "")</f>
        <v/>
      </c>
      <c r="B8" s="1044"/>
      <c r="C8" s="1044"/>
      <c r="D8" s="1044"/>
      <c r="F8" s="483"/>
      <c r="H8" s="378" t="str">
        <f>'[15]Attach 3(JV)'!E8</f>
        <v>Contract Services</v>
      </c>
    </row>
    <row r="9" spans="1:9" ht="18" customHeight="1">
      <c r="A9" s="346" t="s">
        <v>591</v>
      </c>
      <c r="B9" s="1045">
        <f>'Attach 3(JV)'!B9:D9</f>
        <v>0</v>
      </c>
      <c r="C9" s="1045"/>
      <c r="F9" s="483"/>
      <c r="H9" s="378" t="str">
        <f>'[15]Attach 3(JV)'!E9</f>
        <v>Power Grid Corporation of India Ltd.,</v>
      </c>
    </row>
    <row r="10" spans="1:9" ht="18" customHeight="1">
      <c r="A10" s="346" t="s">
        <v>592</v>
      </c>
      <c r="B10" s="1045">
        <f>'Attach 3(JV)'!B10:D10</f>
        <v>0</v>
      </c>
      <c r="C10" s="1045"/>
      <c r="F10" s="483"/>
      <c r="H10" s="378" t="str">
        <f>'[15]Attach 3(JV)'!E10</f>
        <v>"Saudamini", Plot No. 2, Sector 29</v>
      </c>
    </row>
    <row r="11" spans="1:9" ht="17.25" customHeight="1">
      <c r="B11" s="1045">
        <f>'Attach 3(JV)'!B11:D11</f>
        <v>0</v>
      </c>
      <c r="C11" s="1045"/>
      <c r="F11" s="483"/>
      <c r="H11" s="378" t="str">
        <f>'[15]Attach 3(JV)'!E11</f>
        <v>Gurgaon (Haryana) - 122001</v>
      </c>
    </row>
    <row r="12" spans="1:9" ht="18" customHeight="1">
      <c r="B12" s="1045">
        <f>'Attach 3(JV)'!B12:D12</f>
        <v>0</v>
      </c>
      <c r="C12" s="1045"/>
    </row>
    <row r="14" spans="1:9">
      <c r="A14" s="341" t="s">
        <v>342</v>
      </c>
    </row>
    <row r="16" spans="1:9" ht="96.75" customHeight="1">
      <c r="A16" s="1047" t="s">
        <v>593</v>
      </c>
      <c r="B16" s="1047"/>
      <c r="C16" s="1047"/>
      <c r="D16" s="1047"/>
      <c r="E16" s="1047"/>
      <c r="F16" s="1047"/>
      <c r="G16" s="1047"/>
      <c r="H16" s="1047"/>
      <c r="I16" s="1047"/>
    </row>
    <row r="17" spans="1:13" ht="9.75" customHeight="1"/>
    <row r="18" spans="1:13" ht="17.25" customHeight="1">
      <c r="A18" s="484" t="s">
        <v>594</v>
      </c>
      <c r="B18" s="1047" t="s">
        <v>595</v>
      </c>
      <c r="C18" s="1047"/>
      <c r="D18" s="1047"/>
      <c r="E18" s="1047"/>
      <c r="F18" s="1047"/>
      <c r="G18" s="485"/>
      <c r="H18" s="485"/>
      <c r="M18" s="486"/>
    </row>
    <row r="19" spans="1:13" ht="17.25" hidden="1" customHeight="1">
      <c r="A19" s="484" t="s">
        <v>594</v>
      </c>
      <c r="B19" s="1047" t="s">
        <v>596</v>
      </c>
      <c r="C19" s="1047"/>
      <c r="D19" s="1047"/>
      <c r="E19" s="1047"/>
      <c r="F19" s="1047"/>
      <c r="G19" s="1047"/>
      <c r="H19" s="1047"/>
      <c r="M19" s="486"/>
    </row>
    <row r="20" spans="1:13" ht="16.5" hidden="1">
      <c r="A20" s="487" t="s">
        <v>18</v>
      </c>
      <c r="B20" s="1048">
        <f>'[15]Name of Bidder'!C13</f>
        <v>0</v>
      </c>
      <c r="C20" s="1048"/>
      <c r="D20" s="1048"/>
      <c r="E20" s="1048"/>
      <c r="F20" s="1048"/>
      <c r="G20" s="1048"/>
      <c r="H20" s="1048"/>
      <c r="M20" s="393">
        <f>'[15]Name of Bidder'!F6</f>
        <v>2</v>
      </c>
    </row>
    <row r="21" spans="1:13" ht="16.5" hidden="1">
      <c r="A21" s="487" t="s">
        <v>27</v>
      </c>
      <c r="B21" s="1048">
        <f>'[15]Name of Bidder'!C18</f>
        <v>0</v>
      </c>
      <c r="C21" s="1048"/>
      <c r="D21" s="1048"/>
      <c r="E21" s="1048"/>
      <c r="F21" s="1048"/>
      <c r="G21" s="1048"/>
      <c r="H21" s="1048"/>
      <c r="M21" s="393" t="str">
        <f>'[15]Name of Bidder'!F8</f>
        <v>2 or more</v>
      </c>
    </row>
    <row r="22" spans="1:13" ht="17.25" hidden="1" customHeight="1">
      <c r="A22" s="487" t="s">
        <v>476</v>
      </c>
      <c r="B22" s="1048">
        <f>'[15]Name of Bidder'!C23</f>
        <v>0</v>
      </c>
      <c r="C22" s="1048"/>
      <c r="D22" s="1048"/>
      <c r="E22" s="1048"/>
      <c r="F22" s="1048"/>
      <c r="G22" s="1048"/>
      <c r="H22" s="1048"/>
      <c r="I22" s="741"/>
    </row>
    <row r="23" spans="1:13" ht="15.75" hidden="1" customHeight="1">
      <c r="B23" s="719" t="s">
        <v>597</v>
      </c>
    </row>
    <row r="24" spans="1:13" ht="15.75" customHeight="1">
      <c r="A24" s="720"/>
    </row>
    <row r="25" spans="1:13" ht="25.5" hidden="1" customHeight="1">
      <c r="A25" s="1047" t="s">
        <v>598</v>
      </c>
      <c r="B25" s="1047"/>
      <c r="C25" s="1047"/>
      <c r="D25" s="1047"/>
      <c r="E25" s="1047"/>
      <c r="F25" s="1047"/>
      <c r="G25" s="1047"/>
      <c r="H25" s="1047"/>
    </row>
    <row r="26" spans="1:13" ht="8.25" customHeight="1">
      <c r="A26" s="770"/>
      <c r="B26" s="770"/>
      <c r="C26" s="770"/>
      <c r="D26" s="770"/>
      <c r="E26" s="770"/>
      <c r="F26" s="770"/>
      <c r="G26" s="770"/>
      <c r="H26" s="770"/>
    </row>
    <row r="27" spans="1:13" ht="43.5" customHeight="1">
      <c r="A27" s="1049" t="s">
        <v>599</v>
      </c>
      <c r="B27" s="1049"/>
      <c r="C27" s="1049"/>
      <c r="D27" s="1049"/>
      <c r="E27" s="1049"/>
      <c r="F27" s="1049"/>
      <c r="G27" s="1049"/>
      <c r="H27" s="1049"/>
      <c r="I27" s="741"/>
    </row>
    <row r="28" spans="1:13" ht="26.25" customHeight="1">
      <c r="A28" s="491" t="s">
        <v>600</v>
      </c>
      <c r="B28" s="1050" t="s">
        <v>601</v>
      </c>
      <c r="C28" s="1050"/>
      <c r="D28" s="1050"/>
      <c r="E28" s="1050"/>
      <c r="F28" s="1050"/>
      <c r="G28" s="1050"/>
      <c r="H28" s="1050"/>
      <c r="I28" s="741"/>
    </row>
    <row r="29" spans="1:13" ht="26.25" customHeight="1">
      <c r="A29" s="492" t="s">
        <v>419</v>
      </c>
      <c r="B29" s="1051" t="s">
        <v>602</v>
      </c>
      <c r="C29" s="1051"/>
      <c r="D29" s="1051"/>
      <c r="E29" s="1051"/>
      <c r="F29" s="1051"/>
      <c r="G29" s="1051"/>
      <c r="H29" s="1051"/>
    </row>
    <row r="30" spans="1:13" ht="26.25" customHeight="1">
      <c r="A30" s="492" t="s">
        <v>421</v>
      </c>
      <c r="B30" s="1051" t="s">
        <v>603</v>
      </c>
      <c r="C30" s="1051"/>
      <c r="D30" s="1051"/>
      <c r="E30" s="1051"/>
      <c r="F30" s="1051"/>
      <c r="G30" s="1051"/>
      <c r="H30" s="1051"/>
    </row>
    <row r="31" spans="1:13" ht="41.25" customHeight="1">
      <c r="A31" s="492" t="s">
        <v>422</v>
      </c>
      <c r="B31" s="1051" t="s">
        <v>604</v>
      </c>
      <c r="C31" s="1051"/>
      <c r="D31" s="1051"/>
      <c r="E31" s="1051"/>
      <c r="F31" s="1051"/>
      <c r="G31" s="1051"/>
      <c r="H31" s="1051"/>
    </row>
    <row r="32" spans="1:13" ht="9.75" customHeight="1">
      <c r="A32" s="492"/>
      <c r="B32" s="741"/>
      <c r="C32" s="741"/>
      <c r="D32" s="741"/>
      <c r="E32" s="741"/>
      <c r="F32" s="741"/>
      <c r="G32" s="741"/>
      <c r="H32" s="741"/>
      <c r="I32" s="741"/>
    </row>
    <row r="33" spans="1:9" ht="25.5" customHeight="1">
      <c r="A33" s="491" t="s">
        <v>605</v>
      </c>
      <c r="B33" s="1052" t="s">
        <v>606</v>
      </c>
      <c r="C33" s="1052"/>
      <c r="D33" s="1052"/>
      <c r="E33" s="1052"/>
      <c r="F33" s="1052"/>
      <c r="G33" s="1052"/>
      <c r="H33" s="1052"/>
      <c r="I33" s="741"/>
    </row>
    <row r="34" spans="1:9" ht="24.75" customHeight="1">
      <c r="A34" s="492" t="s">
        <v>419</v>
      </c>
      <c r="B34" s="1050" t="s">
        <v>607</v>
      </c>
      <c r="C34" s="1050"/>
      <c r="D34" s="1050"/>
      <c r="E34" s="1050"/>
      <c r="F34" s="1050"/>
      <c r="G34" s="1050"/>
      <c r="H34" s="1050"/>
      <c r="I34" s="741"/>
    </row>
    <row r="35" spans="1:9" ht="24.75" hidden="1" customHeight="1">
      <c r="A35" s="492" t="s">
        <v>421</v>
      </c>
      <c r="B35" s="1050" t="s">
        <v>608</v>
      </c>
      <c r="C35" s="1050"/>
      <c r="D35" s="1050"/>
      <c r="E35" s="1050"/>
      <c r="F35" s="1050"/>
      <c r="G35" s="1050"/>
      <c r="H35" s="1050"/>
      <c r="I35" s="741"/>
    </row>
    <row r="36" spans="1:9" ht="12" customHeight="1">
      <c r="A36" s="741"/>
      <c r="B36" s="741"/>
      <c r="C36" s="741"/>
      <c r="D36" s="741"/>
      <c r="E36" s="741"/>
      <c r="F36" s="741"/>
      <c r="G36" s="741"/>
      <c r="H36" s="741"/>
      <c r="I36" s="741"/>
    </row>
    <row r="37" spans="1:9" s="496" customFormat="1" ht="24.75" customHeight="1">
      <c r="A37" s="494" t="s">
        <v>609</v>
      </c>
      <c r="B37" s="1053" t="s">
        <v>610</v>
      </c>
      <c r="C37" s="1053"/>
      <c r="D37" s="1053"/>
      <c r="E37" s="1053"/>
      <c r="F37" s="1053"/>
      <c r="G37" s="1053"/>
      <c r="H37" s="1053"/>
      <c r="I37" s="740"/>
    </row>
    <row r="38" spans="1:9" ht="24" customHeight="1">
      <c r="A38" s="741"/>
      <c r="B38" s="1054" t="s">
        <v>611</v>
      </c>
      <c r="C38" s="1054"/>
      <c r="D38" s="1054"/>
      <c r="E38" s="1054"/>
      <c r="F38" s="1054"/>
      <c r="G38" s="1054"/>
      <c r="H38" s="1054"/>
      <c r="I38" s="741"/>
    </row>
    <row r="39" spans="1:9" ht="54" customHeight="1">
      <c r="A39" s="741"/>
      <c r="B39" s="1049" t="s">
        <v>612</v>
      </c>
      <c r="C39" s="1049"/>
      <c r="D39" s="1049"/>
      <c r="E39" s="1049"/>
      <c r="F39" s="1049"/>
      <c r="G39" s="1049"/>
      <c r="H39" s="1049"/>
      <c r="I39" s="741"/>
    </row>
    <row r="40" spans="1:9" ht="15.75" customHeight="1">
      <c r="A40" s="1055" t="s">
        <v>613</v>
      </c>
      <c r="B40" s="1058" t="s">
        <v>614</v>
      </c>
      <c r="C40" s="1059"/>
      <c r="D40" s="1064" t="s">
        <v>615</v>
      </c>
      <c r="E40" s="1064"/>
      <c r="F40" s="1064"/>
      <c r="G40" s="741"/>
      <c r="H40" s="741"/>
    </row>
    <row r="41" spans="1:9" ht="19.5" customHeight="1">
      <c r="A41" s="1056"/>
      <c r="B41" s="1060"/>
      <c r="C41" s="1061"/>
      <c r="D41" s="1064"/>
      <c r="E41" s="1064"/>
      <c r="F41" s="1064"/>
      <c r="G41" s="741"/>
      <c r="H41" s="741"/>
      <c r="I41" s="741"/>
    </row>
    <row r="42" spans="1:9" ht="20.25" customHeight="1">
      <c r="A42" s="1057"/>
      <c r="B42" s="1062"/>
      <c r="C42" s="1063"/>
      <c r="D42" s="1064"/>
      <c r="E42" s="1064"/>
      <c r="F42" s="1064"/>
      <c r="G42" s="741"/>
      <c r="H42" s="741"/>
      <c r="I42" s="741"/>
    </row>
    <row r="43" spans="1:9" ht="30.75" customHeight="1">
      <c r="A43" s="499">
        <v>1</v>
      </c>
      <c r="B43" s="1074" t="s">
        <v>616</v>
      </c>
      <c r="C43" s="1074"/>
      <c r="D43" s="1080">
        <f>'Names of Bidder'!D10:G10</f>
        <v>0</v>
      </c>
      <c r="E43" s="1081"/>
      <c r="F43" s="1082"/>
      <c r="G43" s="741"/>
      <c r="H43" s="741"/>
      <c r="I43" s="741"/>
    </row>
    <row r="44" spans="1:9" ht="15.75" customHeight="1">
      <c r="A44" s="1065">
        <v>2</v>
      </c>
      <c r="B44" s="1068" t="s">
        <v>617</v>
      </c>
      <c r="C44" s="1069"/>
      <c r="D44" s="1075"/>
      <c r="E44" s="1076"/>
      <c r="F44" s="1077"/>
      <c r="G44" s="741"/>
      <c r="H44" s="741"/>
      <c r="I44" s="741"/>
    </row>
    <row r="45" spans="1:9" ht="15.75" customHeight="1">
      <c r="A45" s="1066"/>
      <c r="B45" s="1070"/>
      <c r="C45" s="1071"/>
      <c r="D45" s="1075"/>
      <c r="E45" s="1076"/>
      <c r="F45" s="1077"/>
      <c r="G45" s="741"/>
      <c r="H45" s="741"/>
      <c r="I45" s="741"/>
    </row>
    <row r="46" spans="1:9" ht="15.75" customHeight="1">
      <c r="A46" s="1067"/>
      <c r="B46" s="1072"/>
      <c r="C46" s="1073"/>
      <c r="D46" s="1075"/>
      <c r="E46" s="1076"/>
      <c r="F46" s="1077"/>
      <c r="G46" s="741"/>
      <c r="H46" s="741"/>
      <c r="I46" s="741"/>
    </row>
    <row r="47" spans="1:9" ht="18.75" customHeight="1">
      <c r="A47" s="499">
        <v>3</v>
      </c>
      <c r="B47" s="1074" t="s">
        <v>618</v>
      </c>
      <c r="C47" s="1074"/>
      <c r="D47" s="1075"/>
      <c r="E47" s="1076"/>
      <c r="F47" s="1077"/>
      <c r="G47" s="741"/>
      <c r="H47" s="741"/>
      <c r="I47" s="741"/>
    </row>
    <row r="48" spans="1:9" ht="20.25" customHeight="1">
      <c r="A48" s="499">
        <v>4</v>
      </c>
      <c r="B48" s="1074" t="s">
        <v>619</v>
      </c>
      <c r="C48" s="1074"/>
      <c r="D48" s="1075"/>
      <c r="E48" s="1076"/>
      <c r="F48" s="1077"/>
      <c r="G48" s="741"/>
      <c r="H48" s="741"/>
      <c r="I48" s="741"/>
    </row>
    <row r="49" spans="1:10" ht="19.5" customHeight="1">
      <c r="A49" s="500">
        <v>5</v>
      </c>
      <c r="B49" s="1074" t="s">
        <v>620</v>
      </c>
      <c r="C49" s="1074"/>
      <c r="D49" s="1075"/>
      <c r="E49" s="1076"/>
      <c r="F49" s="1077"/>
      <c r="G49" s="741"/>
      <c r="H49" s="741"/>
    </row>
    <row r="50" spans="1:10" ht="51.75" customHeight="1">
      <c r="A50" s="499">
        <v>6</v>
      </c>
      <c r="B50" s="1074" t="s">
        <v>621</v>
      </c>
      <c r="C50" s="1074"/>
      <c r="D50" s="1075"/>
      <c r="E50" s="1076"/>
      <c r="F50" s="1077"/>
      <c r="G50" s="741"/>
      <c r="H50" s="741"/>
      <c r="I50" s="741"/>
    </row>
    <row r="51" spans="1:10" ht="49.5" customHeight="1">
      <c r="A51" s="499">
        <v>7</v>
      </c>
      <c r="B51" s="1074" t="s">
        <v>622</v>
      </c>
      <c r="C51" s="1074"/>
      <c r="D51" s="1075"/>
      <c r="E51" s="1076"/>
      <c r="F51" s="1077"/>
      <c r="G51" s="741"/>
      <c r="H51" s="741"/>
      <c r="I51" s="741"/>
    </row>
    <row r="52" spans="1:10" ht="18" customHeight="1">
      <c r="A52" s="499">
        <v>8</v>
      </c>
      <c r="B52" s="1074" t="s">
        <v>623</v>
      </c>
      <c r="C52" s="1074"/>
      <c r="D52" s="1075"/>
      <c r="E52" s="1076"/>
      <c r="F52" s="1077"/>
      <c r="G52" s="741"/>
      <c r="H52" s="741"/>
      <c r="I52" s="741"/>
    </row>
    <row r="53" spans="1:10" ht="18" customHeight="1">
      <c r="A53" s="501"/>
      <c r="B53" s="502" t="s">
        <v>624</v>
      </c>
      <c r="C53" s="503"/>
      <c r="D53" s="1075"/>
      <c r="E53" s="1076"/>
      <c r="F53" s="1077"/>
      <c r="G53" s="741"/>
      <c r="H53" s="741"/>
      <c r="I53" s="741"/>
    </row>
    <row r="54" spans="1:10" ht="18" customHeight="1">
      <c r="A54" s="501"/>
      <c r="B54" s="502" t="s">
        <v>625</v>
      </c>
      <c r="C54" s="503"/>
      <c r="D54" s="1075"/>
      <c r="E54" s="1076"/>
      <c r="F54" s="1077"/>
      <c r="G54" s="741"/>
      <c r="H54" s="741"/>
      <c r="I54" s="741"/>
    </row>
    <row r="55" spans="1:10" ht="18" customHeight="1">
      <c r="A55" s="504"/>
      <c r="B55" s="502" t="s">
        <v>626</v>
      </c>
      <c r="C55" s="505"/>
      <c r="D55" s="1075"/>
      <c r="E55" s="1076"/>
      <c r="F55" s="1077"/>
      <c r="G55" s="741"/>
      <c r="H55" s="741"/>
    </row>
    <row r="56" spans="1:10" ht="13.5" customHeight="1">
      <c r="A56" s="741"/>
      <c r="B56" s="741"/>
      <c r="C56" s="741"/>
      <c r="D56" s="741"/>
      <c r="E56" s="741"/>
      <c r="F56" s="741"/>
      <c r="G56" s="741"/>
      <c r="H56" s="741"/>
      <c r="I56" s="741"/>
    </row>
    <row r="57" spans="1:10" s="722" customFormat="1" ht="47.25" customHeight="1">
      <c r="A57" s="499">
        <v>9</v>
      </c>
      <c r="B57" s="1083" t="s">
        <v>627</v>
      </c>
      <c r="C57" s="1084"/>
      <c r="D57" s="1084"/>
      <c r="E57" s="1084"/>
      <c r="F57" s="1085"/>
      <c r="G57" s="764"/>
      <c r="H57" s="507"/>
      <c r="I57" s="721"/>
      <c r="J57" s="721"/>
    </row>
    <row r="58" spans="1:10" s="722" customFormat="1" ht="42" customHeight="1">
      <c r="A58" s="499">
        <v>10</v>
      </c>
      <c r="B58" s="1083" t="s">
        <v>628</v>
      </c>
      <c r="C58" s="1084"/>
      <c r="D58" s="1084"/>
      <c r="E58" s="1084"/>
      <c r="F58" s="1085"/>
      <c r="G58" s="764"/>
      <c r="H58" s="507"/>
      <c r="I58" s="721"/>
      <c r="J58" s="721"/>
    </row>
    <row r="59" spans="1:10" s="722" customFormat="1" ht="16.5">
      <c r="A59" s="721"/>
      <c r="B59" s="721"/>
      <c r="C59" s="721"/>
      <c r="D59" s="721"/>
      <c r="E59" s="721"/>
      <c r="F59" s="721"/>
      <c r="G59" s="721"/>
      <c r="H59" s="721"/>
      <c r="I59" s="721"/>
      <c r="J59" s="721"/>
    </row>
    <row r="60" spans="1:10" s="722" customFormat="1" ht="16.5">
      <c r="A60" s="721"/>
      <c r="B60" s="721"/>
      <c r="C60" s="721"/>
      <c r="D60" s="721"/>
      <c r="E60" s="721"/>
      <c r="F60" s="721"/>
      <c r="G60" s="721"/>
      <c r="H60" s="721"/>
      <c r="I60" s="721"/>
      <c r="J60" s="721"/>
    </row>
    <row r="61" spans="1:10" s="722" customFormat="1" ht="24" customHeight="1">
      <c r="A61" s="888">
        <v>2</v>
      </c>
      <c r="B61" s="1314" t="s">
        <v>629</v>
      </c>
      <c r="C61" s="1314"/>
      <c r="D61" s="1314"/>
      <c r="E61" s="1314"/>
      <c r="F61" s="1314"/>
      <c r="G61" s="1314"/>
      <c r="H61" s="1314"/>
      <c r="I61" s="1314"/>
      <c r="J61" s="721"/>
    </row>
    <row r="62" spans="1:10" s="722" customFormat="1" ht="16.5">
      <c r="A62" s="889"/>
      <c r="B62" s="889"/>
      <c r="C62" s="889"/>
      <c r="D62" s="889"/>
      <c r="E62" s="889"/>
      <c r="F62" s="889"/>
      <c r="G62" s="889"/>
      <c r="H62" s="889"/>
      <c r="I62" s="889"/>
      <c r="J62" s="721"/>
    </row>
    <row r="63" spans="1:10" s="722" customFormat="1" ht="24.75" customHeight="1">
      <c r="A63" s="890" t="s">
        <v>630</v>
      </c>
      <c r="B63" s="1315" t="s">
        <v>631</v>
      </c>
      <c r="C63" s="1315"/>
      <c r="D63" s="1315"/>
      <c r="E63" s="1315"/>
      <c r="F63" s="1315"/>
      <c r="G63" s="1315"/>
      <c r="H63" s="1315"/>
      <c r="I63" s="1315"/>
      <c r="J63" s="721"/>
    </row>
    <row r="64" spans="1:10" s="722" customFormat="1" ht="10.5" customHeight="1">
      <c r="A64" s="889"/>
      <c r="B64" s="889"/>
      <c r="C64" s="889"/>
      <c r="D64" s="889"/>
      <c r="E64" s="889"/>
      <c r="F64" s="889"/>
      <c r="G64" s="889"/>
      <c r="H64" s="889"/>
      <c r="I64" s="889"/>
      <c r="J64" s="721"/>
    </row>
    <row r="65" spans="1:25" s="722" customFormat="1" ht="231" customHeight="1">
      <c r="A65" s="886" t="s">
        <v>632</v>
      </c>
      <c r="B65" s="1312" t="s">
        <v>1002</v>
      </c>
      <c r="C65" s="1312"/>
      <c r="D65" s="1312"/>
      <c r="E65" s="1312"/>
      <c r="F65" s="1312"/>
      <c r="G65" s="1312"/>
      <c r="H65" s="1312"/>
      <c r="I65" s="1312"/>
    </row>
    <row r="66" spans="1:25" s="722" customFormat="1" ht="24.6" customHeight="1">
      <c r="A66" s="887"/>
      <c r="B66" s="1311" t="s">
        <v>749</v>
      </c>
      <c r="C66" s="1311"/>
      <c r="D66" s="1311"/>
      <c r="E66" s="1311"/>
      <c r="F66" s="1311"/>
      <c r="G66" s="1311"/>
      <c r="H66" s="1311"/>
      <c r="I66" s="1311"/>
      <c r="J66" s="721"/>
    </row>
    <row r="67" spans="1:25" s="722" customFormat="1" ht="268.89999999999998" customHeight="1">
      <c r="A67" s="886" t="s">
        <v>633</v>
      </c>
      <c r="B67" s="1312" t="s">
        <v>1003</v>
      </c>
      <c r="C67" s="1312"/>
      <c r="D67" s="1312"/>
      <c r="E67" s="1312"/>
      <c r="F67" s="1312"/>
      <c r="G67" s="1312"/>
      <c r="H67" s="1312"/>
      <c r="I67" s="1312"/>
      <c r="J67" s="721"/>
    </row>
    <row r="68" spans="1:25" s="722" customFormat="1" ht="30" customHeight="1">
      <c r="A68" s="887"/>
      <c r="B68" s="1311" t="s">
        <v>749</v>
      </c>
      <c r="C68" s="1311"/>
      <c r="D68" s="1311"/>
      <c r="E68" s="1311"/>
      <c r="F68" s="1311"/>
      <c r="G68" s="1311"/>
      <c r="H68" s="1311"/>
      <c r="I68" s="1311"/>
      <c r="J68" s="721"/>
    </row>
    <row r="69" spans="1:25" s="722" customFormat="1" ht="291" customHeight="1">
      <c r="A69" s="886" t="s">
        <v>726</v>
      </c>
      <c r="B69" s="1312" t="s">
        <v>1004</v>
      </c>
      <c r="C69" s="1312"/>
      <c r="D69" s="1312"/>
      <c r="E69" s="1312"/>
      <c r="F69" s="1312"/>
      <c r="G69" s="1312"/>
      <c r="H69" s="1312"/>
      <c r="I69" s="1312"/>
      <c r="J69" s="721"/>
    </row>
    <row r="70" spans="1:25" s="722" customFormat="1" ht="86.45" customHeight="1">
      <c r="A70" s="886"/>
      <c r="B70" s="1312" t="s">
        <v>971</v>
      </c>
      <c r="C70" s="1312"/>
      <c r="D70" s="1312"/>
      <c r="E70" s="1312"/>
      <c r="F70" s="1312"/>
      <c r="G70" s="1312"/>
      <c r="H70" s="1312"/>
      <c r="I70" s="1312"/>
      <c r="J70" s="721"/>
    </row>
    <row r="71" spans="1:25" s="722" customFormat="1" ht="16.5">
      <c r="A71" s="721"/>
      <c r="B71" s="721"/>
      <c r="C71" s="721"/>
      <c r="D71" s="721"/>
      <c r="E71" s="721"/>
      <c r="F71" s="721"/>
      <c r="G71" s="721"/>
      <c r="H71" s="721"/>
      <c r="I71" s="721"/>
      <c r="J71" s="721"/>
    </row>
    <row r="72" spans="1:25" s="722" customFormat="1" ht="57" customHeight="1">
      <c r="A72" s="771" t="s">
        <v>737</v>
      </c>
      <c r="B72" s="1313" t="s">
        <v>864</v>
      </c>
      <c r="C72" s="1313"/>
      <c r="D72" s="1313"/>
      <c r="E72" s="1313"/>
      <c r="F72" s="1313"/>
      <c r="G72" s="1313"/>
      <c r="H72" s="1313"/>
      <c r="I72" s="1313"/>
      <c r="J72" s="721"/>
    </row>
    <row r="73" spans="1:25" s="722" customFormat="1" ht="54.75" customHeight="1">
      <c r="B73" s="1313" t="s">
        <v>635</v>
      </c>
      <c r="C73" s="1313"/>
      <c r="D73" s="1313"/>
      <c r="E73" s="1313"/>
      <c r="F73" s="1313"/>
      <c r="G73" s="1313"/>
      <c r="H73" s="1313"/>
      <c r="I73" s="1313"/>
    </row>
    <row r="74" spans="1:25" s="722" customFormat="1" ht="24" customHeight="1">
      <c r="B74" s="1299" t="s">
        <v>972</v>
      </c>
      <c r="C74" s="1300"/>
      <c r="D74" s="1300"/>
      <c r="E74" s="1300"/>
      <c r="F74" s="1300"/>
      <c r="G74" s="1300"/>
      <c r="H74" s="1300"/>
      <c r="I74" s="1300"/>
      <c r="J74" s="1301"/>
    </row>
    <row r="75" spans="1:25" s="722" customFormat="1" ht="50.25" customHeight="1">
      <c r="A75" s="721"/>
      <c r="B75" s="1302" t="s">
        <v>1005</v>
      </c>
      <c r="C75" s="1303"/>
      <c r="D75" s="1303"/>
      <c r="E75" s="1303"/>
      <c r="F75" s="1303"/>
      <c r="G75" s="1303"/>
      <c r="H75" s="1303"/>
      <c r="I75" s="1303"/>
      <c r="J75" s="1304"/>
    </row>
    <row r="76" spans="1:25" s="722" customFormat="1" ht="15.75" customHeight="1">
      <c r="A76" s="721"/>
      <c r="B76" s="731"/>
      <c r="C76" s="732"/>
      <c r="D76" s="732"/>
      <c r="E76" s="732"/>
      <c r="F76" s="732"/>
      <c r="G76" s="732"/>
      <c r="H76" s="732"/>
      <c r="I76" s="732"/>
      <c r="J76" s="721"/>
    </row>
    <row r="77" spans="1:25" s="722" customFormat="1" ht="38.25" customHeight="1">
      <c r="A77" s="906">
        <v>1</v>
      </c>
      <c r="B77" s="1305" t="s">
        <v>727</v>
      </c>
      <c r="C77" s="1306"/>
      <c r="D77" s="1306"/>
      <c r="E77" s="1306"/>
      <c r="F77" s="1307">
        <v>0</v>
      </c>
      <c r="G77" s="1307"/>
      <c r="H77" s="1307"/>
      <c r="I77" s="1307"/>
      <c r="J77" s="724"/>
      <c r="K77" s="724"/>
      <c r="L77" s="724"/>
      <c r="M77" s="724"/>
      <c r="N77" s="725" t="e">
        <f>'[17]Name of Bidder'!D17</f>
        <v>#REF!</v>
      </c>
      <c r="O77" s="724"/>
      <c r="P77" s="724"/>
      <c r="Q77" s="724"/>
      <c r="R77" s="724"/>
      <c r="S77" s="724"/>
      <c r="T77" s="724"/>
      <c r="U77" s="724"/>
      <c r="V77" s="724"/>
      <c r="W77" s="724"/>
      <c r="X77" s="724"/>
      <c r="Y77" s="724"/>
    </row>
    <row r="78" spans="1:25" s="722" customFormat="1" ht="44.25" customHeight="1">
      <c r="A78" s="906">
        <v>2</v>
      </c>
      <c r="B78" s="1308" t="s">
        <v>744</v>
      </c>
      <c r="C78" s="1309"/>
      <c r="D78" s="1309"/>
      <c r="E78" s="1310"/>
      <c r="F78" s="1307"/>
      <c r="G78" s="1307"/>
      <c r="H78" s="1307"/>
      <c r="I78" s="1307"/>
      <c r="J78" s="726"/>
      <c r="K78" s="726"/>
      <c r="L78" s="726"/>
      <c r="M78" s="726"/>
      <c r="N78" s="727" t="e">
        <f>'[17]Name of Bidder'!D27</f>
        <v>#REF!</v>
      </c>
      <c r="O78" s="726"/>
      <c r="P78" s="726"/>
      <c r="Q78" s="726"/>
      <c r="R78" s="726"/>
      <c r="S78" s="726"/>
      <c r="T78" s="726"/>
      <c r="U78" s="726"/>
      <c r="V78" s="726"/>
      <c r="W78" s="726"/>
      <c r="X78" s="726"/>
      <c r="Y78" s="726"/>
    </row>
    <row r="79" spans="1:25" s="722" customFormat="1" ht="44.25" customHeight="1">
      <c r="A79" s="906">
        <v>3</v>
      </c>
      <c r="B79" s="1308" t="s">
        <v>1006</v>
      </c>
      <c r="C79" s="1309"/>
      <c r="D79" s="1309"/>
      <c r="E79" s="1309"/>
      <c r="F79" s="907"/>
      <c r="G79" s="1296"/>
      <c r="H79" s="1297"/>
      <c r="I79" s="907"/>
      <c r="J79" s="726"/>
      <c r="K79" s="726"/>
      <c r="L79" s="726"/>
      <c r="M79" s="726"/>
      <c r="N79" s="901"/>
      <c r="O79" s="726"/>
      <c r="P79" s="726"/>
      <c r="Q79" s="726"/>
      <c r="R79" s="726"/>
      <c r="S79" s="726"/>
      <c r="T79" s="726"/>
      <c r="U79" s="726"/>
      <c r="V79" s="726"/>
      <c r="W79" s="726"/>
      <c r="X79" s="726"/>
      <c r="Y79" s="726"/>
    </row>
    <row r="80" spans="1:25" s="722" customFormat="1" ht="36.75" customHeight="1">
      <c r="A80" s="906">
        <v>4</v>
      </c>
      <c r="B80" s="1308" t="s">
        <v>637</v>
      </c>
      <c r="C80" s="1309"/>
      <c r="D80" s="1309"/>
      <c r="E80" s="1310"/>
      <c r="F80" s="907"/>
      <c r="G80" s="1291"/>
      <c r="H80" s="1291"/>
      <c r="I80" s="908"/>
      <c r="J80" s="726"/>
      <c r="K80" s="726"/>
      <c r="L80" s="726"/>
      <c r="M80" s="726"/>
      <c r="N80" s="726"/>
      <c r="O80" s="726"/>
      <c r="P80" s="726"/>
      <c r="Q80" s="726"/>
      <c r="R80" s="726"/>
      <c r="S80" s="726"/>
      <c r="T80" s="726"/>
      <c r="U80" s="726"/>
      <c r="V80" s="726"/>
      <c r="W80" s="726"/>
      <c r="X80" s="726"/>
      <c r="Y80" s="726"/>
    </row>
    <row r="81" spans="1:25" s="722" customFormat="1" ht="23.25" customHeight="1">
      <c r="A81" s="1282">
        <v>5</v>
      </c>
      <c r="B81" s="1285" t="s">
        <v>638</v>
      </c>
      <c r="C81" s="1286"/>
      <c r="D81" s="1286"/>
      <c r="E81" s="1287"/>
      <c r="F81" s="907"/>
      <c r="G81" s="1291"/>
      <c r="H81" s="1291"/>
      <c r="I81" s="908"/>
      <c r="J81" s="726"/>
      <c r="K81" s="726"/>
      <c r="L81" s="726"/>
      <c r="M81" s="726"/>
      <c r="N81" s="726"/>
      <c r="O81" s="726"/>
      <c r="P81" s="726"/>
      <c r="Q81" s="726"/>
      <c r="R81" s="726"/>
      <c r="S81" s="726"/>
      <c r="T81" s="726"/>
      <c r="U81" s="726"/>
      <c r="V81" s="726"/>
      <c r="W81" s="726"/>
      <c r="X81" s="726"/>
      <c r="Y81" s="726"/>
    </row>
    <row r="82" spans="1:25" s="722" customFormat="1" ht="21" customHeight="1">
      <c r="A82" s="1283"/>
      <c r="B82" s="1288"/>
      <c r="C82" s="1289"/>
      <c r="D82" s="1289"/>
      <c r="E82" s="1290"/>
      <c r="F82" s="907"/>
      <c r="G82" s="1291"/>
      <c r="H82" s="1291"/>
      <c r="I82" s="908"/>
      <c r="J82" s="726"/>
      <c r="K82" s="726"/>
      <c r="L82" s="726"/>
      <c r="M82" s="726"/>
      <c r="N82" s="726"/>
      <c r="O82" s="726"/>
      <c r="P82" s="726"/>
      <c r="Q82" s="726"/>
      <c r="R82" s="726"/>
      <c r="S82" s="726"/>
      <c r="T82" s="726"/>
      <c r="U82" s="726"/>
      <c r="V82" s="726"/>
      <c r="W82" s="726"/>
      <c r="X82" s="726"/>
      <c r="Y82" s="726"/>
    </row>
    <row r="83" spans="1:25" s="722" customFormat="1" ht="20.25" customHeight="1">
      <c r="A83" s="1283"/>
      <c r="B83" s="1288"/>
      <c r="C83" s="1289"/>
      <c r="D83" s="1289"/>
      <c r="E83" s="1290"/>
      <c r="F83" s="907"/>
      <c r="G83" s="1291"/>
      <c r="H83" s="1291"/>
      <c r="I83" s="908"/>
      <c r="J83" s="726"/>
      <c r="K83" s="726"/>
      <c r="L83" s="726"/>
      <c r="M83" s="726"/>
      <c r="N83" s="726"/>
      <c r="O83" s="726"/>
      <c r="P83" s="726"/>
      <c r="Q83" s="726"/>
      <c r="R83" s="726"/>
      <c r="S83" s="726"/>
      <c r="T83" s="726"/>
      <c r="U83" s="726"/>
      <c r="V83" s="726"/>
      <c r="W83" s="726"/>
      <c r="X83" s="726"/>
      <c r="Y83" s="726"/>
    </row>
    <row r="84" spans="1:25" s="722" customFormat="1" ht="21" customHeight="1">
      <c r="A84" s="1283"/>
      <c r="B84" s="1288"/>
      <c r="C84" s="1289"/>
      <c r="D84" s="1289"/>
      <c r="E84" s="1290"/>
      <c r="F84" s="907"/>
      <c r="G84" s="1291"/>
      <c r="H84" s="1291"/>
      <c r="I84" s="908"/>
      <c r="J84" s="726"/>
      <c r="K84" s="726"/>
      <c r="L84" s="726"/>
      <c r="M84" s="726"/>
      <c r="N84" s="726"/>
      <c r="O84" s="726"/>
      <c r="P84" s="726"/>
      <c r="Q84" s="726"/>
      <c r="R84" s="726"/>
      <c r="S84" s="726"/>
      <c r="T84" s="726"/>
      <c r="U84" s="726"/>
      <c r="V84" s="726"/>
      <c r="W84" s="726"/>
      <c r="X84" s="726"/>
      <c r="Y84" s="726"/>
    </row>
    <row r="85" spans="1:25" s="722" customFormat="1" ht="24.95" customHeight="1">
      <c r="A85" s="1283"/>
      <c r="B85" s="728"/>
      <c r="C85" s="723"/>
      <c r="D85" s="723"/>
      <c r="E85" s="765" t="s">
        <v>639</v>
      </c>
      <c r="F85" s="907"/>
      <c r="G85" s="1291"/>
      <c r="H85" s="1291"/>
      <c r="I85" s="908"/>
      <c r="J85" s="726"/>
      <c r="K85" s="726"/>
      <c r="L85" s="726"/>
      <c r="M85" s="726"/>
      <c r="N85" s="726"/>
      <c r="O85" s="726"/>
      <c r="P85" s="726"/>
      <c r="Q85" s="726"/>
      <c r="R85" s="726"/>
      <c r="S85" s="726"/>
      <c r="T85" s="726"/>
      <c r="U85" s="726"/>
      <c r="V85" s="726"/>
      <c r="W85" s="726"/>
      <c r="X85" s="726"/>
      <c r="Y85" s="726"/>
    </row>
    <row r="86" spans="1:25" s="722" customFormat="1" ht="24.95" customHeight="1">
      <c r="A86" s="1283"/>
      <c r="B86" s="728"/>
      <c r="C86" s="723"/>
      <c r="D86" s="723"/>
      <c r="E86" s="765" t="s">
        <v>22</v>
      </c>
      <c r="F86" s="907"/>
      <c r="G86" s="1291"/>
      <c r="H86" s="1291"/>
      <c r="I86" s="908"/>
      <c r="J86" s="726"/>
      <c r="K86" s="726"/>
      <c r="L86" s="726"/>
      <c r="M86" s="726"/>
      <c r="N86" s="726"/>
      <c r="O86" s="726"/>
      <c r="P86" s="726"/>
      <c r="Q86" s="726"/>
      <c r="R86" s="726"/>
      <c r="S86" s="726"/>
      <c r="T86" s="726"/>
      <c r="U86" s="726"/>
      <c r="V86" s="726"/>
      <c r="W86" s="726"/>
      <c r="X86" s="726"/>
      <c r="Y86" s="726"/>
    </row>
    <row r="87" spans="1:25" s="722" customFormat="1" ht="24.95" customHeight="1">
      <c r="A87" s="1284"/>
      <c r="B87" s="729"/>
      <c r="C87" s="730"/>
      <c r="D87" s="730"/>
      <c r="E87" s="766" t="s">
        <v>640</v>
      </c>
      <c r="F87" s="907"/>
      <c r="G87" s="1291"/>
      <c r="H87" s="1291"/>
      <c r="I87" s="908"/>
      <c r="J87" s="726"/>
      <c r="K87" s="726"/>
      <c r="L87" s="726"/>
      <c r="M87" s="726"/>
      <c r="N87" s="726"/>
      <c r="O87" s="726"/>
      <c r="P87" s="726"/>
      <c r="Q87" s="726"/>
      <c r="R87" s="726"/>
      <c r="S87" s="726"/>
      <c r="T87" s="726"/>
      <c r="U87" s="726"/>
      <c r="V87" s="726"/>
      <c r="W87" s="726"/>
      <c r="X87" s="726"/>
      <c r="Y87" s="726"/>
    </row>
    <row r="88" spans="1:25" s="722" customFormat="1" ht="42.75" customHeight="1">
      <c r="A88" s="906">
        <v>6</v>
      </c>
      <c r="B88" s="1293" t="s">
        <v>1007</v>
      </c>
      <c r="C88" s="1293"/>
      <c r="D88" s="1293"/>
      <c r="E88" s="1293"/>
      <c r="F88" s="909"/>
      <c r="G88" s="910"/>
      <c r="H88" s="911"/>
      <c r="I88" s="911"/>
      <c r="J88" s="726"/>
      <c r="K88" s="726"/>
      <c r="L88" s="726"/>
      <c r="M88" s="726"/>
      <c r="N88" s="726"/>
      <c r="O88" s="726"/>
      <c r="P88" s="726"/>
      <c r="Q88" s="726"/>
      <c r="R88" s="726"/>
      <c r="S88" s="726"/>
      <c r="T88" s="726"/>
      <c r="U88" s="726"/>
      <c r="V88" s="726"/>
      <c r="W88" s="726"/>
      <c r="X88" s="726"/>
      <c r="Y88" s="726"/>
    </row>
    <row r="89" spans="1:25" s="722" customFormat="1" ht="54.75" customHeight="1">
      <c r="A89" s="906">
        <v>7</v>
      </c>
      <c r="B89" s="1293" t="s">
        <v>1008</v>
      </c>
      <c r="C89" s="1293"/>
      <c r="D89" s="1293"/>
      <c r="E89" s="1293"/>
      <c r="F89" s="912"/>
      <c r="G89" s="1294"/>
      <c r="H89" s="1295"/>
      <c r="I89" s="912"/>
      <c r="J89" s="726"/>
      <c r="K89" s="726"/>
      <c r="L89" s="726"/>
      <c r="M89" s="726"/>
      <c r="N89" s="726"/>
      <c r="O89" s="726"/>
      <c r="P89" s="726"/>
      <c r="Q89" s="726"/>
      <c r="R89" s="726"/>
      <c r="S89" s="726"/>
      <c r="T89" s="726"/>
      <c r="U89" s="726"/>
      <c r="V89" s="726"/>
      <c r="W89" s="726"/>
      <c r="X89" s="726"/>
      <c r="Y89" s="726"/>
    </row>
    <row r="90" spans="1:25" s="722" customFormat="1" ht="34.5" hidden="1" customHeight="1">
      <c r="A90" s="906"/>
      <c r="B90" s="1293"/>
      <c r="C90" s="1293"/>
      <c r="D90" s="1293"/>
      <c r="E90" s="1293"/>
      <c r="F90" s="1296"/>
      <c r="G90" s="1297"/>
      <c r="H90" s="1296"/>
      <c r="I90" s="1297"/>
      <c r="J90" s="726"/>
      <c r="K90" s="726"/>
      <c r="L90" s="726"/>
      <c r="M90" s="726"/>
      <c r="N90" s="726"/>
      <c r="O90" s="726"/>
      <c r="P90" s="726"/>
      <c r="Q90" s="726"/>
      <c r="R90" s="726"/>
      <c r="S90" s="726"/>
      <c r="T90" s="726"/>
      <c r="U90" s="726"/>
      <c r="V90" s="726"/>
      <c r="W90" s="726"/>
      <c r="X90" s="726"/>
      <c r="Y90" s="726"/>
    </row>
    <row r="91" spans="1:25" s="722" customFormat="1" ht="27" customHeight="1">
      <c r="A91" s="906">
        <v>8</v>
      </c>
      <c r="B91" s="1293" t="s">
        <v>1009</v>
      </c>
      <c r="C91" s="1293"/>
      <c r="D91" s="1293"/>
      <c r="E91" s="1293"/>
      <c r="F91" s="912"/>
      <c r="G91" s="1294"/>
      <c r="H91" s="1295"/>
      <c r="I91" s="911"/>
      <c r="J91" s="726"/>
      <c r="K91" s="726"/>
      <c r="L91" s="726"/>
      <c r="M91" s="726"/>
      <c r="N91" s="726"/>
      <c r="O91" s="726"/>
      <c r="P91" s="726"/>
      <c r="Q91" s="726"/>
      <c r="R91" s="726"/>
      <c r="S91" s="726"/>
      <c r="T91" s="726"/>
      <c r="U91" s="726"/>
      <c r="V91" s="726"/>
      <c r="W91" s="726"/>
      <c r="X91" s="726"/>
      <c r="Y91" s="726"/>
    </row>
    <row r="92" spans="1:25" s="722" customFormat="1" ht="26.25" customHeight="1">
      <c r="A92" s="906">
        <v>9</v>
      </c>
      <c r="B92" s="1293" t="s">
        <v>641</v>
      </c>
      <c r="C92" s="1293"/>
      <c r="D92" s="1293"/>
      <c r="E92" s="1293"/>
      <c r="F92" s="912"/>
      <c r="G92" s="1294"/>
      <c r="H92" s="1295"/>
      <c r="I92" s="911"/>
      <c r="J92" s="726"/>
      <c r="K92" s="726"/>
      <c r="L92" s="726"/>
      <c r="M92" s="726"/>
      <c r="N92" s="726"/>
      <c r="O92" s="726"/>
      <c r="P92" s="726"/>
      <c r="Q92" s="726"/>
      <c r="R92" s="726"/>
      <c r="S92" s="726"/>
      <c r="T92" s="726"/>
      <c r="U92" s="726"/>
      <c r="V92" s="726"/>
      <c r="W92" s="726"/>
      <c r="X92" s="726"/>
      <c r="Y92" s="726"/>
    </row>
    <row r="93" spans="1:25" s="722" customFormat="1" ht="40.5" customHeight="1">
      <c r="A93" s="906">
        <v>10</v>
      </c>
      <c r="B93" s="1298" t="s">
        <v>1010</v>
      </c>
      <c r="C93" s="1298"/>
      <c r="D93" s="1298"/>
      <c r="E93" s="1298"/>
      <c r="F93" s="912"/>
      <c r="G93" s="1294"/>
      <c r="H93" s="1295"/>
      <c r="I93" s="911"/>
      <c r="J93" s="726"/>
      <c r="K93" s="726"/>
      <c r="L93" s="726"/>
      <c r="M93" s="726"/>
      <c r="N93" s="726"/>
      <c r="O93" s="726"/>
      <c r="P93" s="726"/>
      <c r="Q93" s="726"/>
      <c r="R93" s="726"/>
      <c r="S93" s="726"/>
      <c r="T93" s="726"/>
      <c r="U93" s="726"/>
      <c r="V93" s="726"/>
      <c r="W93" s="726"/>
      <c r="X93" s="726"/>
      <c r="Y93" s="726"/>
    </row>
    <row r="94" spans="1:25" s="722" customFormat="1" ht="25.5" customHeight="1">
      <c r="A94" s="1282">
        <v>11</v>
      </c>
      <c r="B94" s="1317" t="s">
        <v>973</v>
      </c>
      <c r="C94" s="1318"/>
      <c r="D94" s="1318"/>
      <c r="E94" s="1318"/>
      <c r="F94" s="914"/>
      <c r="G94" s="915"/>
      <c r="H94" s="916"/>
      <c r="I94" s="914"/>
      <c r="J94" s="726"/>
      <c r="K94" s="726"/>
      <c r="L94" s="726"/>
      <c r="M94" s="726"/>
      <c r="N94" s="726"/>
      <c r="O94" s="726"/>
      <c r="P94" s="726"/>
      <c r="Q94" s="726"/>
      <c r="R94" s="726"/>
      <c r="S94" s="726"/>
      <c r="T94" s="726"/>
      <c r="U94" s="726"/>
      <c r="V94" s="726"/>
      <c r="W94" s="726"/>
      <c r="X94" s="726"/>
      <c r="Y94" s="726"/>
    </row>
    <row r="95" spans="1:25" s="722" customFormat="1" ht="83.25" customHeight="1">
      <c r="A95" s="1283"/>
      <c r="B95" s="1319" t="s">
        <v>643</v>
      </c>
      <c r="C95" s="1320"/>
      <c r="D95" s="1320"/>
      <c r="E95" s="1321"/>
      <c r="F95" s="917"/>
      <c r="G95" s="917"/>
      <c r="H95" s="918"/>
      <c r="I95" s="919"/>
      <c r="J95" s="726"/>
      <c r="K95" s="726"/>
      <c r="L95" s="726"/>
      <c r="M95" s="726"/>
      <c r="N95" s="726"/>
      <c r="O95" s="726"/>
      <c r="P95" s="726"/>
      <c r="Q95" s="726"/>
      <c r="R95" s="726"/>
      <c r="S95" s="726"/>
      <c r="T95" s="726"/>
      <c r="U95" s="726"/>
      <c r="V95" s="726"/>
      <c r="W95" s="726"/>
      <c r="X95" s="726"/>
      <c r="Y95" s="726"/>
    </row>
    <row r="96" spans="1:25" s="722" customFormat="1" ht="36.75" customHeight="1">
      <c r="A96" s="906">
        <v>12</v>
      </c>
      <c r="B96" s="1322" t="s">
        <v>644</v>
      </c>
      <c r="C96" s="1323"/>
      <c r="D96" s="1323"/>
      <c r="E96" s="1324"/>
      <c r="F96" s="920"/>
      <c r="G96" s="1341"/>
      <c r="H96" s="1342"/>
      <c r="I96" s="920"/>
      <c r="J96" s="726"/>
      <c r="K96" s="726"/>
      <c r="L96" s="726"/>
      <c r="M96" s="726"/>
      <c r="N96" s="726"/>
      <c r="O96" s="726"/>
      <c r="P96" s="726"/>
      <c r="Q96" s="726"/>
      <c r="R96" s="726"/>
      <c r="S96" s="726"/>
      <c r="T96" s="726"/>
      <c r="U96" s="726"/>
      <c r="V96" s="726"/>
      <c r="W96" s="726"/>
      <c r="X96" s="726"/>
      <c r="Y96" s="726"/>
    </row>
    <row r="97" spans="1:25" s="722" customFormat="1" ht="18.75" customHeight="1">
      <c r="A97" s="779"/>
      <c r="B97" s="921" t="s">
        <v>749</v>
      </c>
      <c r="C97" s="900"/>
      <c r="D97" s="900"/>
      <c r="E97" s="900"/>
      <c r="F97" s="900"/>
      <c r="G97" s="900"/>
      <c r="H97" s="900"/>
      <c r="I97" s="900"/>
      <c r="J97" s="726"/>
      <c r="K97" s="726"/>
      <c r="L97" s="726"/>
      <c r="M97" s="726"/>
      <c r="N97" s="726"/>
      <c r="O97" s="726"/>
      <c r="P97" s="726"/>
      <c r="Q97" s="726"/>
      <c r="R97" s="726"/>
      <c r="S97" s="726"/>
      <c r="T97" s="726"/>
      <c r="U97" s="726"/>
      <c r="V97" s="726"/>
      <c r="W97" s="726"/>
      <c r="X97" s="726"/>
      <c r="Y97" s="726"/>
    </row>
    <row r="98" spans="1:25" s="722" customFormat="1" ht="24" customHeight="1">
      <c r="A98" s="1299" t="s">
        <v>974</v>
      </c>
      <c r="B98" s="1300"/>
      <c r="C98" s="1300"/>
      <c r="D98" s="1300"/>
      <c r="E98" s="1300"/>
      <c r="F98" s="1300"/>
      <c r="G98" s="1300"/>
      <c r="H98" s="1300"/>
      <c r="I98" s="1300"/>
    </row>
    <row r="99" spans="1:25" s="722" customFormat="1" ht="54" customHeight="1">
      <c r="A99" s="1302" t="s">
        <v>1011</v>
      </c>
      <c r="B99" s="1303"/>
      <c r="C99" s="1303"/>
      <c r="D99" s="1303"/>
      <c r="E99" s="1303"/>
      <c r="F99" s="1303"/>
      <c r="G99" s="1303"/>
      <c r="H99" s="1303"/>
      <c r="I99" s="1304"/>
      <c r="J99" s="721"/>
    </row>
    <row r="100" spans="1:25" s="722" customFormat="1" ht="48.75" customHeight="1">
      <c r="A100" s="922" t="s">
        <v>712</v>
      </c>
      <c r="B100" s="1305" t="s">
        <v>975</v>
      </c>
      <c r="C100" s="1306"/>
      <c r="D100" s="1306"/>
      <c r="E100" s="1306"/>
      <c r="F100" s="1325"/>
      <c r="G100" s="1326"/>
      <c r="H100" s="1326"/>
      <c r="I100" s="1327"/>
      <c r="J100" s="724"/>
      <c r="K100" s="724"/>
      <c r="L100" s="724"/>
      <c r="M100" s="724"/>
      <c r="N100" s="902"/>
      <c r="O100" s="724"/>
      <c r="P100" s="724"/>
      <c r="Q100" s="724"/>
      <c r="R100" s="724"/>
      <c r="S100" s="724"/>
      <c r="T100" s="724"/>
      <c r="U100" s="724"/>
      <c r="V100" s="724"/>
      <c r="W100" s="724"/>
      <c r="X100" s="724"/>
      <c r="Y100" s="724"/>
    </row>
    <row r="101" spans="1:25" s="722" customFormat="1" ht="61.5" customHeight="1">
      <c r="A101" s="922" t="s">
        <v>713</v>
      </c>
      <c r="B101" s="1328" t="s">
        <v>1012</v>
      </c>
      <c r="C101" s="1328"/>
      <c r="D101" s="1328"/>
      <c r="E101" s="1328"/>
      <c r="F101" s="1329"/>
      <c r="G101" s="1329"/>
      <c r="H101" s="1329"/>
      <c r="I101" s="1297"/>
      <c r="J101" s="724"/>
      <c r="K101" s="724"/>
      <c r="L101" s="724"/>
      <c r="M101" s="724"/>
      <c r="N101" s="902"/>
      <c r="O101" s="724"/>
      <c r="P101" s="724"/>
      <c r="Q101" s="724"/>
      <c r="R101" s="724"/>
      <c r="S101" s="724"/>
      <c r="T101" s="724"/>
      <c r="U101" s="724"/>
      <c r="V101" s="724"/>
      <c r="W101" s="724"/>
      <c r="X101" s="724"/>
      <c r="Y101" s="724"/>
    </row>
    <row r="102" spans="1:25" s="722" customFormat="1" ht="54.75" customHeight="1">
      <c r="A102" s="922" t="s">
        <v>714</v>
      </c>
      <c r="B102" s="1330" t="s">
        <v>986</v>
      </c>
      <c r="C102" s="1330"/>
      <c r="D102" s="1330"/>
      <c r="E102" s="1330"/>
      <c r="F102" s="1326"/>
      <c r="G102" s="1326"/>
      <c r="H102" s="1326"/>
      <c r="I102" s="1327"/>
      <c r="J102" s="724"/>
      <c r="K102" s="724"/>
      <c r="L102" s="724"/>
      <c r="M102" s="724"/>
      <c r="N102" s="901"/>
      <c r="O102" s="724"/>
      <c r="P102" s="724"/>
      <c r="Q102" s="724"/>
      <c r="R102" s="724"/>
      <c r="S102" s="724"/>
      <c r="T102" s="724"/>
      <c r="U102" s="724"/>
      <c r="V102" s="724"/>
      <c r="W102" s="724"/>
      <c r="X102" s="724"/>
      <c r="Y102" s="724"/>
    </row>
    <row r="103" spans="1:25" s="722" customFormat="1" ht="27" customHeight="1">
      <c r="A103" s="906" t="s">
        <v>976</v>
      </c>
      <c r="B103" s="1331" t="s">
        <v>977</v>
      </c>
      <c r="C103" s="1331"/>
      <c r="D103" s="1331"/>
      <c r="E103" s="1331"/>
      <c r="F103" s="1331"/>
      <c r="G103" s="1331"/>
      <c r="H103" s="1331"/>
      <c r="I103" s="1331"/>
      <c r="J103" s="726"/>
      <c r="K103" s="726"/>
      <c r="L103" s="726"/>
      <c r="M103" s="726"/>
      <c r="N103" s="726"/>
      <c r="O103" s="726"/>
      <c r="P103" s="726"/>
      <c r="Q103" s="726"/>
      <c r="R103" s="726"/>
      <c r="S103" s="726"/>
      <c r="T103" s="726"/>
      <c r="U103" s="726"/>
      <c r="V103" s="726"/>
      <c r="W103" s="726"/>
      <c r="X103" s="726"/>
      <c r="Y103" s="726"/>
    </row>
    <row r="104" spans="1:25" s="722" customFormat="1" ht="38.25" customHeight="1">
      <c r="A104" s="906">
        <v>1</v>
      </c>
      <c r="B104" s="1308" t="s">
        <v>636</v>
      </c>
      <c r="C104" s="1309"/>
      <c r="D104" s="1309"/>
      <c r="E104" s="1310"/>
      <c r="F104" s="920"/>
      <c r="G104" s="1294"/>
      <c r="H104" s="1295"/>
      <c r="I104" s="911"/>
      <c r="J104" s="726"/>
      <c r="K104" s="726"/>
      <c r="L104" s="726"/>
      <c r="M104" s="726"/>
      <c r="N104" s="901"/>
      <c r="O104" s="726"/>
      <c r="P104" s="726"/>
      <c r="Q104" s="726"/>
      <c r="R104" s="726"/>
      <c r="S104" s="726"/>
      <c r="T104" s="726"/>
      <c r="U104" s="726"/>
      <c r="V104" s="726"/>
      <c r="W104" s="726"/>
      <c r="X104" s="726"/>
      <c r="Y104" s="726"/>
    </row>
    <row r="105" spans="1:25" s="722" customFormat="1" ht="35.25" customHeight="1">
      <c r="A105" s="906">
        <v>2</v>
      </c>
      <c r="B105" s="1308" t="s">
        <v>637</v>
      </c>
      <c r="C105" s="1309"/>
      <c r="D105" s="1309"/>
      <c r="E105" s="1309"/>
      <c r="F105" s="920"/>
      <c r="G105" s="1294"/>
      <c r="H105" s="1295"/>
      <c r="I105" s="911"/>
      <c r="J105" s="726"/>
      <c r="K105" s="726"/>
      <c r="L105" s="726"/>
      <c r="M105" s="726"/>
      <c r="N105" s="726"/>
      <c r="O105" s="726"/>
      <c r="P105" s="726"/>
      <c r="Q105" s="726"/>
      <c r="R105" s="726"/>
      <c r="S105" s="726"/>
      <c r="T105" s="726"/>
      <c r="U105" s="726"/>
      <c r="V105" s="726"/>
      <c r="W105" s="726"/>
      <c r="X105" s="726"/>
      <c r="Y105" s="726"/>
    </row>
    <row r="106" spans="1:25" s="722" customFormat="1" ht="34.5" customHeight="1">
      <c r="A106" s="1282">
        <v>3</v>
      </c>
      <c r="B106" s="1285" t="s">
        <v>645</v>
      </c>
      <c r="C106" s="1286"/>
      <c r="D106" s="1286"/>
      <c r="E106" s="1286"/>
      <c r="F106" s="920"/>
      <c r="G106" s="1294"/>
      <c r="H106" s="1295"/>
      <c r="I106" s="911"/>
      <c r="J106" s="726"/>
      <c r="K106" s="726"/>
      <c r="L106" s="726"/>
      <c r="M106" s="726"/>
      <c r="N106" s="726"/>
      <c r="O106" s="726"/>
      <c r="P106" s="726"/>
      <c r="Q106" s="726"/>
      <c r="R106" s="726"/>
      <c r="S106" s="726"/>
      <c r="T106" s="726"/>
      <c r="U106" s="726"/>
      <c r="V106" s="726"/>
      <c r="W106" s="726"/>
      <c r="X106" s="726"/>
      <c r="Y106" s="726"/>
    </row>
    <row r="107" spans="1:25" s="722" customFormat="1" ht="27.75" customHeight="1">
      <c r="A107" s="1283"/>
      <c r="B107" s="1288"/>
      <c r="C107" s="1289"/>
      <c r="D107" s="1289"/>
      <c r="E107" s="1289"/>
      <c r="F107" s="920"/>
      <c r="G107" s="1294"/>
      <c r="H107" s="1295"/>
      <c r="I107" s="911"/>
      <c r="J107" s="726"/>
      <c r="K107" s="726"/>
      <c r="L107" s="726"/>
      <c r="M107" s="726"/>
      <c r="N107" s="726"/>
      <c r="O107" s="726"/>
      <c r="P107" s="726"/>
      <c r="Q107" s="726"/>
      <c r="R107" s="726"/>
      <c r="S107" s="726"/>
      <c r="T107" s="726"/>
      <c r="U107" s="726"/>
      <c r="V107" s="726"/>
      <c r="W107" s="726"/>
      <c r="X107" s="726"/>
      <c r="Y107" s="726"/>
    </row>
    <row r="108" spans="1:25" s="722" customFormat="1" ht="31.5" customHeight="1">
      <c r="A108" s="1283"/>
      <c r="B108" s="728"/>
      <c r="C108" s="723"/>
      <c r="D108" s="723"/>
      <c r="E108" s="765" t="s">
        <v>639</v>
      </c>
      <c r="F108" s="920"/>
      <c r="G108" s="1294"/>
      <c r="H108" s="1295"/>
      <c r="I108" s="911"/>
      <c r="J108" s="726"/>
      <c r="K108" s="726"/>
      <c r="L108" s="726"/>
      <c r="M108" s="726"/>
      <c r="N108" s="726"/>
      <c r="O108" s="726"/>
      <c r="P108" s="726"/>
      <c r="Q108" s="726"/>
      <c r="R108" s="726"/>
      <c r="S108" s="726"/>
      <c r="T108" s="726"/>
      <c r="U108" s="726"/>
      <c r="V108" s="726"/>
      <c r="W108" s="726"/>
      <c r="X108" s="726"/>
      <c r="Y108" s="726"/>
    </row>
    <row r="109" spans="1:25" s="722" customFormat="1" ht="31.5" customHeight="1">
      <c r="A109" s="1283"/>
      <c r="B109" s="728"/>
      <c r="C109" s="723"/>
      <c r="D109" s="723"/>
      <c r="E109" s="765" t="s">
        <v>22</v>
      </c>
      <c r="F109" s="920"/>
      <c r="G109" s="1294"/>
      <c r="H109" s="1295"/>
      <c r="I109" s="911"/>
      <c r="J109" s="726"/>
      <c r="K109" s="726"/>
      <c r="L109" s="726"/>
      <c r="M109" s="726"/>
      <c r="N109" s="726"/>
      <c r="O109" s="726"/>
      <c r="P109" s="726"/>
      <c r="Q109" s="726"/>
      <c r="R109" s="726"/>
      <c r="S109" s="726"/>
      <c r="T109" s="726"/>
      <c r="U109" s="726"/>
      <c r="V109" s="726"/>
      <c r="W109" s="726"/>
      <c r="X109" s="726"/>
      <c r="Y109" s="726"/>
    </row>
    <row r="110" spans="1:25" s="722" customFormat="1" ht="30" customHeight="1">
      <c r="A110" s="1284"/>
      <c r="B110" s="729"/>
      <c r="C110" s="730"/>
      <c r="D110" s="730"/>
      <c r="E110" s="766" t="s">
        <v>640</v>
      </c>
      <c r="F110" s="920"/>
      <c r="G110" s="1294"/>
      <c r="H110" s="1295"/>
      <c r="I110" s="911"/>
      <c r="J110" s="726"/>
      <c r="K110" s="726"/>
      <c r="L110" s="726"/>
      <c r="M110" s="726"/>
      <c r="N110" s="726"/>
      <c r="O110" s="726"/>
      <c r="P110" s="726"/>
      <c r="Q110" s="726"/>
      <c r="R110" s="726"/>
      <c r="S110" s="726"/>
      <c r="T110" s="726"/>
      <c r="U110" s="726"/>
      <c r="V110" s="726"/>
      <c r="W110" s="726"/>
      <c r="X110" s="726"/>
      <c r="Y110" s="726"/>
    </row>
    <row r="111" spans="1:25" s="722" customFormat="1" ht="15.75" customHeight="1">
      <c r="A111" s="779"/>
      <c r="B111" s="731"/>
      <c r="C111" s="732"/>
      <c r="D111" s="732"/>
      <c r="E111" s="732"/>
      <c r="F111" s="732"/>
      <c r="G111" s="732"/>
      <c r="H111" s="732"/>
      <c r="I111" s="732"/>
      <c r="J111" s="721"/>
    </row>
    <row r="112" spans="1:25" s="722" customFormat="1" ht="43.9" customHeight="1">
      <c r="A112" s="923" t="s">
        <v>978</v>
      </c>
      <c r="B112" s="1332" t="s">
        <v>1013</v>
      </c>
      <c r="C112" s="1333"/>
      <c r="D112" s="1333"/>
      <c r="E112" s="1333"/>
      <c r="F112" s="924"/>
      <c r="G112" s="924"/>
      <c r="H112" s="924"/>
      <c r="I112" s="924"/>
      <c r="J112" s="721"/>
    </row>
    <row r="113" spans="1:25" s="722" customFormat="1" ht="59.25" customHeight="1">
      <c r="A113" s="906" t="s">
        <v>18</v>
      </c>
      <c r="B113" s="1293" t="s">
        <v>988</v>
      </c>
      <c r="C113" s="1293"/>
      <c r="D113" s="1293"/>
      <c r="E113" s="1293"/>
      <c r="F113" s="911"/>
      <c r="G113" s="1294"/>
      <c r="H113" s="1295"/>
      <c r="I113" s="911"/>
      <c r="J113" s="726"/>
      <c r="K113" s="726"/>
      <c r="L113" s="726"/>
      <c r="M113" s="726"/>
      <c r="N113" s="726"/>
      <c r="O113" s="726"/>
      <c r="P113" s="726"/>
      <c r="Q113" s="726"/>
      <c r="R113" s="726"/>
      <c r="S113" s="726"/>
      <c r="T113" s="726"/>
      <c r="U113" s="726"/>
      <c r="V113" s="726"/>
      <c r="W113" s="726"/>
      <c r="X113" s="726"/>
      <c r="Y113" s="726"/>
    </row>
    <row r="114" spans="1:25" s="722" customFormat="1" ht="42" customHeight="1">
      <c r="A114" s="906" t="s">
        <v>27</v>
      </c>
      <c r="B114" s="1293" t="s">
        <v>1016</v>
      </c>
      <c r="C114" s="1334"/>
      <c r="D114" s="1334"/>
      <c r="E114" s="1334"/>
      <c r="F114" s="911"/>
      <c r="G114" s="1294"/>
      <c r="H114" s="1295"/>
      <c r="I114" s="911"/>
      <c r="J114" s="726"/>
      <c r="K114" s="726"/>
      <c r="L114" s="726"/>
      <c r="M114" s="726"/>
      <c r="N114" s="726"/>
      <c r="O114" s="726"/>
      <c r="P114" s="726"/>
      <c r="Q114" s="726"/>
      <c r="R114" s="726"/>
      <c r="S114" s="726"/>
      <c r="T114" s="726"/>
      <c r="U114" s="726"/>
      <c r="V114" s="726"/>
      <c r="W114" s="726"/>
      <c r="X114" s="726"/>
      <c r="Y114" s="726"/>
    </row>
    <row r="115" spans="1:25" s="722" customFormat="1" ht="48" customHeight="1">
      <c r="A115" s="906" t="s">
        <v>476</v>
      </c>
      <c r="B115" s="1293" t="s">
        <v>1014</v>
      </c>
      <c r="C115" s="1293"/>
      <c r="D115" s="1293"/>
      <c r="E115" s="1293"/>
      <c r="F115" s="911"/>
      <c r="G115" s="1294"/>
      <c r="H115" s="1295"/>
      <c r="I115" s="911"/>
      <c r="J115" s="726"/>
      <c r="K115" s="726"/>
      <c r="L115" s="726"/>
      <c r="M115" s="726"/>
      <c r="N115" s="726"/>
      <c r="O115" s="726"/>
      <c r="P115" s="726"/>
      <c r="Q115" s="726"/>
      <c r="R115" s="726"/>
      <c r="S115" s="726"/>
      <c r="T115" s="726"/>
      <c r="U115" s="726"/>
      <c r="V115" s="726"/>
      <c r="W115" s="726"/>
      <c r="X115" s="726"/>
      <c r="Y115" s="726"/>
    </row>
    <row r="116" spans="1:25" s="722" customFormat="1" ht="34.5" hidden="1" customHeight="1">
      <c r="A116" s="906"/>
      <c r="B116" s="1293"/>
      <c r="C116" s="1293"/>
      <c r="D116" s="1293"/>
      <c r="E116" s="1293"/>
      <c r="F116" s="1329"/>
      <c r="G116" s="1297"/>
      <c r="H116" s="1296"/>
      <c r="I116" s="1297"/>
      <c r="J116" s="726"/>
      <c r="K116" s="726"/>
      <c r="L116" s="726"/>
      <c r="M116" s="726"/>
      <c r="N116" s="726"/>
      <c r="O116" s="726"/>
      <c r="P116" s="726"/>
      <c r="Q116" s="726"/>
      <c r="R116" s="726"/>
      <c r="S116" s="726"/>
      <c r="T116" s="726"/>
      <c r="U116" s="726"/>
      <c r="V116" s="726"/>
      <c r="W116" s="726"/>
      <c r="X116" s="726"/>
      <c r="Y116" s="726"/>
    </row>
    <row r="117" spans="1:25" s="722" customFormat="1" ht="38.25" customHeight="1">
      <c r="A117" s="906" t="s">
        <v>529</v>
      </c>
      <c r="B117" s="1293" t="s">
        <v>641</v>
      </c>
      <c r="C117" s="1293"/>
      <c r="D117" s="1293"/>
      <c r="E117" s="1293"/>
      <c r="F117" s="911"/>
      <c r="G117" s="1294"/>
      <c r="H117" s="1295"/>
      <c r="I117" s="911"/>
      <c r="J117" s="726"/>
      <c r="K117" s="726"/>
      <c r="L117" s="726"/>
      <c r="M117" s="726"/>
      <c r="N117" s="726"/>
      <c r="O117" s="726"/>
      <c r="P117" s="726"/>
      <c r="Q117" s="726"/>
      <c r="R117" s="726"/>
      <c r="S117" s="726"/>
      <c r="T117" s="726"/>
      <c r="U117" s="726"/>
      <c r="V117" s="726"/>
      <c r="W117" s="726"/>
      <c r="X117" s="726"/>
      <c r="Y117" s="726"/>
    </row>
    <row r="118" spans="1:25" s="722" customFormat="1" ht="32.25" customHeight="1">
      <c r="A118" s="906" t="s">
        <v>477</v>
      </c>
      <c r="B118" s="1298" t="s">
        <v>1015</v>
      </c>
      <c r="C118" s="1298"/>
      <c r="D118" s="1298"/>
      <c r="E118" s="1298"/>
      <c r="F118" s="911"/>
      <c r="G118" s="1294"/>
      <c r="H118" s="1295"/>
      <c r="I118" s="911"/>
      <c r="J118" s="726"/>
      <c r="K118" s="726"/>
      <c r="L118" s="726"/>
      <c r="M118" s="726"/>
      <c r="N118" s="726"/>
      <c r="O118" s="726"/>
      <c r="P118" s="726"/>
      <c r="Q118" s="726"/>
      <c r="R118" s="726"/>
      <c r="S118" s="726"/>
      <c r="T118" s="726"/>
      <c r="U118" s="726"/>
      <c r="V118" s="726"/>
      <c r="W118" s="726"/>
      <c r="X118" s="726"/>
      <c r="Y118" s="726"/>
    </row>
    <row r="119" spans="1:25" s="722" customFormat="1" ht="67.5" customHeight="1">
      <c r="A119" s="1335" t="s">
        <v>482</v>
      </c>
      <c r="B119" s="1317" t="s">
        <v>642</v>
      </c>
      <c r="C119" s="1318"/>
      <c r="D119" s="1318"/>
      <c r="E119" s="1318"/>
      <c r="F119" s="916"/>
      <c r="G119" s="915"/>
      <c r="H119" s="916"/>
      <c r="I119" s="914"/>
      <c r="J119" s="726"/>
      <c r="K119" s="726"/>
      <c r="L119" s="726"/>
      <c r="M119" s="726"/>
      <c r="N119" s="726"/>
      <c r="O119" s="726"/>
      <c r="P119" s="726"/>
      <c r="Q119" s="726"/>
      <c r="R119" s="726"/>
      <c r="S119" s="726"/>
      <c r="T119" s="726"/>
      <c r="U119" s="726"/>
      <c r="V119" s="726"/>
      <c r="W119" s="726"/>
      <c r="X119" s="726"/>
      <c r="Y119" s="726"/>
    </row>
    <row r="120" spans="1:25" s="722" customFormat="1" ht="4.5" customHeight="1">
      <c r="A120" s="1336"/>
      <c r="B120" s="1338" t="s">
        <v>643</v>
      </c>
      <c r="C120" s="1338"/>
      <c r="D120" s="1338"/>
      <c r="E120" s="1338"/>
      <c r="F120" s="925"/>
      <c r="G120" s="926"/>
      <c r="H120" s="925"/>
      <c r="I120" s="927"/>
      <c r="J120" s="726"/>
      <c r="K120" s="726"/>
      <c r="L120" s="726"/>
      <c r="M120" s="726"/>
      <c r="N120" s="726"/>
      <c r="O120" s="726"/>
      <c r="P120" s="726"/>
      <c r="Q120" s="726"/>
      <c r="R120" s="726"/>
      <c r="S120" s="726"/>
      <c r="T120" s="726"/>
      <c r="U120" s="726"/>
      <c r="V120" s="726"/>
      <c r="W120" s="726"/>
      <c r="X120" s="726"/>
      <c r="Y120" s="726"/>
    </row>
    <row r="121" spans="1:25" s="722" customFormat="1" ht="18.75" customHeight="1">
      <c r="A121" s="1337"/>
      <c r="B121" s="1293"/>
      <c r="C121" s="1293"/>
      <c r="D121" s="1293"/>
      <c r="E121" s="1293"/>
      <c r="F121" s="928" t="s">
        <v>1024</v>
      </c>
      <c r="G121" s="928" t="s">
        <v>1024</v>
      </c>
      <c r="H121" s="929"/>
      <c r="I121" s="928" t="s">
        <v>1024</v>
      </c>
      <c r="J121" s="726"/>
      <c r="K121" s="726"/>
      <c r="L121" s="726"/>
      <c r="M121" s="726"/>
      <c r="N121" s="726"/>
      <c r="O121" s="726"/>
      <c r="P121" s="726"/>
      <c r="Q121" s="726"/>
      <c r="R121" s="726"/>
      <c r="S121" s="726"/>
      <c r="T121" s="726"/>
      <c r="U121" s="726"/>
      <c r="V121" s="726"/>
      <c r="W121" s="726"/>
      <c r="X121" s="726"/>
      <c r="Y121" s="726"/>
    </row>
    <row r="122" spans="1:25" s="934" customFormat="1" ht="21.75" customHeight="1">
      <c r="A122" s="930"/>
      <c r="B122" s="931" t="s">
        <v>749</v>
      </c>
      <c r="C122" s="932"/>
      <c r="D122" s="932"/>
      <c r="E122" s="932"/>
      <c r="F122" s="932"/>
      <c r="G122" s="932"/>
      <c r="H122" s="932"/>
      <c r="I122" s="932"/>
      <c r="J122" s="933"/>
    </row>
    <row r="123" spans="1:25" s="722" customFormat="1" ht="36.75" customHeight="1">
      <c r="A123" s="935" t="s">
        <v>979</v>
      </c>
      <c r="B123" s="1339" t="s">
        <v>788</v>
      </c>
      <c r="C123" s="1340"/>
      <c r="D123" s="1340"/>
      <c r="E123" s="1340"/>
      <c r="F123" s="936"/>
      <c r="G123" s="937"/>
      <c r="H123" s="937"/>
      <c r="I123" s="938"/>
      <c r="J123" s="726"/>
      <c r="K123" s="726"/>
      <c r="L123" s="726"/>
      <c r="M123" s="726"/>
      <c r="N123" s="726"/>
      <c r="O123" s="726"/>
      <c r="P123" s="726"/>
      <c r="Q123" s="726"/>
      <c r="R123" s="726"/>
      <c r="S123" s="726"/>
      <c r="T123" s="726"/>
      <c r="U123" s="726"/>
      <c r="V123" s="726"/>
      <c r="W123" s="726"/>
      <c r="X123" s="726"/>
      <c r="Y123" s="726"/>
    </row>
    <row r="124" spans="1:25" s="722" customFormat="1" ht="57.75" customHeight="1">
      <c r="A124" s="906" t="s">
        <v>764</v>
      </c>
      <c r="B124" s="1323" t="s">
        <v>987</v>
      </c>
      <c r="C124" s="1323"/>
      <c r="D124" s="1323"/>
      <c r="E124" s="1324"/>
      <c r="F124" s="912"/>
      <c r="G124" s="1294"/>
      <c r="H124" s="1295"/>
      <c r="I124" s="939"/>
      <c r="J124" s="726"/>
      <c r="K124" s="726"/>
      <c r="L124" s="726"/>
      <c r="M124" s="726"/>
      <c r="N124" s="726"/>
      <c r="O124" s="726"/>
      <c r="P124" s="726"/>
      <c r="Q124" s="726"/>
      <c r="R124" s="726"/>
      <c r="S124" s="726"/>
      <c r="T124" s="726"/>
      <c r="U124" s="726"/>
      <c r="V124" s="726"/>
      <c r="W124" s="726"/>
      <c r="X124" s="726"/>
      <c r="Y124" s="726"/>
    </row>
    <row r="125" spans="1:25" s="722" customFormat="1" ht="48" customHeight="1">
      <c r="A125" s="906" t="s">
        <v>765</v>
      </c>
      <c r="B125" s="1323" t="s">
        <v>1017</v>
      </c>
      <c r="C125" s="1323"/>
      <c r="D125" s="1323"/>
      <c r="E125" s="1324"/>
      <c r="F125" s="916"/>
      <c r="G125" s="1294"/>
      <c r="H125" s="1295"/>
      <c r="I125" s="939"/>
      <c r="J125" s="726"/>
      <c r="K125" s="726"/>
      <c r="L125" s="726"/>
      <c r="M125" s="726"/>
      <c r="N125" s="726"/>
      <c r="O125" s="726"/>
      <c r="P125" s="726"/>
      <c r="Q125" s="726"/>
      <c r="R125" s="726"/>
      <c r="S125" s="726"/>
      <c r="T125" s="726"/>
      <c r="U125" s="726"/>
      <c r="V125" s="726"/>
      <c r="W125" s="726"/>
      <c r="X125" s="726"/>
      <c r="Y125" s="726"/>
    </row>
    <row r="126" spans="1:25" s="722" customFormat="1" ht="40.5" customHeight="1">
      <c r="A126" s="906" t="s">
        <v>767</v>
      </c>
      <c r="B126" s="1323" t="s">
        <v>1018</v>
      </c>
      <c r="C126" s="1323"/>
      <c r="D126" s="1323"/>
      <c r="E126" s="1324"/>
      <c r="F126" s="911"/>
      <c r="G126" s="1294"/>
      <c r="H126" s="1295"/>
      <c r="I126" s="911"/>
      <c r="J126" s="726"/>
      <c r="K126" s="726"/>
      <c r="L126" s="726"/>
      <c r="M126" s="726"/>
      <c r="N126" s="726"/>
      <c r="O126" s="726"/>
      <c r="P126" s="726"/>
      <c r="Q126" s="726"/>
      <c r="R126" s="726"/>
      <c r="S126" s="726"/>
      <c r="T126" s="726"/>
      <c r="U126" s="726"/>
      <c r="V126" s="726"/>
      <c r="W126" s="726"/>
      <c r="X126" s="726"/>
      <c r="Y126" s="726"/>
    </row>
    <row r="127" spans="1:25" s="722" customFormat="1" ht="24" customHeight="1">
      <c r="A127" s="906" t="s">
        <v>769</v>
      </c>
      <c r="B127" s="1323" t="s">
        <v>641</v>
      </c>
      <c r="C127" s="1323"/>
      <c r="D127" s="1323"/>
      <c r="E127" s="1324"/>
      <c r="F127" s="911"/>
      <c r="G127" s="1294"/>
      <c r="H127" s="1295"/>
      <c r="I127" s="911"/>
      <c r="J127" s="726"/>
      <c r="K127" s="726"/>
      <c r="L127" s="726"/>
      <c r="M127" s="726"/>
      <c r="N127" s="726"/>
      <c r="O127" s="726"/>
      <c r="P127" s="726"/>
      <c r="Q127" s="726"/>
      <c r="R127" s="726"/>
      <c r="S127" s="726"/>
      <c r="T127" s="726"/>
      <c r="U127" s="726"/>
      <c r="V127" s="726"/>
      <c r="W127" s="726"/>
      <c r="X127" s="726"/>
      <c r="Y127" s="726"/>
    </row>
    <row r="128" spans="1:25" s="722" customFormat="1" ht="27" customHeight="1">
      <c r="A128" s="906" t="s">
        <v>770</v>
      </c>
      <c r="B128" s="1323" t="s">
        <v>1019</v>
      </c>
      <c r="C128" s="1323"/>
      <c r="D128" s="1323"/>
      <c r="E128" s="1324"/>
      <c r="F128" s="911"/>
      <c r="G128" s="1294"/>
      <c r="H128" s="1295"/>
      <c r="I128" s="911"/>
      <c r="J128" s="726"/>
      <c r="K128" s="726"/>
      <c r="L128" s="726"/>
      <c r="M128" s="726"/>
      <c r="N128" s="726"/>
      <c r="O128" s="726"/>
      <c r="P128" s="726"/>
      <c r="Q128" s="726"/>
      <c r="R128" s="726"/>
      <c r="S128" s="726"/>
      <c r="T128" s="726"/>
      <c r="U128" s="726"/>
      <c r="V128" s="726"/>
      <c r="W128" s="726"/>
      <c r="X128" s="726"/>
      <c r="Y128" s="726"/>
    </row>
    <row r="129" spans="1:25" s="722" customFormat="1" ht="53.25" customHeight="1">
      <c r="A129" s="1282" t="s">
        <v>761</v>
      </c>
      <c r="B129" s="1317" t="s">
        <v>642</v>
      </c>
      <c r="C129" s="1318"/>
      <c r="D129" s="1318"/>
      <c r="E129" s="1318"/>
      <c r="F129" s="914"/>
      <c r="G129" s="915"/>
      <c r="H129" s="916"/>
      <c r="I129" s="914"/>
      <c r="J129" s="726"/>
      <c r="K129" s="726"/>
      <c r="L129" s="726"/>
      <c r="M129" s="726"/>
      <c r="N129" s="726"/>
      <c r="O129" s="726"/>
      <c r="P129" s="726"/>
      <c r="Q129" s="726"/>
      <c r="R129" s="726"/>
      <c r="S129" s="726"/>
      <c r="T129" s="726"/>
      <c r="U129" s="726"/>
      <c r="V129" s="726"/>
      <c r="W129" s="726"/>
      <c r="X129" s="726"/>
      <c r="Y129" s="726"/>
    </row>
    <row r="130" spans="1:25" s="722" customFormat="1" ht="39.75" customHeight="1">
      <c r="A130" s="1284"/>
      <c r="B130" s="1319" t="s">
        <v>643</v>
      </c>
      <c r="C130" s="1320"/>
      <c r="D130" s="1320"/>
      <c r="E130" s="1321"/>
      <c r="F130" s="917" t="s">
        <v>1025</v>
      </c>
      <c r="G130" s="917" t="s">
        <v>1025</v>
      </c>
      <c r="H130" s="941"/>
      <c r="I130" s="917" t="s">
        <v>1025</v>
      </c>
      <c r="J130" s="726"/>
      <c r="K130" s="726"/>
      <c r="L130" s="726"/>
      <c r="M130" s="726"/>
      <c r="N130" s="726"/>
      <c r="O130" s="726"/>
      <c r="P130" s="726"/>
      <c r="Q130" s="726"/>
      <c r="R130" s="726"/>
      <c r="S130" s="726"/>
      <c r="T130" s="726"/>
      <c r="U130" s="726"/>
      <c r="V130" s="726"/>
      <c r="W130" s="726"/>
      <c r="X130" s="726"/>
      <c r="Y130" s="726"/>
    </row>
    <row r="131" spans="1:25" s="722" customFormat="1" ht="14.25" customHeight="1">
      <c r="A131" s="779"/>
      <c r="B131" s="942"/>
      <c r="C131" s="943"/>
      <c r="D131" s="943"/>
      <c r="E131" s="944"/>
      <c r="F131" s="733"/>
      <c r="G131" s="733"/>
      <c r="H131" s="733"/>
      <c r="I131" s="733"/>
      <c r="J131" s="726"/>
      <c r="K131" s="726"/>
      <c r="L131" s="726"/>
      <c r="M131" s="726"/>
      <c r="N131" s="726"/>
      <c r="O131" s="726"/>
      <c r="P131" s="726"/>
      <c r="Q131" s="726"/>
      <c r="R131" s="726"/>
      <c r="S131" s="726"/>
      <c r="T131" s="726"/>
      <c r="U131" s="726"/>
      <c r="V131" s="726"/>
      <c r="W131" s="726"/>
      <c r="X131" s="726"/>
      <c r="Y131" s="726"/>
    </row>
    <row r="132" spans="1:25" s="722" customFormat="1" ht="45" customHeight="1">
      <c r="A132" s="906">
        <v>4</v>
      </c>
      <c r="B132" s="1293" t="s">
        <v>989</v>
      </c>
      <c r="C132" s="1293"/>
      <c r="D132" s="1293"/>
      <c r="E132" s="1293"/>
      <c r="F132" s="1293"/>
      <c r="G132" s="1293"/>
      <c r="H132" s="1293"/>
      <c r="I132" s="905"/>
      <c r="J132" s="726"/>
      <c r="K132" s="726"/>
      <c r="L132" s="726"/>
      <c r="M132" s="726"/>
      <c r="N132" s="726"/>
      <c r="O132" s="726"/>
      <c r="P132" s="726"/>
      <c r="Q132" s="726"/>
      <c r="R132" s="726"/>
      <c r="S132" s="726" t="s">
        <v>557</v>
      </c>
      <c r="T132" s="726"/>
      <c r="U132" s="726"/>
      <c r="V132" s="726"/>
      <c r="W132" s="726"/>
      <c r="X132" s="726"/>
      <c r="Y132" s="726"/>
    </row>
    <row r="133" spans="1:25" s="722" customFormat="1" ht="12.75" customHeight="1">
      <c r="A133" s="935"/>
      <c r="B133" s="1339"/>
      <c r="C133" s="1340"/>
      <c r="D133" s="1340"/>
      <c r="E133" s="1340"/>
      <c r="F133" s="936"/>
      <c r="G133" s="937"/>
      <c r="H133" s="937"/>
      <c r="I133" s="951"/>
      <c r="J133" s="726"/>
      <c r="K133" s="726"/>
      <c r="L133" s="726"/>
      <c r="M133" s="726"/>
      <c r="N133" s="726"/>
      <c r="O133" s="726"/>
      <c r="P133" s="726"/>
      <c r="Q133" s="726"/>
      <c r="R133" s="726"/>
      <c r="S133" s="726" t="s">
        <v>481</v>
      </c>
      <c r="T133" s="726"/>
      <c r="U133" s="726"/>
      <c r="V133" s="726"/>
      <c r="W133" s="726"/>
      <c r="X133" s="726"/>
      <c r="Y133" s="726"/>
    </row>
    <row r="134" spans="1:25" s="722" customFormat="1" ht="52.5" customHeight="1">
      <c r="A134" s="906">
        <v>5</v>
      </c>
      <c r="B134" s="1293" t="s">
        <v>990</v>
      </c>
      <c r="C134" s="1293"/>
      <c r="D134" s="1293"/>
      <c r="E134" s="1293"/>
      <c r="F134" s="1293"/>
      <c r="G134" s="1293"/>
      <c r="H134" s="1293"/>
      <c r="I134" s="905"/>
      <c r="J134" s="726"/>
      <c r="K134" s="726"/>
      <c r="L134" s="726"/>
      <c r="M134" s="726"/>
      <c r="N134" s="726"/>
      <c r="O134" s="726"/>
      <c r="P134" s="726"/>
      <c r="Q134" s="726"/>
      <c r="R134" s="726"/>
      <c r="S134" s="726"/>
      <c r="T134" s="726"/>
      <c r="U134" s="726"/>
      <c r="V134" s="726"/>
      <c r="W134" s="726"/>
      <c r="X134" s="726"/>
      <c r="Y134" s="726"/>
    </row>
    <row r="135" spans="1:25" s="722" customFormat="1" ht="12" customHeight="1">
      <c r="A135" s="935"/>
      <c r="B135" s="1339"/>
      <c r="C135" s="1340"/>
      <c r="D135" s="1340"/>
      <c r="E135" s="1340"/>
      <c r="F135" s="936"/>
      <c r="G135" s="937"/>
      <c r="H135" s="937"/>
      <c r="I135" s="951"/>
      <c r="J135" s="726"/>
      <c r="K135" s="726"/>
      <c r="L135" s="726"/>
      <c r="M135" s="726"/>
      <c r="N135" s="726"/>
      <c r="O135" s="726"/>
      <c r="P135" s="726"/>
      <c r="Q135" s="726"/>
      <c r="R135" s="726"/>
      <c r="S135" s="726"/>
      <c r="T135" s="726"/>
      <c r="U135" s="726"/>
      <c r="V135" s="726"/>
      <c r="W135" s="726"/>
      <c r="X135" s="726"/>
      <c r="Y135" s="726"/>
    </row>
    <row r="136" spans="1:25" s="722" customFormat="1" ht="72" customHeight="1">
      <c r="A136" s="906">
        <v>6</v>
      </c>
      <c r="B136" s="1293" t="s">
        <v>991</v>
      </c>
      <c r="C136" s="1293"/>
      <c r="D136" s="1293"/>
      <c r="E136" s="1293"/>
      <c r="F136" s="1293"/>
      <c r="G136" s="1293"/>
      <c r="H136" s="1293"/>
      <c r="I136" s="905"/>
      <c r="J136" s="726"/>
      <c r="K136" s="726"/>
      <c r="L136" s="726"/>
      <c r="M136" s="726"/>
      <c r="N136" s="726"/>
      <c r="O136" s="726"/>
      <c r="P136" s="726"/>
      <c r="Q136" s="726"/>
      <c r="R136" s="726"/>
      <c r="S136" s="726"/>
      <c r="T136" s="726"/>
      <c r="U136" s="726"/>
      <c r="V136" s="726"/>
      <c r="W136" s="726"/>
      <c r="X136" s="726"/>
      <c r="Y136" s="726"/>
    </row>
    <row r="137" spans="1:25" s="722" customFormat="1" ht="10.5" customHeight="1">
      <c r="A137" s="935"/>
      <c r="B137" s="1339"/>
      <c r="C137" s="1340"/>
      <c r="D137" s="1340"/>
      <c r="E137" s="1340"/>
      <c r="F137" s="936"/>
      <c r="G137" s="937"/>
      <c r="H137" s="937"/>
      <c r="I137" s="938"/>
      <c r="J137" s="726"/>
      <c r="K137" s="726"/>
      <c r="L137" s="726"/>
      <c r="M137" s="726"/>
      <c r="N137" s="726"/>
      <c r="O137" s="726"/>
      <c r="P137" s="726"/>
      <c r="Q137" s="726"/>
      <c r="R137" s="726"/>
      <c r="S137" s="726"/>
      <c r="T137" s="726"/>
      <c r="U137" s="726"/>
      <c r="V137" s="726"/>
      <c r="W137" s="726"/>
      <c r="X137" s="726"/>
      <c r="Y137" s="726"/>
    </row>
    <row r="138" spans="1:25" s="722" customFormat="1" ht="42" customHeight="1">
      <c r="A138" s="906">
        <v>7</v>
      </c>
      <c r="B138" s="1320" t="s">
        <v>644</v>
      </c>
      <c r="C138" s="1320"/>
      <c r="D138" s="1320"/>
      <c r="E138" s="1320"/>
      <c r="F138" s="920"/>
      <c r="G138" s="1341"/>
      <c r="H138" s="1342"/>
      <c r="I138" s="920"/>
      <c r="J138" s="726"/>
      <c r="K138" s="726"/>
      <c r="L138" s="726"/>
      <c r="M138" s="726"/>
      <c r="N138" s="726"/>
      <c r="O138" s="726"/>
      <c r="P138" s="726"/>
      <c r="Q138" s="726"/>
      <c r="R138" s="726"/>
      <c r="S138" s="726"/>
      <c r="T138" s="726"/>
      <c r="U138" s="726"/>
      <c r="V138" s="726"/>
      <c r="W138" s="726"/>
      <c r="X138" s="726"/>
      <c r="Y138" s="726"/>
    </row>
    <row r="139" spans="1:25" s="722" customFormat="1" ht="21.75" customHeight="1">
      <c r="A139" s="779"/>
      <c r="B139" s="721"/>
      <c r="C139" s="721"/>
      <c r="D139" s="721"/>
      <c r="E139" s="721"/>
      <c r="F139" s="721"/>
      <c r="G139" s="721"/>
      <c r="H139" s="721"/>
      <c r="I139" s="721"/>
      <c r="J139" s="721"/>
    </row>
    <row r="140" spans="1:25" ht="27" customHeight="1">
      <c r="A140" s="1343" t="s">
        <v>980</v>
      </c>
      <c r="B140" s="1344"/>
      <c r="C140" s="1344"/>
      <c r="D140" s="1344"/>
      <c r="E140" s="1344"/>
      <c r="F140" s="1344"/>
      <c r="G140" s="1344"/>
      <c r="H140" s="1344"/>
      <c r="I140" s="1345"/>
      <c r="J140" s="532"/>
      <c r="K140" s="532"/>
      <c r="L140" s="532"/>
      <c r="M140" s="533"/>
      <c r="N140" s="532"/>
      <c r="O140" s="532"/>
      <c r="P140" s="532"/>
      <c r="Q140" s="532"/>
      <c r="R140" s="532"/>
      <c r="S140" s="532"/>
      <c r="T140" s="532"/>
      <c r="U140" s="532"/>
      <c r="V140" s="532"/>
      <c r="W140" s="532"/>
      <c r="X140" s="532"/>
    </row>
    <row r="141" spans="1:25" ht="52.5" customHeight="1">
      <c r="A141" s="1332" t="s">
        <v>1020</v>
      </c>
      <c r="B141" s="1333"/>
      <c r="C141" s="1333"/>
      <c r="D141" s="1333"/>
      <c r="E141" s="1333"/>
      <c r="F141" s="1333"/>
      <c r="G141" s="1333"/>
      <c r="H141" s="1333"/>
      <c r="I141" s="1333"/>
      <c r="J141" s="532"/>
      <c r="K141" s="532"/>
      <c r="L141" s="532"/>
      <c r="M141" s="533"/>
      <c r="N141" s="532"/>
      <c r="O141" s="532"/>
      <c r="P141" s="532"/>
      <c r="Q141" s="532"/>
      <c r="R141" s="532"/>
      <c r="S141" s="532"/>
      <c r="T141" s="532"/>
      <c r="U141" s="532"/>
      <c r="V141" s="532"/>
      <c r="W141" s="532"/>
      <c r="X141" s="532"/>
    </row>
    <row r="142" spans="1:25" ht="34.5" customHeight="1">
      <c r="A142" s="906" t="s">
        <v>712</v>
      </c>
      <c r="B142" s="1328" t="s">
        <v>975</v>
      </c>
      <c r="C142" s="1328"/>
      <c r="D142" s="1328"/>
      <c r="E142" s="1328"/>
      <c r="F142" s="1346"/>
      <c r="G142" s="1346"/>
      <c r="H142" s="1346"/>
      <c r="I142" s="1295"/>
      <c r="J142" s="532"/>
      <c r="K142" s="532"/>
      <c r="L142" s="532"/>
      <c r="M142" s="533"/>
      <c r="N142" s="532"/>
      <c r="O142" s="532"/>
      <c r="P142" s="532"/>
      <c r="Q142" s="532"/>
      <c r="R142" s="532"/>
      <c r="S142" s="532"/>
      <c r="T142" s="532"/>
      <c r="U142" s="532"/>
      <c r="V142" s="532"/>
      <c r="W142" s="532"/>
      <c r="X142" s="532"/>
    </row>
    <row r="143" spans="1:25" ht="97.5" customHeight="1">
      <c r="A143" s="906" t="s">
        <v>713</v>
      </c>
      <c r="B143" s="1347" t="s">
        <v>1021</v>
      </c>
      <c r="C143" s="1348"/>
      <c r="D143" s="1348"/>
      <c r="E143" s="1349"/>
      <c r="F143" s="1294"/>
      <c r="G143" s="1346"/>
      <c r="H143" s="1346"/>
      <c r="I143" s="1295"/>
      <c r="J143" s="532"/>
      <c r="K143" s="532"/>
      <c r="L143" s="532"/>
      <c r="M143" s="533"/>
      <c r="N143" s="532"/>
      <c r="O143" s="532"/>
      <c r="P143" s="532"/>
      <c r="Q143" s="532"/>
      <c r="R143" s="532"/>
      <c r="S143" s="532"/>
      <c r="T143" s="532"/>
      <c r="U143" s="532"/>
      <c r="V143" s="532"/>
      <c r="W143" s="532"/>
      <c r="X143" s="532"/>
    </row>
    <row r="144" spans="1:25" ht="63.75" customHeight="1">
      <c r="A144" s="906" t="s">
        <v>714</v>
      </c>
      <c r="B144" s="1350" t="s">
        <v>992</v>
      </c>
      <c r="C144" s="1350"/>
      <c r="D144" s="1350"/>
      <c r="E144" s="1351"/>
      <c r="F144" s="1346"/>
      <c r="G144" s="1346"/>
      <c r="H144" s="1346"/>
      <c r="I144" s="1295"/>
      <c r="J144" s="532"/>
      <c r="K144" s="532"/>
      <c r="L144" s="532"/>
      <c r="M144" s="533"/>
      <c r="N144" s="532"/>
      <c r="O144" s="532"/>
      <c r="P144" s="532"/>
      <c r="Q144" s="532"/>
      <c r="R144" s="532"/>
      <c r="S144" s="532"/>
      <c r="T144" s="532"/>
      <c r="U144" s="532"/>
      <c r="V144" s="532"/>
      <c r="W144" s="532"/>
      <c r="X144" s="532"/>
    </row>
    <row r="145" spans="1:24" s="340" customFormat="1" ht="24.75" customHeight="1">
      <c r="A145" s="922" t="s">
        <v>981</v>
      </c>
      <c r="B145" s="1352" t="s">
        <v>982</v>
      </c>
      <c r="C145" s="1353"/>
      <c r="D145" s="1353"/>
      <c r="E145" s="1353"/>
      <c r="F145" s="1353"/>
      <c r="G145" s="1353"/>
      <c r="H145" s="1353"/>
      <c r="I145" s="1354"/>
      <c r="J145" s="534"/>
      <c r="K145" s="534"/>
      <c r="L145" s="534"/>
      <c r="M145" s="534"/>
      <c r="N145" s="534"/>
      <c r="O145" s="534"/>
      <c r="P145" s="534"/>
      <c r="Q145" s="534"/>
      <c r="R145" s="534"/>
      <c r="S145" s="534"/>
      <c r="T145" s="534"/>
      <c r="U145" s="534"/>
      <c r="V145" s="534"/>
      <c r="W145" s="534"/>
      <c r="X145" s="534"/>
    </row>
    <row r="146" spans="1:24" ht="36" customHeight="1">
      <c r="A146" s="906">
        <v>1</v>
      </c>
      <c r="B146" s="1309" t="s">
        <v>636</v>
      </c>
      <c r="C146" s="1309"/>
      <c r="D146" s="1309"/>
      <c r="E146" s="1310"/>
      <c r="F146" s="920"/>
      <c r="G146" s="1294"/>
      <c r="H146" s="1295"/>
      <c r="I146" s="911"/>
      <c r="J146" s="534"/>
      <c r="K146" s="534"/>
      <c r="L146" s="534"/>
      <c r="M146" s="534"/>
      <c r="N146" s="534"/>
      <c r="O146" s="534"/>
      <c r="P146" s="534"/>
      <c r="Q146" s="534"/>
      <c r="R146" s="534"/>
      <c r="S146" s="534"/>
      <c r="T146" s="534"/>
      <c r="U146" s="534"/>
      <c r="V146" s="534"/>
      <c r="W146" s="534"/>
      <c r="X146" s="534"/>
    </row>
    <row r="147" spans="1:24" ht="42" customHeight="1">
      <c r="A147" s="906">
        <v>2</v>
      </c>
      <c r="B147" s="1309" t="s">
        <v>637</v>
      </c>
      <c r="C147" s="1309"/>
      <c r="D147" s="1309"/>
      <c r="E147" s="1310"/>
      <c r="F147" s="920"/>
      <c r="G147" s="1294"/>
      <c r="H147" s="1295"/>
      <c r="I147" s="911"/>
      <c r="J147" s="534"/>
      <c r="K147" s="534"/>
      <c r="L147" s="534"/>
      <c r="M147" s="534"/>
      <c r="N147" s="534"/>
      <c r="O147" s="534"/>
      <c r="P147" s="534"/>
      <c r="Q147" s="534"/>
      <c r="R147" s="534"/>
      <c r="S147" s="534"/>
      <c r="T147" s="534"/>
      <c r="U147" s="534"/>
      <c r="V147" s="534"/>
      <c r="W147" s="534"/>
      <c r="X147" s="534"/>
    </row>
    <row r="148" spans="1:24" ht="33" customHeight="1">
      <c r="A148" s="945">
        <v>3</v>
      </c>
      <c r="B148" s="1286" t="s">
        <v>983</v>
      </c>
      <c r="C148" s="1286"/>
      <c r="D148" s="1286"/>
      <c r="E148" s="1287"/>
      <c r="F148" s="920"/>
      <c r="G148" s="1294"/>
      <c r="H148" s="1295"/>
      <c r="I148" s="911"/>
      <c r="J148" s="534"/>
      <c r="K148" s="534"/>
      <c r="L148" s="534"/>
      <c r="M148" s="534"/>
      <c r="N148" s="534"/>
      <c r="O148" s="534"/>
      <c r="P148" s="534"/>
      <c r="Q148" s="534"/>
      <c r="R148" s="534"/>
      <c r="S148" s="534"/>
      <c r="T148" s="534"/>
      <c r="U148" s="534"/>
      <c r="V148" s="534"/>
      <c r="W148" s="534"/>
      <c r="X148" s="534"/>
    </row>
    <row r="149" spans="1:24" ht="31.5" customHeight="1">
      <c r="A149" s="946"/>
      <c r="B149" s="1289"/>
      <c r="C149" s="1289"/>
      <c r="D149" s="1289"/>
      <c r="E149" s="1290"/>
      <c r="F149" s="920"/>
      <c r="G149" s="1294"/>
      <c r="H149" s="1295"/>
      <c r="I149" s="911"/>
      <c r="J149" s="534"/>
      <c r="K149" s="534"/>
      <c r="L149" s="534"/>
      <c r="M149" s="534"/>
      <c r="N149" s="534"/>
      <c r="O149" s="534"/>
      <c r="P149" s="534"/>
      <c r="Q149" s="534"/>
      <c r="R149" s="534"/>
      <c r="S149" s="534"/>
      <c r="T149" s="534"/>
      <c r="U149" s="534"/>
      <c r="V149" s="534"/>
      <c r="W149" s="534"/>
      <c r="X149" s="534"/>
    </row>
    <row r="150" spans="1:24" ht="28.5" customHeight="1">
      <c r="A150" s="946"/>
      <c r="B150" s="1289"/>
      <c r="C150" s="1289"/>
      <c r="D150" s="1289"/>
      <c r="E150" s="1290"/>
      <c r="F150" s="920"/>
      <c r="G150" s="1294"/>
      <c r="H150" s="1295"/>
      <c r="I150" s="911"/>
      <c r="J150" s="534"/>
      <c r="K150" s="534"/>
      <c r="L150" s="534"/>
      <c r="M150" s="534"/>
      <c r="N150" s="534"/>
      <c r="O150" s="534"/>
      <c r="P150" s="534"/>
      <c r="Q150" s="534"/>
      <c r="R150" s="534"/>
      <c r="S150" s="534"/>
      <c r="T150" s="534"/>
      <c r="U150" s="534"/>
      <c r="V150" s="534"/>
      <c r="W150" s="534"/>
      <c r="X150" s="534"/>
    </row>
    <row r="151" spans="1:24" ht="32.25" customHeight="1">
      <c r="A151" s="946"/>
      <c r="B151" s="1289"/>
      <c r="C151" s="1289"/>
      <c r="D151" s="1289"/>
      <c r="E151" s="1290"/>
      <c r="F151" s="920"/>
      <c r="G151" s="1294"/>
      <c r="H151" s="1295"/>
      <c r="I151" s="911"/>
      <c r="J151" s="534"/>
      <c r="K151" s="534"/>
      <c r="L151" s="534"/>
      <c r="M151" s="534"/>
      <c r="N151" s="534"/>
      <c r="O151" s="534"/>
      <c r="P151" s="534"/>
      <c r="Q151" s="534"/>
      <c r="R151" s="534"/>
      <c r="S151" s="534"/>
      <c r="T151" s="534"/>
      <c r="U151" s="534"/>
      <c r="V151" s="534"/>
      <c r="W151" s="534"/>
      <c r="X151" s="534"/>
    </row>
    <row r="152" spans="1:24" ht="35.25" customHeight="1">
      <c r="A152" s="946"/>
      <c r="B152" s="1355" t="s">
        <v>639</v>
      </c>
      <c r="C152" s="1355"/>
      <c r="D152" s="1355"/>
      <c r="E152" s="1356"/>
      <c r="F152" s="920"/>
      <c r="G152" s="1294"/>
      <c r="H152" s="1295"/>
      <c r="I152" s="911"/>
      <c r="J152" s="534"/>
      <c r="K152" s="534"/>
      <c r="L152" s="534"/>
      <c r="M152" s="534"/>
      <c r="N152" s="534"/>
      <c r="O152" s="534"/>
      <c r="P152" s="534"/>
      <c r="Q152" s="534"/>
      <c r="R152" s="534"/>
      <c r="S152" s="534"/>
      <c r="T152" s="534"/>
      <c r="U152" s="534"/>
      <c r="V152" s="534"/>
      <c r="W152" s="534"/>
      <c r="X152" s="534"/>
    </row>
    <row r="153" spans="1:24" ht="35.25" customHeight="1">
      <c r="A153" s="946"/>
      <c r="B153" s="1355" t="s">
        <v>22</v>
      </c>
      <c r="C153" s="1355"/>
      <c r="D153" s="1355"/>
      <c r="E153" s="1356"/>
      <c r="F153" s="920"/>
      <c r="G153" s="1294"/>
      <c r="H153" s="1295"/>
      <c r="I153" s="911"/>
      <c r="J153" s="534"/>
      <c r="K153" s="534"/>
      <c r="L153" s="534"/>
      <c r="M153" s="534"/>
      <c r="N153" s="534"/>
      <c r="O153" s="534"/>
      <c r="P153" s="534"/>
      <c r="Q153" s="534"/>
      <c r="R153" s="534"/>
      <c r="S153" s="534"/>
      <c r="T153" s="534"/>
      <c r="U153" s="534"/>
      <c r="V153" s="534"/>
      <c r="W153" s="534"/>
      <c r="X153" s="534"/>
    </row>
    <row r="154" spans="1:24" ht="41.25" customHeight="1">
      <c r="A154" s="947"/>
      <c r="B154" s="1357" t="s">
        <v>640</v>
      </c>
      <c r="C154" s="1357"/>
      <c r="D154" s="1357"/>
      <c r="E154" s="1358"/>
      <c r="F154" s="920"/>
      <c r="G154" s="1294"/>
      <c r="H154" s="1295"/>
      <c r="I154" s="911"/>
      <c r="J154" s="534"/>
      <c r="K154" s="534"/>
      <c r="L154" s="534"/>
      <c r="M154" s="534"/>
      <c r="N154" s="534"/>
      <c r="O154" s="534"/>
      <c r="P154" s="534"/>
      <c r="Q154" s="534"/>
      <c r="R154" s="534"/>
      <c r="S154" s="534"/>
      <c r="T154" s="534"/>
      <c r="U154" s="534"/>
      <c r="V154" s="534"/>
      <c r="W154" s="534"/>
      <c r="X154" s="534"/>
    </row>
    <row r="155" spans="1:24" ht="34.5" customHeight="1">
      <c r="A155" s="935" t="s">
        <v>984</v>
      </c>
      <c r="B155" s="1359" t="s">
        <v>763</v>
      </c>
      <c r="C155" s="1360"/>
      <c r="D155" s="1360"/>
      <c r="E155" s="1360"/>
      <c r="F155" s="936"/>
      <c r="G155" s="936"/>
      <c r="H155" s="936"/>
      <c r="I155" s="936"/>
      <c r="J155" s="534"/>
      <c r="K155" s="534"/>
      <c r="L155" s="534"/>
      <c r="M155" s="534"/>
      <c r="N155" s="534"/>
      <c r="O155" s="534"/>
      <c r="P155" s="534"/>
      <c r="Q155" s="534"/>
      <c r="R155" s="534"/>
      <c r="S155" s="534"/>
      <c r="T155" s="534"/>
      <c r="U155" s="534"/>
      <c r="V155" s="534"/>
      <c r="W155" s="534"/>
      <c r="X155" s="534"/>
    </row>
    <row r="156" spans="1:24" ht="44.25" customHeight="1">
      <c r="A156" s="906" t="s">
        <v>764</v>
      </c>
      <c r="B156" s="1323" t="s">
        <v>1022</v>
      </c>
      <c r="C156" s="1323"/>
      <c r="D156" s="1323"/>
      <c r="E156" s="1324"/>
      <c r="F156" s="911"/>
      <c r="G156" s="1294"/>
      <c r="H156" s="1295"/>
      <c r="I156" s="911"/>
      <c r="J156" s="534"/>
      <c r="K156" s="534"/>
      <c r="L156" s="534"/>
      <c r="M156" s="534"/>
      <c r="N156" s="534"/>
      <c r="O156" s="534"/>
      <c r="P156" s="534"/>
      <c r="Q156" s="534"/>
      <c r="R156" s="534"/>
      <c r="S156" s="534"/>
      <c r="T156" s="534"/>
      <c r="U156" s="534"/>
      <c r="V156" s="534"/>
      <c r="W156" s="534"/>
      <c r="X156" s="534"/>
    </row>
    <row r="157" spans="1:24" ht="41.25" customHeight="1">
      <c r="A157" s="906" t="s">
        <v>765</v>
      </c>
      <c r="B157" s="1323" t="s">
        <v>1023</v>
      </c>
      <c r="C157" s="1323"/>
      <c r="D157" s="1323"/>
      <c r="E157" s="1324"/>
      <c r="F157" s="911"/>
      <c r="G157" s="1294"/>
      <c r="H157" s="1295"/>
      <c r="I157" s="911"/>
      <c r="J157" s="534"/>
      <c r="K157" s="534"/>
      <c r="L157" s="534"/>
      <c r="M157" s="534"/>
      <c r="N157" s="534"/>
      <c r="O157" s="534"/>
      <c r="P157" s="534"/>
      <c r="Q157" s="534"/>
      <c r="R157" s="534"/>
      <c r="S157" s="534"/>
      <c r="T157" s="534"/>
      <c r="U157" s="534"/>
      <c r="V157" s="534"/>
      <c r="W157" s="534"/>
      <c r="X157" s="534"/>
    </row>
    <row r="158" spans="1:24" ht="37.5" customHeight="1">
      <c r="A158" s="906" t="s">
        <v>767</v>
      </c>
      <c r="B158" s="1323" t="s">
        <v>766</v>
      </c>
      <c r="C158" s="1323"/>
      <c r="D158" s="1323"/>
      <c r="E158" s="1324"/>
      <c r="F158" s="911"/>
      <c r="G158" s="1294"/>
      <c r="H158" s="1295"/>
      <c r="I158" s="911"/>
      <c r="J158" s="534"/>
      <c r="K158" s="534"/>
      <c r="L158" s="534"/>
      <c r="M158" s="534"/>
      <c r="N158" s="534"/>
      <c r="O158" s="534"/>
      <c r="P158" s="534"/>
      <c r="Q158" s="534"/>
      <c r="R158" s="534"/>
      <c r="S158" s="534"/>
      <c r="T158" s="534"/>
      <c r="U158" s="534"/>
      <c r="V158" s="534"/>
      <c r="W158" s="534"/>
      <c r="X158" s="534"/>
    </row>
    <row r="159" spans="1:24" ht="32.25" customHeight="1">
      <c r="A159" s="906" t="s">
        <v>769</v>
      </c>
      <c r="B159" s="1323" t="s">
        <v>641</v>
      </c>
      <c r="C159" s="1323"/>
      <c r="D159" s="1323"/>
      <c r="E159" s="1324"/>
      <c r="F159" s="911"/>
      <c r="G159" s="1294"/>
      <c r="H159" s="1295"/>
      <c r="I159" s="911"/>
      <c r="J159" s="534"/>
      <c r="K159" s="534"/>
      <c r="L159" s="534"/>
      <c r="M159" s="534"/>
      <c r="N159" s="534"/>
      <c r="O159" s="534"/>
      <c r="P159" s="534"/>
      <c r="Q159" s="534"/>
      <c r="R159" s="534"/>
      <c r="S159" s="534"/>
      <c r="T159" s="534"/>
      <c r="U159" s="534"/>
      <c r="V159" s="534"/>
      <c r="W159" s="534"/>
      <c r="X159" s="534"/>
    </row>
    <row r="160" spans="1:24" ht="37.5" customHeight="1">
      <c r="A160" s="906" t="s">
        <v>770</v>
      </c>
      <c r="B160" s="1323" t="s">
        <v>1026</v>
      </c>
      <c r="C160" s="1323"/>
      <c r="D160" s="1323"/>
      <c r="E160" s="1324"/>
      <c r="F160" s="911"/>
      <c r="G160" s="1294"/>
      <c r="H160" s="1295"/>
      <c r="I160" s="911"/>
      <c r="J160" s="534"/>
      <c r="K160" s="534"/>
      <c r="L160" s="534"/>
      <c r="M160" s="534"/>
      <c r="N160" s="534"/>
      <c r="O160" s="534"/>
      <c r="P160" s="534"/>
      <c r="Q160" s="534"/>
      <c r="R160" s="534"/>
      <c r="S160" s="534"/>
      <c r="T160" s="534"/>
      <c r="U160" s="534"/>
      <c r="V160" s="534"/>
      <c r="W160" s="534"/>
      <c r="X160" s="534"/>
    </row>
    <row r="161" spans="1:24" ht="49.5" customHeight="1">
      <c r="A161" s="1282" t="s">
        <v>760</v>
      </c>
      <c r="B161" s="1317" t="s">
        <v>973</v>
      </c>
      <c r="C161" s="1318"/>
      <c r="D161" s="1318"/>
      <c r="E161" s="1361"/>
      <c r="F161" s="948"/>
      <c r="G161" s="915"/>
      <c r="H161" s="916"/>
      <c r="I161" s="914"/>
      <c r="J161" s="534"/>
      <c r="K161" s="534"/>
      <c r="L161" s="534"/>
      <c r="M161" s="534"/>
      <c r="N161" s="534"/>
      <c r="O161" s="534"/>
      <c r="P161" s="534"/>
      <c r="Q161" s="534"/>
      <c r="R161" s="534"/>
      <c r="S161" s="534"/>
      <c r="T161" s="534"/>
      <c r="U161" s="534"/>
      <c r="V161" s="534"/>
      <c r="W161" s="534"/>
      <c r="X161" s="534"/>
    </row>
    <row r="162" spans="1:24" ht="36" customHeight="1">
      <c r="A162" s="1284"/>
      <c r="B162" s="1319" t="s">
        <v>643</v>
      </c>
      <c r="C162" s="1320"/>
      <c r="D162" s="1320"/>
      <c r="E162" s="1321"/>
      <c r="F162" s="949" t="s">
        <v>1024</v>
      </c>
      <c r="G162" s="950" t="s">
        <v>1024</v>
      </c>
      <c r="H162" s="925"/>
      <c r="I162" s="949" t="s">
        <v>1024</v>
      </c>
      <c r="J162" s="534"/>
      <c r="K162" s="534"/>
      <c r="L162" s="534"/>
      <c r="M162" s="534"/>
      <c r="N162" s="534"/>
      <c r="O162" s="534"/>
      <c r="P162" s="534"/>
      <c r="Q162" s="534"/>
      <c r="R162" s="534"/>
      <c r="S162" s="534"/>
      <c r="T162" s="534"/>
      <c r="U162" s="534"/>
      <c r="V162" s="534"/>
      <c r="W162" s="534"/>
      <c r="X162" s="534"/>
    </row>
    <row r="163" spans="1:24" ht="19.5" customHeight="1">
      <c r="A163" s="906"/>
      <c r="B163" s="1368" t="s">
        <v>749</v>
      </c>
      <c r="C163" s="1368"/>
      <c r="D163" s="1368"/>
      <c r="E163" s="1368"/>
      <c r="F163" s="1368"/>
      <c r="G163" s="1368"/>
      <c r="H163" s="1368"/>
      <c r="I163" s="1369"/>
      <c r="J163" s="534"/>
      <c r="K163" s="534"/>
      <c r="L163" s="534"/>
      <c r="M163" s="534"/>
      <c r="N163" s="534"/>
      <c r="O163" s="534"/>
      <c r="P163" s="534"/>
      <c r="Q163" s="534"/>
      <c r="R163" s="534"/>
      <c r="S163" s="534"/>
      <c r="T163" s="534"/>
      <c r="U163" s="534"/>
      <c r="V163" s="534"/>
      <c r="W163" s="534"/>
      <c r="X163" s="534"/>
    </row>
    <row r="164" spans="1:24" ht="39" customHeight="1">
      <c r="A164" s="923" t="s">
        <v>985</v>
      </c>
      <c r="B164" s="1359" t="s">
        <v>788</v>
      </c>
      <c r="C164" s="1360"/>
      <c r="D164" s="1360"/>
      <c r="E164" s="1360"/>
      <c r="F164" s="936"/>
      <c r="G164" s="952"/>
      <c r="H164" s="952"/>
      <c r="I164" s="953"/>
      <c r="J164" s="534"/>
      <c r="K164" s="534"/>
      <c r="L164" s="534"/>
      <c r="M164" s="534"/>
      <c r="N164" s="534"/>
      <c r="O164" s="534"/>
      <c r="P164" s="534"/>
      <c r="Q164" s="534"/>
      <c r="R164" s="534"/>
      <c r="S164" s="534"/>
      <c r="T164" s="534"/>
      <c r="U164" s="534"/>
      <c r="V164" s="534"/>
      <c r="W164" s="534"/>
      <c r="X164" s="534"/>
    </row>
    <row r="165" spans="1:24" ht="40.5" customHeight="1">
      <c r="A165" s="906" t="s">
        <v>764</v>
      </c>
      <c r="B165" s="1323" t="s">
        <v>1028</v>
      </c>
      <c r="C165" s="1323"/>
      <c r="D165" s="1323"/>
      <c r="E165" s="1324"/>
      <c r="F165" s="912"/>
      <c r="G165" s="1294"/>
      <c r="H165" s="1295"/>
      <c r="I165" s="912"/>
      <c r="J165" s="534"/>
      <c r="K165" s="534"/>
      <c r="L165" s="534"/>
      <c r="M165" s="534"/>
      <c r="N165" s="534"/>
      <c r="O165" s="534"/>
      <c r="P165" s="534"/>
      <c r="Q165" s="534"/>
      <c r="R165" s="534"/>
      <c r="S165" s="534"/>
      <c r="T165" s="534"/>
      <c r="U165" s="534"/>
      <c r="V165" s="534"/>
      <c r="W165" s="534"/>
      <c r="X165" s="534"/>
    </row>
    <row r="166" spans="1:24" ht="30" customHeight="1">
      <c r="A166" s="906" t="s">
        <v>765</v>
      </c>
      <c r="B166" s="1323" t="s">
        <v>756</v>
      </c>
      <c r="C166" s="1323"/>
      <c r="D166" s="1323"/>
      <c r="E166" s="1324"/>
      <c r="F166" s="916"/>
      <c r="G166" s="913"/>
      <c r="H166" s="904"/>
      <c r="I166" s="939"/>
      <c r="J166" s="534"/>
      <c r="K166" s="534"/>
      <c r="L166" s="534"/>
      <c r="M166" s="534"/>
      <c r="N166" s="534"/>
      <c r="O166" s="534"/>
      <c r="P166" s="534"/>
      <c r="Q166" s="534"/>
      <c r="R166" s="534"/>
      <c r="S166" s="534"/>
      <c r="T166" s="534"/>
      <c r="U166" s="534"/>
      <c r="V166" s="534"/>
      <c r="W166" s="534"/>
      <c r="X166" s="534"/>
    </row>
    <row r="167" spans="1:24" ht="35.25" customHeight="1">
      <c r="A167" s="906" t="s">
        <v>767</v>
      </c>
      <c r="B167" s="1323" t="s">
        <v>1029</v>
      </c>
      <c r="C167" s="1323"/>
      <c r="D167" s="1323"/>
      <c r="E167" s="1324"/>
      <c r="F167" s="911"/>
      <c r="G167" s="1294"/>
      <c r="H167" s="1295"/>
      <c r="I167" s="911"/>
      <c r="J167" s="534"/>
      <c r="K167" s="534"/>
      <c r="L167" s="534"/>
      <c r="M167" s="534"/>
      <c r="N167" s="534"/>
      <c r="O167" s="534"/>
      <c r="P167" s="534"/>
      <c r="Q167" s="534"/>
      <c r="R167" s="534"/>
      <c r="S167" s="534"/>
      <c r="T167" s="534"/>
      <c r="U167" s="534"/>
      <c r="V167" s="534"/>
      <c r="W167" s="534"/>
      <c r="X167" s="534"/>
    </row>
    <row r="168" spans="1:24" ht="31.5" customHeight="1">
      <c r="A168" s="906" t="s">
        <v>769</v>
      </c>
      <c r="B168" s="1323" t="s">
        <v>641</v>
      </c>
      <c r="C168" s="1323"/>
      <c r="D168" s="1323"/>
      <c r="E168" s="1324"/>
      <c r="F168" s="911"/>
      <c r="G168" s="1294"/>
      <c r="H168" s="1295"/>
      <c r="I168" s="911"/>
      <c r="J168" s="534"/>
      <c r="K168" s="534"/>
      <c r="L168" s="534"/>
      <c r="M168" s="534"/>
      <c r="N168" s="534"/>
      <c r="O168" s="534"/>
      <c r="P168" s="534"/>
      <c r="Q168" s="534"/>
      <c r="R168" s="534"/>
      <c r="S168" s="534"/>
      <c r="T168" s="534"/>
      <c r="U168" s="534"/>
      <c r="V168" s="534"/>
      <c r="W168" s="534"/>
      <c r="X168" s="534"/>
    </row>
    <row r="169" spans="1:24" ht="33" customHeight="1">
      <c r="A169" s="906" t="s">
        <v>770</v>
      </c>
      <c r="B169" s="1323" t="s">
        <v>1027</v>
      </c>
      <c r="C169" s="1323"/>
      <c r="D169" s="1323"/>
      <c r="E169" s="1324"/>
      <c r="F169" s="911"/>
      <c r="G169" s="1294"/>
      <c r="H169" s="1295"/>
      <c r="I169" s="911"/>
      <c r="J169" s="534"/>
      <c r="K169" s="534"/>
      <c r="L169" s="534"/>
      <c r="M169" s="534"/>
      <c r="N169" s="534"/>
      <c r="O169" s="534"/>
      <c r="P169" s="534"/>
      <c r="Q169" s="534"/>
      <c r="R169" s="534"/>
      <c r="S169" s="534"/>
      <c r="T169" s="534"/>
      <c r="U169" s="534"/>
      <c r="V169" s="534"/>
      <c r="W169" s="534"/>
      <c r="X169" s="534"/>
    </row>
    <row r="170" spans="1:24" ht="48" customHeight="1">
      <c r="A170" s="1282" t="s">
        <v>797</v>
      </c>
      <c r="B170" s="1317" t="s">
        <v>642</v>
      </c>
      <c r="C170" s="1318"/>
      <c r="D170" s="1318"/>
      <c r="E170" s="1361"/>
      <c r="F170" s="914"/>
      <c r="G170" s="915"/>
      <c r="H170" s="916"/>
      <c r="I170" s="914"/>
    </row>
    <row r="171" spans="1:24" ht="48" customHeight="1">
      <c r="A171" s="1284"/>
      <c r="B171" s="1319" t="s">
        <v>643</v>
      </c>
      <c r="C171" s="1320"/>
      <c r="D171" s="1320"/>
      <c r="E171" s="1321"/>
      <c r="F171" s="940" t="s">
        <v>1025</v>
      </c>
      <c r="G171" s="940" t="s">
        <v>1025</v>
      </c>
      <c r="H171" s="941"/>
      <c r="I171" s="940" t="s">
        <v>1025</v>
      </c>
    </row>
    <row r="172" spans="1:24" ht="16.5" customHeight="1">
      <c r="A172" s="799"/>
      <c r="B172" s="900"/>
      <c r="C172" s="900"/>
      <c r="D172" s="900"/>
      <c r="E172" s="900"/>
      <c r="F172" s="900"/>
      <c r="G172" s="900"/>
      <c r="H172" s="900"/>
      <c r="I172" s="900"/>
    </row>
    <row r="173" spans="1:24" ht="53.25" customHeight="1">
      <c r="A173" s="906">
        <v>5</v>
      </c>
      <c r="B173" s="1293" t="s">
        <v>993</v>
      </c>
      <c r="C173" s="1293"/>
      <c r="D173" s="1293"/>
      <c r="E173" s="1293"/>
      <c r="F173" s="1293"/>
      <c r="G173" s="1293"/>
      <c r="H173" s="1293"/>
      <c r="I173" s="954"/>
    </row>
    <row r="174" spans="1:24" ht="9" customHeight="1">
      <c r="A174" s="955"/>
      <c r="B174" s="1364"/>
      <c r="C174" s="1364"/>
      <c r="D174" s="1364"/>
      <c r="E174" s="1364"/>
      <c r="F174" s="1364"/>
      <c r="G174" s="1364"/>
      <c r="H174" s="1364"/>
      <c r="I174" s="1364"/>
    </row>
    <row r="175" spans="1:24" ht="61.5" customHeight="1">
      <c r="A175" s="906">
        <v>6</v>
      </c>
      <c r="B175" s="1293" t="s">
        <v>994</v>
      </c>
      <c r="C175" s="1293"/>
      <c r="D175" s="1293"/>
      <c r="E175" s="1293"/>
      <c r="F175" s="1293"/>
      <c r="G175" s="1293"/>
      <c r="H175" s="1293"/>
      <c r="I175" s="954"/>
    </row>
    <row r="176" spans="1:24" ht="15.75" customHeight="1">
      <c r="A176" s="1365"/>
      <c r="B176" s="1366"/>
      <c r="C176" s="1366"/>
      <c r="D176" s="1366"/>
      <c r="E176" s="1366"/>
      <c r="F176" s="1366"/>
      <c r="G176" s="1366"/>
      <c r="H176" s="1366"/>
      <c r="I176" s="1367"/>
    </row>
    <row r="177" spans="1:24" ht="72" customHeight="1">
      <c r="A177" s="906">
        <v>7</v>
      </c>
      <c r="B177" s="1293" t="s">
        <v>995</v>
      </c>
      <c r="C177" s="1293"/>
      <c r="D177" s="1293"/>
      <c r="E177" s="1293"/>
      <c r="F177" s="1293"/>
      <c r="G177" s="1293"/>
      <c r="H177" s="1293"/>
      <c r="I177" s="954"/>
    </row>
    <row r="178" spans="1:24" ht="45.75" customHeight="1">
      <c r="A178" s="956">
        <v>8</v>
      </c>
      <c r="B178" s="1320" t="s">
        <v>644</v>
      </c>
      <c r="C178" s="1320"/>
      <c r="D178" s="1320"/>
      <c r="E178" s="1321"/>
      <c r="F178" s="920"/>
      <c r="G178" s="1341"/>
      <c r="H178" s="1342"/>
      <c r="I178" s="920"/>
    </row>
    <row r="179" spans="1:24" s="722" customFormat="1" ht="12" customHeight="1">
      <c r="A179" s="721"/>
      <c r="B179" s="721"/>
      <c r="C179" s="721"/>
      <c r="D179" s="721"/>
      <c r="E179" s="721"/>
      <c r="F179" s="721"/>
      <c r="G179" s="721"/>
      <c r="H179" s="721"/>
      <c r="I179" s="721"/>
      <c r="J179" s="721"/>
    </row>
    <row r="180" spans="1:24" ht="21" hidden="1" customHeight="1">
      <c r="A180" s="396"/>
      <c r="B180" s="734"/>
      <c r="C180" s="734"/>
      <c r="D180" s="734"/>
      <c r="E180" s="531"/>
      <c r="F180" s="531"/>
      <c r="G180" s="531"/>
      <c r="H180" s="735"/>
      <c r="I180" s="532"/>
      <c r="J180" s="532"/>
      <c r="K180" s="532"/>
      <c r="L180" s="532"/>
      <c r="M180" s="533"/>
      <c r="N180" s="532"/>
      <c r="O180" s="532"/>
      <c r="P180" s="532"/>
      <c r="Q180" s="532"/>
      <c r="R180" s="532"/>
      <c r="S180" s="532"/>
      <c r="T180" s="532"/>
      <c r="U180" s="532"/>
      <c r="V180" s="532"/>
      <c r="W180" s="532"/>
      <c r="X180" s="532"/>
    </row>
    <row r="181" spans="1:24" ht="10.5" hidden="1" customHeight="1">
      <c r="A181" s="396"/>
      <c r="B181" s="734"/>
      <c r="C181" s="734"/>
      <c r="D181" s="734"/>
      <c r="E181" s="531"/>
      <c r="F181" s="531"/>
      <c r="G181" s="531"/>
      <c r="H181" s="735"/>
      <c r="I181" s="532"/>
      <c r="J181" s="532"/>
      <c r="K181" s="532"/>
      <c r="L181" s="532"/>
      <c r="M181" s="533"/>
      <c r="N181" s="532"/>
      <c r="O181" s="532"/>
      <c r="P181" s="532"/>
      <c r="Q181" s="532"/>
      <c r="R181" s="532"/>
      <c r="S181" s="532"/>
      <c r="T181" s="532"/>
      <c r="U181" s="532"/>
      <c r="V181" s="532"/>
      <c r="W181" s="532"/>
      <c r="X181" s="532"/>
    </row>
    <row r="182" spans="1:24" ht="10.5" hidden="1" customHeight="1">
      <c r="A182" s="396"/>
      <c r="B182" s="734"/>
      <c r="C182" s="734"/>
      <c r="D182" s="734"/>
      <c r="E182" s="531"/>
      <c r="F182" s="531"/>
      <c r="G182" s="531"/>
      <c r="H182" s="735"/>
      <c r="I182" s="532"/>
      <c r="J182" s="532"/>
      <c r="K182" s="532"/>
      <c r="L182" s="532"/>
      <c r="M182" s="533"/>
      <c r="N182" s="532"/>
      <c r="O182" s="532"/>
      <c r="P182" s="532"/>
      <c r="Q182" s="532"/>
      <c r="R182" s="532"/>
      <c r="S182" s="532"/>
      <c r="T182" s="532"/>
      <c r="U182" s="532"/>
      <c r="V182" s="532"/>
      <c r="W182" s="532"/>
      <c r="X182" s="532"/>
    </row>
    <row r="183" spans="1:24" ht="10.5" hidden="1" customHeight="1">
      <c r="A183" s="396"/>
      <c r="B183" s="734"/>
      <c r="C183" s="734"/>
      <c r="D183" s="734"/>
      <c r="E183" s="531"/>
      <c r="F183" s="531"/>
      <c r="G183" s="531"/>
      <c r="H183" s="735"/>
      <c r="I183" s="532"/>
      <c r="J183" s="532"/>
      <c r="K183" s="532"/>
      <c r="L183" s="532"/>
      <c r="M183" s="533"/>
      <c r="N183" s="532"/>
      <c r="O183" s="532"/>
      <c r="P183" s="532"/>
      <c r="Q183" s="532"/>
      <c r="R183" s="532"/>
      <c r="S183" s="532"/>
      <c r="T183" s="532"/>
      <c r="U183" s="532"/>
      <c r="V183" s="532"/>
      <c r="W183" s="532"/>
      <c r="X183" s="532"/>
    </row>
    <row r="184" spans="1:24" ht="10.5" hidden="1" customHeight="1">
      <c r="A184" s="396"/>
      <c r="B184" s="734"/>
      <c r="C184" s="734"/>
      <c r="D184" s="734"/>
      <c r="E184" s="531"/>
      <c r="F184" s="531"/>
      <c r="G184" s="531"/>
      <c r="H184" s="735"/>
      <c r="I184" s="532"/>
      <c r="J184" s="532"/>
      <c r="K184" s="532"/>
      <c r="L184" s="532"/>
      <c r="M184" s="533"/>
      <c r="N184" s="532"/>
      <c r="O184" s="532"/>
      <c r="P184" s="532"/>
      <c r="Q184" s="532"/>
      <c r="R184" s="532"/>
      <c r="S184" s="532"/>
      <c r="T184" s="532"/>
      <c r="U184" s="532"/>
      <c r="V184" s="532"/>
      <c r="W184" s="532"/>
      <c r="X184" s="532"/>
    </row>
    <row r="185" spans="1:24" ht="9.75" hidden="1" customHeight="1">
      <c r="A185" s="772"/>
      <c r="B185" s="396"/>
      <c r="C185" s="773"/>
      <c r="D185" s="774"/>
      <c r="E185" s="734"/>
      <c r="F185" s="734"/>
      <c r="G185" s="734"/>
      <c r="H185" s="775"/>
      <c r="I185" s="534"/>
      <c r="J185" s="534"/>
      <c r="K185" s="534"/>
      <c r="L185" s="534"/>
      <c r="M185" s="534"/>
      <c r="N185" s="534"/>
      <c r="O185" s="534"/>
      <c r="P185" s="534"/>
      <c r="Q185" s="534"/>
      <c r="R185" s="534"/>
      <c r="S185" s="534"/>
      <c r="T185" s="534"/>
      <c r="U185" s="534"/>
      <c r="V185" s="534"/>
      <c r="W185" s="534"/>
      <c r="X185" s="534"/>
    </row>
    <row r="186" spans="1:24" ht="15.75" hidden="1" customHeight="1">
      <c r="A186" s="492"/>
      <c r="B186" s="741"/>
      <c r="C186" s="741"/>
      <c r="D186" s="741"/>
      <c r="E186" s="741"/>
      <c r="F186" s="741"/>
      <c r="G186" s="741"/>
      <c r="H186" s="741"/>
      <c r="I186" s="741"/>
    </row>
    <row r="187" spans="1:24" ht="16.5" customHeight="1">
      <c r="A187" s="891" t="s">
        <v>848</v>
      </c>
      <c r="B187" s="1292" t="s">
        <v>812</v>
      </c>
      <c r="C187" s="1292"/>
      <c r="D187" s="1292"/>
      <c r="E187" s="1292"/>
      <c r="F187" s="1292"/>
      <c r="G187" s="1292"/>
      <c r="H187" s="1292"/>
      <c r="I187" s="892"/>
    </row>
    <row r="188" spans="1:24" ht="9" customHeight="1">
      <c r="A188" s="892"/>
      <c r="B188" s="893"/>
      <c r="C188" s="893"/>
      <c r="D188" s="893"/>
      <c r="E188" s="893"/>
      <c r="F188" s="893"/>
      <c r="G188" s="893"/>
      <c r="H188" s="892"/>
      <c r="I188" s="892"/>
    </row>
    <row r="189" spans="1:24" ht="20.100000000000001" customHeight="1">
      <c r="A189" s="894"/>
      <c r="B189" s="1276" t="s">
        <v>1001</v>
      </c>
      <c r="C189" s="1276"/>
      <c r="D189" s="1276"/>
      <c r="E189" s="1276"/>
      <c r="F189" s="1276"/>
      <c r="G189" s="1276"/>
      <c r="H189" s="1276"/>
      <c r="I189" s="895"/>
    </row>
    <row r="190" spans="1:24" ht="9" customHeight="1">
      <c r="A190" s="892"/>
      <c r="B190" s="893"/>
      <c r="C190" s="893"/>
      <c r="D190" s="893"/>
      <c r="E190" s="893"/>
      <c r="F190" s="893"/>
      <c r="G190" s="893"/>
      <c r="H190" s="892"/>
      <c r="I190" s="892"/>
    </row>
    <row r="191" spans="1:24" ht="408.75" customHeight="1">
      <c r="A191" s="1362"/>
      <c r="B191" s="1281" t="s">
        <v>1000</v>
      </c>
      <c r="C191" s="1281"/>
      <c r="D191" s="1281"/>
      <c r="E191" s="1281"/>
      <c r="F191" s="1281"/>
      <c r="G191" s="1281"/>
      <c r="H191" s="1281"/>
      <c r="I191" s="1363"/>
    </row>
    <row r="192" spans="1:24" ht="197.25" customHeight="1">
      <c r="A192" s="1362"/>
      <c r="B192" s="1281"/>
      <c r="C192" s="1281"/>
      <c r="D192" s="1281"/>
      <c r="E192" s="1281"/>
      <c r="F192" s="1281"/>
      <c r="G192" s="1281"/>
      <c r="H192" s="1281"/>
      <c r="I192" s="1363"/>
    </row>
    <row r="193" spans="1:13" ht="75" customHeight="1">
      <c r="A193" s="536"/>
      <c r="B193" s="1194" t="s">
        <v>813</v>
      </c>
      <c r="C193" s="1194"/>
      <c r="D193" s="1194"/>
      <c r="E193" s="1194"/>
      <c r="F193" s="1194"/>
      <c r="G193" s="1194"/>
      <c r="H193" s="1194"/>
      <c r="I193" s="741"/>
    </row>
    <row r="194" spans="1:13" ht="15.75" hidden="1" customHeight="1">
      <c r="A194" s="536"/>
      <c r="B194" s="763"/>
      <c r="C194" s="763"/>
      <c r="D194" s="763"/>
      <c r="E194" s="763"/>
      <c r="F194" s="763"/>
      <c r="G194" s="763"/>
      <c r="H194" s="763"/>
      <c r="I194" s="741"/>
      <c r="M194" s="393">
        <f>M20</f>
        <v>2</v>
      </c>
    </row>
    <row r="195" spans="1:13" ht="7.5" customHeight="1">
      <c r="A195" s="536"/>
      <c r="B195" s="763"/>
      <c r="C195" s="763"/>
      <c r="D195" s="763"/>
      <c r="E195" s="763"/>
      <c r="F195" s="763"/>
      <c r="G195" s="763"/>
      <c r="H195" s="763"/>
      <c r="I195" s="741"/>
      <c r="M195" s="393"/>
    </row>
    <row r="196" spans="1:13" ht="20.25" customHeight="1">
      <c r="A196" s="736">
        <v>4</v>
      </c>
      <c r="B196" s="1277" t="s">
        <v>646</v>
      </c>
      <c r="C196" s="1277"/>
      <c r="D196" s="1277"/>
      <c r="E196" s="1277"/>
      <c r="F196" s="1277"/>
      <c r="G196" s="1277"/>
      <c r="H196" s="1277"/>
      <c r="I196" s="741"/>
      <c r="M196" s="393" t="str">
        <f>M21</f>
        <v>2 or more</v>
      </c>
    </row>
    <row r="197" spans="1:13" ht="29.25" customHeight="1">
      <c r="A197" s="499"/>
      <c r="B197" s="1132" t="str">
        <f>IF(M194=1, "Name of the Bidder", IF(M194=2, "Name of the Bidder", IF(M194=3, "Name of Lead Partner of Joint Venture", "")))</f>
        <v>Name of the Bidder</v>
      </c>
      <c r="C197" s="1133"/>
      <c r="D197" s="1133"/>
      <c r="E197" s="1278">
        <f>'Names of Bidder'!D10</f>
        <v>0</v>
      </c>
      <c r="F197" s="1279"/>
      <c r="G197" s="1279"/>
      <c r="H197" s="1280"/>
      <c r="I197" s="741"/>
    </row>
    <row r="198" spans="1:13" ht="25.5" customHeight="1">
      <c r="A198" s="499" t="s">
        <v>647</v>
      </c>
      <c r="B198" s="1115" t="s">
        <v>648</v>
      </c>
      <c r="C198" s="1116"/>
      <c r="D198" s="1116"/>
      <c r="E198" s="1116"/>
      <c r="F198" s="1116"/>
      <c r="G198" s="1116"/>
      <c r="H198" s="1116"/>
      <c r="I198" s="741"/>
    </row>
    <row r="199" spans="1:13" ht="19.5" customHeight="1">
      <c r="A199" s="539"/>
      <c r="B199" s="540"/>
      <c r="C199" s="540"/>
      <c r="D199" s="743"/>
      <c r="E199" s="1055"/>
      <c r="F199" s="1058" t="s">
        <v>651</v>
      </c>
      <c r="G199" s="1141"/>
      <c r="H199" s="1059"/>
      <c r="I199" s="741"/>
    </row>
    <row r="200" spans="1:13" ht="47.25" customHeight="1">
      <c r="A200" s="539"/>
      <c r="B200" s="540"/>
      <c r="C200" s="540"/>
      <c r="D200" s="743" t="s">
        <v>702</v>
      </c>
      <c r="E200" s="1057"/>
      <c r="F200" s="1062"/>
      <c r="G200" s="1142"/>
      <c r="H200" s="1063"/>
      <c r="I200" s="741"/>
    </row>
    <row r="201" spans="1:13" ht="17.25" customHeight="1">
      <c r="A201" s="541" t="s">
        <v>653</v>
      </c>
      <c r="B201" s="1074" t="s">
        <v>654</v>
      </c>
      <c r="C201" s="1074"/>
      <c r="D201" s="542"/>
      <c r="E201" s="602"/>
      <c r="F201" s="1080"/>
      <c r="G201" s="1081"/>
      <c r="H201" s="1082"/>
      <c r="I201" s="741"/>
    </row>
    <row r="202" spans="1:13" ht="57" customHeight="1">
      <c r="A202" s="541"/>
      <c r="B202" s="1068" t="s">
        <v>881</v>
      </c>
      <c r="C202" s="1275"/>
      <c r="D202" s="1069"/>
      <c r="E202" s="543" t="s">
        <v>557</v>
      </c>
      <c r="F202" s="1075"/>
      <c r="G202" s="1076"/>
      <c r="H202" s="1077"/>
      <c r="I202" s="741"/>
    </row>
    <row r="203" spans="1:13" ht="15.75" customHeight="1">
      <c r="A203" s="838">
        <v>1</v>
      </c>
      <c r="B203" s="846" t="s">
        <v>880</v>
      </c>
      <c r="C203" s="848"/>
      <c r="D203" s="836"/>
      <c r="E203" s="601"/>
      <c r="F203" s="1075"/>
      <c r="G203" s="1076"/>
      <c r="H203" s="1077"/>
      <c r="I203" s="741"/>
    </row>
    <row r="204" spans="1:13" ht="15.75" customHeight="1">
      <c r="A204" s="541">
        <v>2</v>
      </c>
      <c r="B204" s="832" t="s">
        <v>865</v>
      </c>
      <c r="C204" s="505"/>
      <c r="D204" s="751"/>
      <c r="E204" s="776"/>
      <c r="F204" s="1075"/>
      <c r="G204" s="1076"/>
      <c r="H204" s="1077"/>
    </row>
    <row r="205" spans="1:13" ht="15.75" customHeight="1">
      <c r="A205" s="541">
        <v>3</v>
      </c>
      <c r="B205" s="832" t="s">
        <v>858</v>
      </c>
      <c r="C205" s="505"/>
      <c r="D205" s="751"/>
      <c r="E205" s="776"/>
      <c r="F205" s="1075"/>
      <c r="G205" s="1076"/>
      <c r="H205" s="1077"/>
      <c r="I205" s="741"/>
    </row>
    <row r="206" spans="1:13" ht="15.75" customHeight="1">
      <c r="A206" s="541">
        <v>4</v>
      </c>
      <c r="B206" s="832" t="s">
        <v>655</v>
      </c>
      <c r="C206" s="839"/>
      <c r="D206" s="835"/>
      <c r="E206" s="776"/>
      <c r="F206" s="828"/>
      <c r="G206" s="829"/>
      <c r="H206" s="830"/>
      <c r="I206" s="827"/>
    </row>
    <row r="207" spans="1:13" ht="16.5" customHeight="1">
      <c r="A207" s="541">
        <v>5</v>
      </c>
      <c r="B207" s="831" t="s">
        <v>656</v>
      </c>
      <c r="C207" s="834"/>
      <c r="D207" s="751"/>
      <c r="E207" s="776"/>
      <c r="F207" s="1075"/>
      <c r="G207" s="1076"/>
      <c r="H207" s="1077"/>
      <c r="I207" s="741"/>
    </row>
    <row r="208" spans="1:13">
      <c r="A208" s="541">
        <v>6</v>
      </c>
      <c r="B208" s="831" t="s">
        <v>657</v>
      </c>
      <c r="C208" s="834"/>
      <c r="D208" s="751"/>
      <c r="E208" s="776"/>
      <c r="F208" s="1075"/>
      <c r="G208" s="1076"/>
      <c r="H208" s="1077"/>
      <c r="I208" s="741"/>
    </row>
    <row r="209" spans="1:9" ht="29.25" customHeight="1">
      <c r="A209" s="499"/>
      <c r="B209" s="746"/>
      <c r="C209" s="747"/>
      <c r="D209" s="747"/>
      <c r="E209" s="747"/>
      <c r="F209" s="747"/>
      <c r="G209" s="747"/>
      <c r="H209" s="747"/>
      <c r="I209" s="741"/>
    </row>
    <row r="210" spans="1:9" ht="29.25" customHeight="1">
      <c r="A210" s="499"/>
      <c r="B210" s="746"/>
      <c r="C210" s="747"/>
      <c r="D210" s="747"/>
      <c r="E210" s="747"/>
      <c r="F210" s="747"/>
      <c r="G210" s="747"/>
      <c r="H210" s="747"/>
      <c r="I210" s="741"/>
    </row>
    <row r="211" spans="1:9" ht="20.25" customHeight="1">
      <c r="A211" s="539" t="s">
        <v>605</v>
      </c>
      <c r="B211" s="1115" t="s">
        <v>662</v>
      </c>
      <c r="C211" s="1116"/>
      <c r="D211" s="1116"/>
      <c r="E211" s="1116"/>
      <c r="F211" s="1116"/>
      <c r="G211" s="1116"/>
      <c r="H211" s="1116"/>
      <c r="I211" s="741"/>
    </row>
    <row r="212" spans="1:9" ht="19.5" customHeight="1">
      <c r="A212" s="539"/>
      <c r="B212" s="557"/>
      <c r="C212" s="540"/>
      <c r="D212" s="743"/>
      <c r="E212" s="1055"/>
      <c r="F212" s="1058" t="s">
        <v>651</v>
      </c>
      <c r="G212" s="1141"/>
      <c r="H212" s="1059"/>
      <c r="I212" s="741"/>
    </row>
    <row r="213" spans="1:9" ht="47.25" customHeight="1">
      <c r="A213" s="539"/>
      <c r="B213" s="557"/>
      <c r="C213" s="540"/>
      <c r="D213" s="743" t="s">
        <v>703</v>
      </c>
      <c r="E213" s="1057"/>
      <c r="F213" s="1062"/>
      <c r="G213" s="1142"/>
      <c r="H213" s="1063"/>
      <c r="I213" s="741"/>
    </row>
    <row r="214" spans="1:9" ht="17.25" customHeight="1">
      <c r="A214" s="541" t="s">
        <v>653</v>
      </c>
      <c r="B214" s="1130" t="s">
        <v>654</v>
      </c>
      <c r="C214" s="1131"/>
      <c r="D214" s="748"/>
      <c r="E214" s="602"/>
      <c r="F214" s="1080"/>
      <c r="G214" s="1081"/>
      <c r="H214" s="1082"/>
      <c r="I214" s="741"/>
    </row>
    <row r="215" spans="1:9" ht="58.5" customHeight="1">
      <c r="A215" s="541"/>
      <c r="B215" s="1068" t="s">
        <v>881</v>
      </c>
      <c r="C215" s="1275"/>
      <c r="D215" s="1069"/>
      <c r="E215" s="543" t="s">
        <v>557</v>
      </c>
      <c r="F215" s="1075"/>
      <c r="G215" s="1076"/>
      <c r="H215" s="1077"/>
      <c r="I215" s="741"/>
    </row>
    <row r="216" spans="1:9" ht="15.75" customHeight="1">
      <c r="A216" s="838">
        <v>1</v>
      </c>
      <c r="B216" s="846" t="s">
        <v>880</v>
      </c>
      <c r="C216" s="833"/>
      <c r="D216" s="836"/>
      <c r="E216" s="777"/>
      <c r="F216" s="1075"/>
      <c r="G216" s="1076"/>
      <c r="H216" s="1077"/>
      <c r="I216" s="741"/>
    </row>
    <row r="217" spans="1:9" ht="15.75" customHeight="1">
      <c r="A217" s="541">
        <v>2</v>
      </c>
      <c r="B217" s="846" t="s">
        <v>865</v>
      </c>
      <c r="C217" s="833"/>
      <c r="D217" s="761"/>
      <c r="E217" s="777"/>
      <c r="F217" s="1075"/>
      <c r="G217" s="1076"/>
      <c r="H217" s="1077"/>
    </row>
    <row r="218" spans="1:9" ht="15.75" customHeight="1">
      <c r="A218" s="541">
        <v>3</v>
      </c>
      <c r="B218" s="846" t="s">
        <v>858</v>
      </c>
      <c r="C218" s="833"/>
      <c r="D218" s="761"/>
      <c r="E218" s="777"/>
      <c r="F218" s="1075"/>
      <c r="G218" s="1076"/>
      <c r="H218" s="1077"/>
      <c r="I218" s="741"/>
    </row>
    <row r="219" spans="1:9" ht="16.5" customHeight="1">
      <c r="A219" s="541">
        <v>4</v>
      </c>
      <c r="B219" s="846" t="s">
        <v>655</v>
      </c>
      <c r="C219" s="833"/>
      <c r="D219" s="761"/>
      <c r="E219" s="777"/>
      <c r="F219" s="1075"/>
      <c r="G219" s="1076"/>
      <c r="H219" s="1077"/>
      <c r="I219" s="741"/>
    </row>
    <row r="220" spans="1:9" ht="16.5" customHeight="1">
      <c r="A220" s="541">
        <v>5</v>
      </c>
      <c r="B220" s="847" t="s">
        <v>656</v>
      </c>
      <c r="C220" s="841"/>
      <c r="D220" s="837"/>
      <c r="E220" s="777"/>
      <c r="F220" s="828"/>
      <c r="G220" s="829"/>
      <c r="H220" s="830"/>
      <c r="I220" s="827"/>
    </row>
    <row r="221" spans="1:9" ht="16.5" customHeight="1">
      <c r="A221" s="840">
        <v>6</v>
      </c>
      <c r="B221" s="602" t="s">
        <v>657</v>
      </c>
      <c r="C221" s="849"/>
      <c r="D221" s="836"/>
      <c r="E221" s="777"/>
      <c r="F221" s="1075"/>
      <c r="G221" s="1076"/>
      <c r="H221" s="1077"/>
      <c r="I221" s="741"/>
    </row>
    <row r="222" spans="1:9" ht="51" customHeight="1">
      <c r="A222" s="541"/>
      <c r="B222" s="1273" t="s">
        <v>664</v>
      </c>
      <c r="C222" s="1274"/>
      <c r="D222" s="761"/>
      <c r="E222" s="777"/>
      <c r="F222" s="1075"/>
      <c r="G222" s="1076"/>
      <c r="H222" s="1077"/>
      <c r="I222" s="741"/>
    </row>
    <row r="223" spans="1:9" ht="16.5" customHeight="1">
      <c r="A223" s="559"/>
      <c r="B223" s="560"/>
      <c r="C223" s="560"/>
      <c r="D223" s="531"/>
      <c r="E223" s="531"/>
      <c r="F223" s="531"/>
      <c r="G223" s="531"/>
      <c r="H223" s="531"/>
      <c r="I223" s="741"/>
    </row>
    <row r="224" spans="1:9" ht="16.5" customHeight="1">
      <c r="A224" s="539" t="s">
        <v>665</v>
      </c>
      <c r="B224" s="1166" t="s">
        <v>666</v>
      </c>
      <c r="C224" s="1167"/>
      <c r="D224" s="759"/>
      <c r="E224" s="1168"/>
      <c r="F224" s="1169"/>
      <c r="G224" s="1170"/>
      <c r="H224" s="1171"/>
      <c r="I224" s="741"/>
    </row>
    <row r="225" spans="1:9" ht="34.5" customHeight="1">
      <c r="A225" s="539"/>
      <c r="B225" s="1116"/>
      <c r="C225" s="1166"/>
      <c r="D225" s="760" t="s">
        <v>704</v>
      </c>
      <c r="E225" s="1172" t="s">
        <v>651</v>
      </c>
      <c r="F225" s="1264"/>
      <c r="G225" s="1264"/>
      <c r="H225" s="1173"/>
      <c r="I225" s="741"/>
    </row>
    <row r="226" spans="1:9" ht="56.25" customHeight="1">
      <c r="A226" s="541"/>
      <c r="B226" s="1135" t="s">
        <v>668</v>
      </c>
      <c r="C226" s="1136"/>
      <c r="D226" s="761"/>
      <c r="E226" s="1075"/>
      <c r="F226" s="1076"/>
      <c r="G226" s="1076"/>
      <c r="H226" s="1077"/>
    </row>
    <row r="227" spans="1:9" ht="15.75" customHeight="1">
      <c r="A227" s="541"/>
      <c r="B227" s="1071" t="s">
        <v>669</v>
      </c>
      <c r="C227" s="1131"/>
      <c r="D227" s="748"/>
      <c r="E227" s="1137"/>
      <c r="F227" s="1138"/>
      <c r="G227" s="1139"/>
      <c r="H227" s="1140"/>
      <c r="I227" s="741"/>
    </row>
    <row r="228" spans="1:9" ht="79.5" customHeight="1">
      <c r="A228" s="541"/>
      <c r="B228" s="1135" t="s">
        <v>670</v>
      </c>
      <c r="C228" s="1136"/>
      <c r="D228" s="761"/>
      <c r="E228" s="1075"/>
      <c r="F228" s="1076"/>
      <c r="G228" s="1076"/>
      <c r="H228" s="1077"/>
      <c r="I228" s="741"/>
    </row>
    <row r="229" spans="1:9" ht="18" customHeight="1">
      <c r="A229" s="504"/>
      <c r="B229" s="769"/>
      <c r="C229" s="769"/>
      <c r="D229" s="769"/>
      <c r="G229" s="769"/>
    </row>
    <row r="230" spans="1:9" ht="19.5" hidden="1" customHeight="1">
      <c r="A230" s="499"/>
      <c r="B230" s="1116" t="str">
        <f>IF(AND(M194=2,M196=1),"Name of Other Partner of JV",IF(AND(M194=2,M196="2 or more"),"Name of Other Partner-1 of JV",""))</f>
        <v>Name of Other Partner-1 of JV</v>
      </c>
      <c r="C230" s="1116"/>
      <c r="D230" s="1116"/>
      <c r="E230" s="1132">
        <f>'[15]Name of Bidder'!C18</f>
        <v>0</v>
      </c>
      <c r="F230" s="1133"/>
      <c r="G230" s="1133"/>
      <c r="H230" s="1134"/>
      <c r="I230" s="741"/>
    </row>
    <row r="231" spans="1:9" ht="29.25" hidden="1" customHeight="1">
      <c r="A231" s="499" t="s">
        <v>647</v>
      </c>
      <c r="B231" s="1115" t="s">
        <v>648</v>
      </c>
      <c r="C231" s="1116"/>
      <c r="D231" s="1116"/>
      <c r="E231" s="1116"/>
      <c r="F231" s="1116"/>
      <c r="G231" s="1116"/>
      <c r="H231" s="1116"/>
      <c r="I231" s="741"/>
    </row>
    <row r="232" spans="1:9" ht="19.5" hidden="1" customHeight="1">
      <c r="A232" s="539"/>
      <c r="B232" s="557"/>
      <c r="C232" s="563"/>
      <c r="D232" s="564"/>
      <c r="E232" s="1058" t="s">
        <v>649</v>
      </c>
      <c r="F232" s="1059" t="s">
        <v>650</v>
      </c>
      <c r="G232" s="1058" t="s">
        <v>651</v>
      </c>
      <c r="H232" s="1059"/>
      <c r="I232" s="741"/>
    </row>
    <row r="233" spans="1:9" ht="47.25" hidden="1" customHeight="1">
      <c r="A233" s="539"/>
      <c r="B233" s="557"/>
      <c r="C233" s="563"/>
      <c r="D233" s="742" t="s">
        <v>652</v>
      </c>
      <c r="E233" s="1143"/>
      <c r="F233" s="1144"/>
      <c r="G233" s="1143"/>
      <c r="H233" s="1144"/>
      <c r="I233" s="741"/>
    </row>
    <row r="234" spans="1:9" ht="17.25" hidden="1" customHeight="1">
      <c r="A234" s="541" t="s">
        <v>653</v>
      </c>
      <c r="B234" s="1126" t="s">
        <v>654</v>
      </c>
      <c r="C234" s="1145"/>
      <c r="D234" s="749"/>
      <c r="E234" s="1146"/>
      <c r="F234" s="1147"/>
      <c r="G234" s="1146"/>
      <c r="H234" s="1147"/>
      <c r="I234" s="741"/>
    </row>
    <row r="235" spans="1:9" ht="17.25" hidden="1" customHeight="1">
      <c r="A235" s="541"/>
      <c r="B235" s="1126" t="s">
        <v>671</v>
      </c>
      <c r="C235" s="1127"/>
      <c r="D235" s="1145"/>
      <c r="E235" s="543" t="s">
        <v>557</v>
      </c>
      <c r="F235" s="544"/>
      <c r="G235" s="544"/>
      <c r="H235" s="545"/>
      <c r="I235" s="741"/>
    </row>
    <row r="236" spans="1:9" ht="15.75" hidden="1" customHeight="1">
      <c r="A236" s="541">
        <v>1</v>
      </c>
      <c r="B236" s="1128" t="s">
        <v>656</v>
      </c>
      <c r="C236" s="1148"/>
      <c r="D236" s="751"/>
      <c r="E236" s="551"/>
      <c r="F236" s="552"/>
      <c r="G236" s="1149"/>
      <c r="H236" s="1150"/>
      <c r="I236" s="741"/>
    </row>
    <row r="237" spans="1:9" ht="15.75" hidden="1" customHeight="1">
      <c r="A237" s="541">
        <v>2</v>
      </c>
      <c r="B237" s="1128" t="s">
        <v>657</v>
      </c>
      <c r="C237" s="1148"/>
      <c r="D237" s="751"/>
      <c r="E237" s="551"/>
      <c r="F237" s="552"/>
      <c r="G237" s="1149"/>
      <c r="H237" s="1150"/>
    </row>
    <row r="238" spans="1:9" ht="15.75" hidden="1" customHeight="1">
      <c r="A238" s="541">
        <v>3</v>
      </c>
      <c r="B238" s="745" t="s">
        <v>658</v>
      </c>
      <c r="C238" s="750"/>
      <c r="D238" s="751"/>
      <c r="E238" s="551"/>
      <c r="F238" s="552"/>
      <c r="G238" s="1149"/>
      <c r="H238" s="1150"/>
      <c r="I238" s="741"/>
    </row>
    <row r="239" spans="1:9" ht="16.5" hidden="1" customHeight="1">
      <c r="A239" s="541">
        <v>4</v>
      </c>
      <c r="B239" s="745" t="s">
        <v>659</v>
      </c>
      <c r="C239" s="750"/>
      <c r="D239" s="751"/>
      <c r="E239" s="551"/>
      <c r="F239" s="552"/>
      <c r="G239" s="1149"/>
      <c r="H239" s="1150"/>
      <c r="I239" s="741"/>
    </row>
    <row r="240" spans="1:9" hidden="1">
      <c r="A240" s="541">
        <v>5</v>
      </c>
      <c r="B240" s="745" t="s">
        <v>660</v>
      </c>
      <c r="C240" s="750"/>
      <c r="D240" s="751"/>
      <c r="E240" s="551"/>
      <c r="F240" s="552"/>
      <c r="G240" s="1149"/>
      <c r="H240" s="1150"/>
      <c r="I240" s="741"/>
    </row>
    <row r="241" spans="1:9" ht="19.5" hidden="1" customHeight="1">
      <c r="A241" s="541">
        <v>6</v>
      </c>
      <c r="B241" s="745" t="s">
        <v>672</v>
      </c>
      <c r="C241" s="750"/>
      <c r="D241" s="752"/>
      <c r="E241" s="554"/>
      <c r="F241" s="555"/>
      <c r="G241" s="1151"/>
      <c r="H241" s="1152"/>
      <c r="I241" s="741"/>
    </row>
    <row r="242" spans="1:9" ht="32.25" hidden="1" customHeight="1">
      <c r="A242" s="556"/>
      <c r="B242" s="1153" t="s">
        <v>661</v>
      </c>
      <c r="C242" s="1153"/>
      <c r="D242" s="1153"/>
      <c r="E242" s="1153"/>
      <c r="F242" s="1153"/>
      <c r="G242" s="1153"/>
      <c r="H242" s="1154"/>
      <c r="I242" s="741"/>
    </row>
    <row r="243" spans="1:9" ht="32.25" hidden="1" customHeight="1">
      <c r="A243" s="499"/>
      <c r="B243" s="566"/>
      <c r="C243" s="566"/>
      <c r="D243" s="566"/>
      <c r="E243" s="744"/>
      <c r="F243" s="744"/>
      <c r="G243" s="744"/>
      <c r="H243" s="744"/>
      <c r="I243" s="741"/>
    </row>
    <row r="244" spans="1:9" ht="32.25" hidden="1" customHeight="1">
      <c r="A244" s="499"/>
      <c r="B244" s="566"/>
      <c r="C244" s="566"/>
      <c r="D244" s="566"/>
      <c r="E244" s="744"/>
      <c r="F244" s="744"/>
      <c r="G244" s="744"/>
      <c r="H244" s="744"/>
      <c r="I244" s="741"/>
    </row>
    <row r="245" spans="1:9" ht="32.25" hidden="1" customHeight="1">
      <c r="A245" s="499"/>
      <c r="B245" s="566"/>
      <c r="C245" s="566"/>
      <c r="D245" s="566"/>
      <c r="E245" s="744"/>
      <c r="F245" s="744"/>
      <c r="G245" s="744"/>
      <c r="H245" s="744"/>
      <c r="I245" s="741"/>
    </row>
    <row r="246" spans="1:9" ht="32.25" hidden="1" customHeight="1">
      <c r="A246" s="499"/>
      <c r="B246" s="566"/>
      <c r="C246" s="566"/>
      <c r="D246" s="566"/>
      <c r="E246" s="744"/>
      <c r="F246" s="744"/>
      <c r="G246" s="744"/>
      <c r="H246" s="744"/>
      <c r="I246" s="741"/>
    </row>
    <row r="247" spans="1:9" ht="20.25" hidden="1" customHeight="1">
      <c r="A247" s="539" t="s">
        <v>605</v>
      </c>
      <c r="B247" s="1115" t="s">
        <v>662</v>
      </c>
      <c r="C247" s="1116"/>
      <c r="D247" s="1116"/>
      <c r="E247" s="1116"/>
      <c r="F247" s="1116"/>
      <c r="G247" s="1116"/>
      <c r="H247" s="1116"/>
      <c r="I247" s="741"/>
    </row>
    <row r="248" spans="1:9" ht="19.5" hidden="1" customHeight="1">
      <c r="A248" s="539"/>
      <c r="B248" s="568"/>
      <c r="C248" s="563"/>
      <c r="D248" s="564"/>
      <c r="E248" s="1058" t="s">
        <v>649</v>
      </c>
      <c r="F248" s="1059" t="s">
        <v>650</v>
      </c>
      <c r="G248" s="1058" t="s">
        <v>651</v>
      </c>
      <c r="H248" s="1059"/>
      <c r="I248" s="741"/>
    </row>
    <row r="249" spans="1:9" ht="47.25" hidden="1" customHeight="1">
      <c r="A249" s="539"/>
      <c r="B249" s="568"/>
      <c r="C249" s="563"/>
      <c r="D249" s="742" t="s">
        <v>663</v>
      </c>
      <c r="E249" s="1143"/>
      <c r="F249" s="1144"/>
      <c r="G249" s="1143"/>
      <c r="H249" s="1144"/>
      <c r="I249" s="741"/>
    </row>
    <row r="250" spans="1:9" ht="17.25" hidden="1" customHeight="1">
      <c r="A250" s="541" t="s">
        <v>653</v>
      </c>
      <c r="B250" s="1069" t="s">
        <v>654</v>
      </c>
      <c r="C250" s="1130"/>
      <c r="D250" s="753"/>
      <c r="E250" s="1146"/>
      <c r="F250" s="1147"/>
      <c r="G250" s="1155"/>
      <c r="H250" s="1156"/>
      <c r="I250" s="741"/>
    </row>
    <row r="251" spans="1:9" ht="17.25" hidden="1" customHeight="1">
      <c r="A251" s="541"/>
      <c r="B251" s="1127" t="s">
        <v>671</v>
      </c>
      <c r="C251" s="1127"/>
      <c r="D251" s="1069"/>
      <c r="E251" s="543" t="s">
        <v>557</v>
      </c>
      <c r="F251" s="544"/>
      <c r="G251" s="544"/>
      <c r="H251" s="545"/>
      <c r="I251" s="741"/>
    </row>
    <row r="252" spans="1:9" ht="15.75" hidden="1" customHeight="1">
      <c r="A252" s="541">
        <v>1</v>
      </c>
      <c r="B252" s="1157" t="s">
        <v>656</v>
      </c>
      <c r="C252" s="1158"/>
      <c r="D252" s="756"/>
      <c r="E252" s="573"/>
      <c r="F252" s="574"/>
      <c r="G252" s="1159"/>
      <c r="H252" s="1160"/>
      <c r="I252" s="741"/>
    </row>
    <row r="253" spans="1:9" ht="15.75" hidden="1" customHeight="1">
      <c r="A253" s="541">
        <v>2</v>
      </c>
      <c r="B253" s="1157" t="s">
        <v>657</v>
      </c>
      <c r="C253" s="1158"/>
      <c r="D253" s="757"/>
      <c r="E253" s="551"/>
      <c r="F253" s="552"/>
      <c r="G253" s="1161"/>
      <c r="H253" s="1162"/>
    </row>
    <row r="254" spans="1:9" ht="15.75" hidden="1" customHeight="1">
      <c r="A254" s="541">
        <v>3</v>
      </c>
      <c r="B254" s="754" t="s">
        <v>658</v>
      </c>
      <c r="C254" s="755"/>
      <c r="D254" s="757"/>
      <c r="E254" s="551"/>
      <c r="F254" s="552"/>
      <c r="G254" s="1161"/>
      <c r="H254" s="1162"/>
      <c r="I254" s="741"/>
    </row>
    <row r="255" spans="1:9" ht="16.5" hidden="1" customHeight="1">
      <c r="A255" s="541">
        <v>4</v>
      </c>
      <c r="B255" s="754" t="s">
        <v>659</v>
      </c>
      <c r="C255" s="755"/>
      <c r="D255" s="757"/>
      <c r="E255" s="551"/>
      <c r="F255" s="552"/>
      <c r="G255" s="1161"/>
      <c r="H255" s="1162"/>
      <c r="I255" s="741"/>
    </row>
    <row r="256" spans="1:9" ht="15.75" hidden="1" customHeight="1">
      <c r="A256" s="541">
        <v>5</v>
      </c>
      <c r="B256" s="754" t="s">
        <v>660</v>
      </c>
      <c r="C256" s="755"/>
      <c r="D256" s="757"/>
      <c r="E256" s="551"/>
      <c r="F256" s="552"/>
      <c r="G256" s="1161"/>
      <c r="H256" s="1162"/>
      <c r="I256" s="741"/>
    </row>
    <row r="257" spans="1:9" hidden="1">
      <c r="A257" s="541">
        <v>6</v>
      </c>
      <c r="B257" s="754" t="s">
        <v>672</v>
      </c>
      <c r="C257" s="755"/>
      <c r="D257" s="758"/>
      <c r="E257" s="554"/>
      <c r="F257" s="555"/>
      <c r="G257" s="1163"/>
      <c r="H257" s="1164"/>
      <c r="I257" s="741"/>
    </row>
    <row r="258" spans="1:9" ht="49.5" hidden="1" customHeight="1">
      <c r="A258" s="541"/>
      <c r="B258" s="1165" t="s">
        <v>661</v>
      </c>
      <c r="C258" s="1153"/>
      <c r="D258" s="1153"/>
      <c r="E258" s="1153"/>
      <c r="F258" s="1153"/>
      <c r="G258" s="1153"/>
      <c r="H258" s="1154"/>
      <c r="I258" s="741"/>
    </row>
    <row r="259" spans="1:9" ht="16.5" hidden="1" customHeight="1">
      <c r="A259" s="577"/>
      <c r="B259" s="560"/>
      <c r="C259" s="560"/>
      <c r="D259" s="531"/>
      <c r="E259" s="531"/>
      <c r="F259" s="531"/>
      <c r="G259" s="531"/>
      <c r="H259" s="531"/>
      <c r="I259" s="741"/>
    </row>
    <row r="260" spans="1:9" ht="16.5" hidden="1" customHeight="1">
      <c r="A260" s="539" t="s">
        <v>665</v>
      </c>
      <c r="B260" s="1166" t="s">
        <v>666</v>
      </c>
      <c r="C260" s="1167"/>
      <c r="D260" s="759"/>
      <c r="E260" s="1168"/>
      <c r="F260" s="1169"/>
      <c r="G260" s="1170"/>
      <c r="H260" s="1171"/>
      <c r="I260" s="741"/>
    </row>
    <row r="261" spans="1:9" ht="28.5" hidden="1" customHeight="1">
      <c r="A261" s="539"/>
      <c r="B261" s="1116"/>
      <c r="C261" s="1166"/>
      <c r="D261" s="760"/>
      <c r="E261" s="1172" t="s">
        <v>667</v>
      </c>
      <c r="F261" s="1173"/>
      <c r="G261" s="1174" t="s">
        <v>649</v>
      </c>
      <c r="H261" s="1175"/>
      <c r="I261" s="741"/>
    </row>
    <row r="262" spans="1:9" ht="56.25" hidden="1" customHeight="1">
      <c r="A262" s="541"/>
      <c r="B262" s="1135" t="s">
        <v>668</v>
      </c>
      <c r="C262" s="1136"/>
      <c r="D262" s="761"/>
      <c r="E262" s="1176"/>
      <c r="F262" s="1177"/>
      <c r="G262" s="1178"/>
      <c r="H262" s="1178"/>
    </row>
    <row r="263" spans="1:9" ht="15.75" hidden="1" customHeight="1">
      <c r="A263" s="541"/>
      <c r="B263" s="1071" t="s">
        <v>669</v>
      </c>
      <c r="C263" s="1131"/>
      <c r="D263" s="748"/>
      <c r="E263" s="1137"/>
      <c r="F263" s="1138"/>
      <c r="G263" s="1139"/>
      <c r="H263" s="1140"/>
      <c r="I263" s="741"/>
    </row>
    <row r="264" spans="1:9" ht="66.75" hidden="1" customHeight="1">
      <c r="A264" s="541"/>
      <c r="B264" s="1135" t="s">
        <v>670</v>
      </c>
      <c r="C264" s="1136"/>
      <c r="D264" s="761"/>
      <c r="E264" s="1176"/>
      <c r="F264" s="1177"/>
      <c r="G264" s="1178"/>
      <c r="H264" s="1178"/>
      <c r="I264" s="741"/>
    </row>
    <row r="265" spans="1:9" ht="20.25" hidden="1" customHeight="1">
      <c r="A265" s="546"/>
      <c r="B265" s="578"/>
      <c r="C265" s="578"/>
      <c r="D265" s="579"/>
      <c r="E265" s="579"/>
      <c r="F265" s="579"/>
      <c r="G265" s="579"/>
      <c r="H265" s="579"/>
      <c r="I265" s="741"/>
    </row>
    <row r="266" spans="1:9" ht="32.25" hidden="1" customHeight="1">
      <c r="A266" s="499"/>
      <c r="B266" s="1116" t="str">
        <f>IF(AND(M194=2,M196="2 or more"),"Name of Other Partner-2 of JV", "")</f>
        <v>Name of Other Partner-2 of JV</v>
      </c>
      <c r="C266" s="1116"/>
      <c r="D266" s="1116"/>
      <c r="E266" s="1132">
        <f>'[15]Name of Bidder'!C23</f>
        <v>0</v>
      </c>
      <c r="F266" s="1133"/>
      <c r="G266" s="1133"/>
      <c r="H266" s="1134"/>
      <c r="I266" s="741"/>
    </row>
    <row r="267" spans="1:9" ht="29.25" hidden="1" customHeight="1">
      <c r="A267" s="499" t="s">
        <v>647</v>
      </c>
      <c r="B267" s="1115" t="s">
        <v>648</v>
      </c>
      <c r="C267" s="1116"/>
      <c r="D267" s="1116"/>
      <c r="E267" s="1116"/>
      <c r="F267" s="1116"/>
      <c r="G267" s="1116"/>
      <c r="H267" s="1116"/>
      <c r="I267" s="741"/>
    </row>
    <row r="268" spans="1:9" ht="19.5" hidden="1" customHeight="1">
      <c r="A268" s="539"/>
      <c r="B268" s="557"/>
      <c r="C268" s="563"/>
      <c r="D268" s="564"/>
      <c r="E268" s="1058" t="s">
        <v>649</v>
      </c>
      <c r="F268" s="1059" t="s">
        <v>650</v>
      </c>
      <c r="G268" s="1058" t="s">
        <v>651</v>
      </c>
      <c r="H268" s="1059"/>
      <c r="I268" s="741"/>
    </row>
    <row r="269" spans="1:9" ht="47.25" hidden="1" customHeight="1">
      <c r="A269" s="539"/>
      <c r="B269" s="557"/>
      <c r="C269" s="563"/>
      <c r="D269" s="742" t="s">
        <v>652</v>
      </c>
      <c r="E269" s="1143"/>
      <c r="F269" s="1144"/>
      <c r="G269" s="1143"/>
      <c r="H269" s="1144"/>
      <c r="I269" s="741"/>
    </row>
    <row r="270" spans="1:9" ht="17.25" hidden="1" customHeight="1">
      <c r="A270" s="541" t="s">
        <v>653</v>
      </c>
      <c r="B270" s="1126" t="s">
        <v>654</v>
      </c>
      <c r="C270" s="1145"/>
      <c r="D270" s="749"/>
      <c r="E270" s="1146"/>
      <c r="F270" s="1147"/>
      <c r="G270" s="1146"/>
      <c r="H270" s="1147"/>
      <c r="I270" s="741"/>
    </row>
    <row r="271" spans="1:9" ht="17.25" hidden="1" customHeight="1">
      <c r="A271" s="541"/>
      <c r="B271" s="1126" t="s">
        <v>671</v>
      </c>
      <c r="C271" s="1127"/>
      <c r="D271" s="1145"/>
      <c r="E271" s="543" t="s">
        <v>557</v>
      </c>
      <c r="F271" s="544"/>
      <c r="G271" s="544"/>
      <c r="H271" s="545"/>
      <c r="I271" s="741"/>
    </row>
    <row r="272" spans="1:9" ht="15.75" hidden="1" customHeight="1">
      <c r="A272" s="541">
        <v>1</v>
      </c>
      <c r="B272" s="1157" t="s">
        <v>656</v>
      </c>
      <c r="C272" s="1158"/>
      <c r="D272" s="762"/>
      <c r="E272" s="573"/>
      <c r="F272" s="574"/>
      <c r="G272" s="1179"/>
      <c r="H272" s="1180"/>
      <c r="I272" s="741"/>
    </row>
    <row r="273" spans="1:9" ht="15.75" hidden="1" customHeight="1">
      <c r="A273" s="541">
        <v>2</v>
      </c>
      <c r="B273" s="1157" t="s">
        <v>657</v>
      </c>
      <c r="C273" s="1158"/>
      <c r="D273" s="751"/>
      <c r="E273" s="551"/>
      <c r="F273" s="552"/>
      <c r="G273" s="1149"/>
      <c r="H273" s="1150"/>
    </row>
    <row r="274" spans="1:9" ht="15.75" hidden="1" customHeight="1">
      <c r="A274" s="541">
        <v>3</v>
      </c>
      <c r="B274" s="754" t="s">
        <v>658</v>
      </c>
      <c r="C274" s="755"/>
      <c r="D274" s="751"/>
      <c r="E274" s="551"/>
      <c r="F274" s="552"/>
      <c r="G274" s="1149"/>
      <c r="H274" s="1150"/>
      <c r="I274" s="741"/>
    </row>
    <row r="275" spans="1:9" ht="16.5" hidden="1" customHeight="1">
      <c r="A275" s="541">
        <v>4</v>
      </c>
      <c r="B275" s="754" t="s">
        <v>659</v>
      </c>
      <c r="C275" s="755"/>
      <c r="D275" s="751"/>
      <c r="E275" s="551"/>
      <c r="F275" s="552"/>
      <c r="G275" s="1149"/>
      <c r="H275" s="1150"/>
      <c r="I275" s="741"/>
    </row>
    <row r="276" spans="1:9" ht="15.75" hidden="1" customHeight="1">
      <c r="A276" s="541">
        <v>5</v>
      </c>
      <c r="B276" s="754" t="s">
        <v>660</v>
      </c>
      <c r="C276" s="755"/>
      <c r="D276" s="751"/>
      <c r="E276" s="551"/>
      <c r="F276" s="552"/>
      <c r="G276" s="1149"/>
      <c r="H276" s="1150"/>
      <c r="I276" s="741"/>
    </row>
    <row r="277" spans="1:9" hidden="1">
      <c r="A277" s="541">
        <v>6</v>
      </c>
      <c r="B277" s="754" t="s">
        <v>672</v>
      </c>
      <c r="C277" s="755"/>
      <c r="D277" s="752"/>
      <c r="E277" s="554"/>
      <c r="F277" s="555"/>
      <c r="G277" s="1151"/>
      <c r="H277" s="1152"/>
      <c r="I277" s="741"/>
    </row>
    <row r="278" spans="1:9" ht="32.25" hidden="1" customHeight="1">
      <c r="A278" s="556"/>
      <c r="B278" s="1153" t="s">
        <v>661</v>
      </c>
      <c r="C278" s="1153"/>
      <c r="D278" s="1153"/>
      <c r="E278" s="1153"/>
      <c r="F278" s="1153"/>
      <c r="G278" s="1153"/>
      <c r="H278" s="1154"/>
      <c r="I278" s="741"/>
    </row>
    <row r="279" spans="1:9" ht="32.25" hidden="1" customHeight="1">
      <c r="A279" s="499"/>
      <c r="B279" s="566"/>
      <c r="C279" s="566"/>
      <c r="D279" s="566"/>
      <c r="E279" s="744"/>
      <c r="F279" s="744"/>
      <c r="G279" s="744"/>
      <c r="H279" s="744"/>
      <c r="I279" s="741"/>
    </row>
    <row r="280" spans="1:9" ht="20.25" hidden="1" customHeight="1">
      <c r="A280" s="539" t="s">
        <v>605</v>
      </c>
      <c r="B280" s="1115" t="s">
        <v>662</v>
      </c>
      <c r="C280" s="1116"/>
      <c r="D280" s="1116"/>
      <c r="E280" s="1116"/>
      <c r="F280" s="1116"/>
      <c r="G280" s="1116"/>
      <c r="H280" s="1116"/>
      <c r="I280" s="741"/>
    </row>
    <row r="281" spans="1:9" ht="19.5" hidden="1" customHeight="1">
      <c r="A281" s="539"/>
      <c r="B281" s="568"/>
      <c r="C281" s="563"/>
      <c r="D281" s="564"/>
      <c r="E281" s="1058" t="s">
        <v>649</v>
      </c>
      <c r="F281" s="1059" t="s">
        <v>650</v>
      </c>
      <c r="G281" s="1058" t="s">
        <v>651</v>
      </c>
      <c r="H281" s="1059"/>
      <c r="I281" s="741"/>
    </row>
    <row r="282" spans="1:9" ht="47.25" hidden="1" customHeight="1">
      <c r="A282" s="539"/>
      <c r="B282" s="568"/>
      <c r="C282" s="563"/>
      <c r="D282" s="742" t="s">
        <v>663</v>
      </c>
      <c r="E282" s="1143"/>
      <c r="F282" s="1144"/>
      <c r="G282" s="1143"/>
      <c r="H282" s="1144"/>
      <c r="I282" s="741"/>
    </row>
    <row r="283" spans="1:9" ht="17.25" hidden="1" customHeight="1">
      <c r="A283" s="541" t="s">
        <v>653</v>
      </c>
      <c r="B283" s="1069" t="s">
        <v>654</v>
      </c>
      <c r="C283" s="1130"/>
      <c r="D283" s="753"/>
      <c r="E283" s="1146"/>
      <c r="F283" s="1147"/>
      <c r="G283" s="1155"/>
      <c r="H283" s="1156"/>
      <c r="I283" s="741"/>
    </row>
    <row r="284" spans="1:9" ht="17.25" hidden="1" customHeight="1">
      <c r="A284" s="541"/>
      <c r="B284" s="1127" t="s">
        <v>671</v>
      </c>
      <c r="C284" s="1127"/>
      <c r="D284" s="1069"/>
      <c r="E284" s="543" t="s">
        <v>557</v>
      </c>
      <c r="F284" s="544"/>
      <c r="G284" s="544"/>
      <c r="H284" s="545"/>
      <c r="I284" s="741"/>
    </row>
    <row r="285" spans="1:9" ht="15.75" hidden="1" customHeight="1">
      <c r="A285" s="541">
        <v>1</v>
      </c>
      <c r="B285" s="1157" t="s">
        <v>656</v>
      </c>
      <c r="C285" s="1158"/>
      <c r="D285" s="756"/>
      <c r="E285" s="573"/>
      <c r="F285" s="574"/>
      <c r="G285" s="1159"/>
      <c r="H285" s="1160"/>
      <c r="I285" s="741"/>
    </row>
    <row r="286" spans="1:9" ht="15.75" hidden="1" customHeight="1">
      <c r="A286" s="541">
        <v>2</v>
      </c>
      <c r="B286" s="1157" t="s">
        <v>657</v>
      </c>
      <c r="C286" s="1158"/>
      <c r="D286" s="757"/>
      <c r="E286" s="551"/>
      <c r="F286" s="552"/>
      <c r="G286" s="1161"/>
      <c r="H286" s="1162"/>
    </row>
    <row r="287" spans="1:9" ht="15.75" hidden="1" customHeight="1">
      <c r="A287" s="541">
        <v>3</v>
      </c>
      <c r="B287" s="754" t="s">
        <v>658</v>
      </c>
      <c r="C287" s="755"/>
      <c r="D287" s="757"/>
      <c r="E287" s="551"/>
      <c r="F287" s="552"/>
      <c r="G287" s="1161"/>
      <c r="H287" s="1162"/>
      <c r="I287" s="741"/>
    </row>
    <row r="288" spans="1:9" ht="16.5" hidden="1" customHeight="1">
      <c r="A288" s="541">
        <v>4</v>
      </c>
      <c r="B288" s="754" t="s">
        <v>659</v>
      </c>
      <c r="C288" s="755"/>
      <c r="D288" s="757"/>
      <c r="E288" s="551"/>
      <c r="F288" s="552"/>
      <c r="G288" s="1161"/>
      <c r="H288" s="1162"/>
      <c r="I288" s="741"/>
    </row>
    <row r="289" spans="1:9" ht="15.75" hidden="1" customHeight="1">
      <c r="A289" s="541">
        <v>5</v>
      </c>
      <c r="B289" s="754" t="s">
        <v>660</v>
      </c>
      <c r="C289" s="755"/>
      <c r="D289" s="757"/>
      <c r="E289" s="551"/>
      <c r="F289" s="552"/>
      <c r="G289" s="1161"/>
      <c r="H289" s="1162"/>
      <c r="I289" s="741"/>
    </row>
    <row r="290" spans="1:9" ht="15.75" hidden="1" customHeight="1">
      <c r="A290" s="541">
        <v>6</v>
      </c>
      <c r="B290" s="754" t="s">
        <v>672</v>
      </c>
      <c r="C290" s="755"/>
      <c r="D290" s="757"/>
      <c r="E290" s="551"/>
      <c r="F290" s="552"/>
      <c r="G290" s="1161"/>
      <c r="H290" s="1162"/>
      <c r="I290" s="741"/>
    </row>
    <row r="291" spans="1:9" ht="32.25" hidden="1" customHeight="1">
      <c r="A291" s="541"/>
      <c r="B291" s="1181" t="s">
        <v>664</v>
      </c>
      <c r="C291" s="1181"/>
      <c r="D291" s="758"/>
      <c r="E291" s="554"/>
      <c r="F291" s="555"/>
      <c r="G291" s="1163"/>
      <c r="H291" s="1164"/>
      <c r="I291" s="741"/>
    </row>
    <row r="292" spans="1:9" ht="32.25" hidden="1" customHeight="1">
      <c r="A292" s="556"/>
      <c r="B292" s="1182" t="s">
        <v>661</v>
      </c>
      <c r="C292" s="1182"/>
      <c r="D292" s="1182"/>
      <c r="E292" s="1182"/>
      <c r="F292" s="1182"/>
      <c r="G292" s="1182"/>
      <c r="H292" s="1183"/>
      <c r="I292" s="741"/>
    </row>
    <row r="293" spans="1:9" ht="16.5" hidden="1" customHeight="1">
      <c r="A293" s="559"/>
      <c r="B293" s="560"/>
      <c r="C293" s="560"/>
      <c r="D293" s="531"/>
      <c r="E293" s="531"/>
      <c r="F293" s="531"/>
      <c r="G293" s="531"/>
      <c r="H293" s="531"/>
      <c r="I293" s="741"/>
    </row>
    <row r="294" spans="1:9" ht="16.5" hidden="1" customHeight="1">
      <c r="A294" s="539" t="s">
        <v>665</v>
      </c>
      <c r="B294" s="1167" t="s">
        <v>666</v>
      </c>
      <c r="C294" s="1167"/>
      <c r="D294" s="759"/>
      <c r="E294" s="1168"/>
      <c r="F294" s="1169"/>
      <c r="G294" s="1170"/>
      <c r="H294" s="1171"/>
      <c r="I294" s="741"/>
    </row>
    <row r="295" spans="1:9" ht="28.5" hidden="1" customHeight="1">
      <c r="A295" s="539"/>
      <c r="B295" s="1115"/>
      <c r="C295" s="1166"/>
      <c r="D295" s="760"/>
      <c r="E295" s="1172" t="s">
        <v>667</v>
      </c>
      <c r="F295" s="1173"/>
      <c r="G295" s="1174" t="s">
        <v>649</v>
      </c>
      <c r="H295" s="1175"/>
      <c r="I295" s="741"/>
    </row>
    <row r="296" spans="1:9" ht="56.25" hidden="1" customHeight="1">
      <c r="A296" s="541"/>
      <c r="B296" s="1136" t="s">
        <v>668</v>
      </c>
      <c r="C296" s="1136"/>
      <c r="D296" s="761"/>
      <c r="E296" s="1176"/>
      <c r="F296" s="1177"/>
      <c r="G296" s="1178"/>
      <c r="H296" s="1178"/>
    </row>
    <row r="297" spans="1:9" ht="15.75" hidden="1" customHeight="1">
      <c r="A297" s="541"/>
      <c r="B297" s="1131" t="s">
        <v>669</v>
      </c>
      <c r="C297" s="1131"/>
      <c r="D297" s="748"/>
      <c r="E297" s="1137"/>
      <c r="F297" s="1138"/>
      <c r="G297" s="1139"/>
      <c r="H297" s="1140"/>
      <c r="I297" s="741"/>
    </row>
    <row r="298" spans="1:9" ht="49.5" hidden="1" customHeight="1">
      <c r="A298" s="541"/>
      <c r="B298" s="1136" t="s">
        <v>670</v>
      </c>
      <c r="C298" s="1136"/>
      <c r="D298" s="761"/>
      <c r="E298" s="1176"/>
      <c r="F298" s="1177"/>
      <c r="G298" s="1178"/>
      <c r="H298" s="1178"/>
      <c r="I298" s="741"/>
    </row>
    <row r="299" spans="1:9" ht="22.5" hidden="1" customHeight="1">
      <c r="A299" s="559"/>
      <c r="B299" s="578"/>
      <c r="C299" s="578"/>
      <c r="D299" s="579"/>
      <c r="E299" s="579"/>
      <c r="F299" s="579"/>
      <c r="G299" s="579"/>
      <c r="H299" s="579"/>
      <c r="I299" s="741"/>
    </row>
    <row r="300" spans="1:9" ht="17.25" hidden="1" customHeight="1">
      <c r="A300" s="581" t="s">
        <v>673</v>
      </c>
      <c r="B300" s="1184" t="s">
        <v>674</v>
      </c>
      <c r="C300" s="1184"/>
      <c r="D300" s="1184"/>
      <c r="E300" s="1184"/>
      <c r="F300" s="1184"/>
      <c r="G300" s="1184"/>
      <c r="H300" s="1184"/>
      <c r="I300" s="741"/>
    </row>
    <row r="301" spans="1:9" ht="12" hidden="1" customHeight="1">
      <c r="A301" s="741"/>
      <c r="B301" s="769"/>
      <c r="C301" s="769"/>
      <c r="D301" s="769"/>
      <c r="E301" s="769"/>
      <c r="F301" s="769"/>
      <c r="G301" s="769"/>
      <c r="H301" s="741"/>
      <c r="I301" s="741"/>
    </row>
    <row r="302" spans="1:9" ht="75" hidden="1" customHeight="1">
      <c r="A302" s="582"/>
      <c r="B302" s="1185" t="s">
        <v>675</v>
      </c>
      <c r="C302" s="1185"/>
      <c r="D302" s="1185"/>
      <c r="E302" s="1185"/>
      <c r="F302" s="1185"/>
      <c r="G302" s="1185"/>
      <c r="H302" s="1185"/>
      <c r="I302" s="741"/>
    </row>
    <row r="303" spans="1:9" ht="185.25" hidden="1" customHeight="1">
      <c r="A303" s="536"/>
      <c r="B303" s="1186" t="s">
        <v>676</v>
      </c>
      <c r="C303" s="1186"/>
      <c r="D303" s="1186"/>
      <c r="E303" s="1186"/>
      <c r="F303" s="1186"/>
      <c r="G303" s="1186"/>
      <c r="H303" s="1186"/>
    </row>
    <row r="304" spans="1:9" ht="40.15" hidden="1" customHeight="1">
      <c r="A304" s="536"/>
      <c r="B304" s="1185"/>
      <c r="C304" s="1185"/>
      <c r="D304" s="1185"/>
      <c r="E304" s="1185"/>
      <c r="F304" s="1185"/>
      <c r="G304" s="1185"/>
      <c r="H304" s="1185"/>
      <c r="I304" s="741"/>
    </row>
    <row r="305" spans="1:9" ht="9" hidden="1" customHeight="1">
      <c r="A305" s="741"/>
      <c r="B305" s="741"/>
      <c r="C305" s="741"/>
      <c r="D305" s="741"/>
      <c r="E305" s="741"/>
      <c r="F305" s="741"/>
      <c r="G305" s="741"/>
      <c r="H305" s="741"/>
      <c r="I305" s="741"/>
    </row>
    <row r="306" spans="1:9" ht="33.75" hidden="1" customHeight="1">
      <c r="A306" s="536"/>
      <c r="B306" s="1185"/>
      <c r="C306" s="1185"/>
      <c r="D306" s="1185"/>
      <c r="E306" s="1185"/>
      <c r="F306" s="1185"/>
      <c r="G306" s="1185"/>
      <c r="H306" s="1185"/>
      <c r="I306" s="741"/>
    </row>
    <row r="307" spans="1:9" hidden="1">
      <c r="B307" s="769"/>
      <c r="C307" s="769"/>
      <c r="D307" s="769"/>
      <c r="E307" s="769"/>
      <c r="F307" s="769"/>
      <c r="G307" s="769"/>
    </row>
    <row r="308" spans="1:9" ht="42" hidden="1" customHeight="1">
      <c r="A308" s="535"/>
      <c r="B308" s="1185"/>
      <c r="C308" s="1185"/>
      <c r="D308" s="1185"/>
      <c r="E308" s="1185"/>
      <c r="F308" s="1185"/>
      <c r="G308" s="1185"/>
      <c r="H308" s="1185"/>
      <c r="I308" s="741"/>
    </row>
    <row r="309" spans="1:9" hidden="1">
      <c r="A309" s="741"/>
      <c r="B309" s="741"/>
      <c r="C309" s="741"/>
      <c r="D309" s="741"/>
      <c r="E309" s="741"/>
      <c r="F309" s="741"/>
      <c r="G309" s="741"/>
      <c r="H309" s="741"/>
      <c r="I309" s="741"/>
    </row>
    <row r="310" spans="1:9" ht="19.5" hidden="1" customHeight="1">
      <c r="A310" s="535"/>
      <c r="B310" s="1185" t="s">
        <v>677</v>
      </c>
      <c r="C310" s="1185"/>
      <c r="D310" s="1185"/>
      <c r="E310" s="1185"/>
      <c r="F310" s="1185"/>
      <c r="G310" s="1185"/>
      <c r="H310" s="1185"/>
      <c r="I310" s="741"/>
    </row>
    <row r="311" spans="1:9" hidden="1">
      <c r="A311" s="741"/>
      <c r="B311" s="769"/>
      <c r="C311" s="769"/>
      <c r="D311" s="769"/>
      <c r="E311" s="769"/>
      <c r="F311" s="769"/>
      <c r="G311" s="769"/>
      <c r="H311" s="741"/>
      <c r="I311" s="741"/>
    </row>
    <row r="312" spans="1:9" ht="40.15" hidden="1" customHeight="1">
      <c r="A312" s="535" t="s">
        <v>358</v>
      </c>
      <c r="B312" s="1186" t="s">
        <v>678</v>
      </c>
      <c r="C312" s="1186"/>
      <c r="D312" s="1186"/>
      <c r="E312" s="1186"/>
      <c r="F312" s="1186"/>
      <c r="G312" s="1186"/>
      <c r="H312" s="1186"/>
      <c r="I312" s="741"/>
    </row>
    <row r="313" spans="1:9" hidden="1">
      <c r="A313" s="741"/>
      <c r="B313" s="769"/>
      <c r="C313" s="769"/>
      <c r="D313" s="769"/>
      <c r="E313" s="769"/>
      <c r="F313" s="769"/>
      <c r="G313" s="769"/>
      <c r="H313" s="741"/>
      <c r="I313" s="741"/>
    </row>
    <row r="314" spans="1:9" ht="90" hidden="1" customHeight="1">
      <c r="A314" s="535" t="s">
        <v>359</v>
      </c>
      <c r="B314" s="1186" t="s">
        <v>679</v>
      </c>
      <c r="C314" s="1186"/>
      <c r="D314" s="1186"/>
      <c r="E314" s="1186"/>
      <c r="F314" s="1186"/>
      <c r="G314" s="1186"/>
      <c r="H314" s="1186"/>
    </row>
    <row r="315" spans="1:9" hidden="1">
      <c r="A315" s="741"/>
      <c r="B315" s="741"/>
      <c r="C315" s="741"/>
      <c r="D315" s="741"/>
      <c r="E315" s="741"/>
      <c r="F315" s="741"/>
      <c r="G315" s="741"/>
      <c r="H315" s="741"/>
      <c r="I315" s="741"/>
    </row>
    <row r="316" spans="1:9" ht="48" hidden="1" customHeight="1">
      <c r="A316" s="535" t="s">
        <v>360</v>
      </c>
      <c r="B316" s="1185" t="s">
        <v>680</v>
      </c>
      <c r="C316" s="1185"/>
      <c r="D316" s="1185"/>
      <c r="E316" s="1185"/>
      <c r="F316" s="1185"/>
      <c r="G316" s="1185"/>
      <c r="H316" s="1185"/>
      <c r="I316" s="741"/>
    </row>
    <row r="317" spans="1:9" ht="17.25" hidden="1" customHeight="1">
      <c r="A317" s="741"/>
      <c r="B317" s="741"/>
      <c r="C317" s="741"/>
      <c r="D317" s="395"/>
      <c r="E317" s="741"/>
      <c r="F317" s="741"/>
      <c r="G317" s="741"/>
      <c r="H317" s="741"/>
      <c r="I317" s="741"/>
    </row>
    <row r="318" spans="1:9" ht="21" hidden="1" customHeight="1">
      <c r="A318" s="535" t="s">
        <v>361</v>
      </c>
      <c r="B318" s="1185" t="s">
        <v>681</v>
      </c>
      <c r="C318" s="1185"/>
      <c r="D318" s="1185"/>
      <c r="E318" s="1185"/>
      <c r="F318" s="1185"/>
      <c r="G318" s="1185"/>
      <c r="H318" s="1185"/>
      <c r="I318" s="741"/>
    </row>
    <row r="319" spans="1:9" ht="29.25" hidden="1" customHeight="1">
      <c r="A319" s="535"/>
      <c r="B319" s="1187" t="s">
        <v>682</v>
      </c>
      <c r="C319" s="1187"/>
      <c r="D319" s="1187"/>
      <c r="E319" s="1187"/>
      <c r="F319" s="1187"/>
      <c r="G319" s="1187"/>
      <c r="H319" s="1187"/>
      <c r="I319" s="741"/>
    </row>
    <row r="320" spans="1:9" ht="17.25" hidden="1" customHeight="1">
      <c r="A320" s="535"/>
      <c r="B320" s="583"/>
      <c r="C320" s="583"/>
      <c r="D320" s="583"/>
      <c r="E320" s="583"/>
      <c r="F320" s="583"/>
      <c r="G320" s="583"/>
      <c r="H320" s="583"/>
    </row>
    <row r="321" spans="1:9" ht="72" hidden="1" customHeight="1">
      <c r="A321" s="536">
        <v>4.0999999999999996</v>
      </c>
      <c r="B321" s="1049" t="s">
        <v>683</v>
      </c>
      <c r="C321" s="1049"/>
      <c r="D321" s="1049"/>
      <c r="E321" s="1049"/>
      <c r="F321" s="1049"/>
      <c r="G321" s="1049"/>
      <c r="H321" s="1049"/>
    </row>
    <row r="322" spans="1:9" ht="16.5" hidden="1" customHeight="1">
      <c r="A322" s="768" t="s">
        <v>600</v>
      </c>
      <c r="B322" s="1188" t="str">
        <f>"For  " &amp;B197</f>
        <v>For  Name of the Bidder</v>
      </c>
      <c r="C322" s="1188"/>
      <c r="D322" s="1188"/>
      <c r="E322" s="1188"/>
      <c r="F322" s="1188"/>
      <c r="G322" s="741"/>
      <c r="H322" s="741"/>
      <c r="I322" s="741"/>
    </row>
    <row r="323" spans="1:9" ht="15.75" hidden="1" customHeight="1">
      <c r="A323" s="741"/>
      <c r="B323" s="584" t="s">
        <v>18</v>
      </c>
      <c r="C323" s="1189"/>
      <c r="D323" s="1190"/>
      <c r="E323" s="1190"/>
      <c r="F323" s="1190"/>
      <c r="G323" s="1190"/>
      <c r="H323" s="1191"/>
      <c r="I323" s="741"/>
    </row>
    <row r="324" spans="1:9" ht="15.75" hidden="1" customHeight="1">
      <c r="A324" s="741"/>
      <c r="B324" s="584" t="s">
        <v>27</v>
      </c>
      <c r="C324" s="1189"/>
      <c r="D324" s="1190"/>
      <c r="E324" s="1190"/>
      <c r="F324" s="1190"/>
      <c r="G324" s="1190"/>
      <c r="H324" s="1191"/>
      <c r="I324" s="741"/>
    </row>
    <row r="325" spans="1:9" ht="15.75" hidden="1" customHeight="1">
      <c r="A325" s="741"/>
      <c r="B325" s="584" t="s">
        <v>476</v>
      </c>
      <c r="C325" s="1189"/>
      <c r="D325" s="1190"/>
      <c r="E325" s="1190"/>
      <c r="F325" s="1190"/>
      <c r="G325" s="1190"/>
      <c r="H325" s="1191"/>
      <c r="I325" s="741"/>
    </row>
    <row r="326" spans="1:9" ht="15.75" hidden="1" customHeight="1">
      <c r="A326" s="741"/>
      <c r="B326" s="584" t="s">
        <v>529</v>
      </c>
      <c r="C326" s="1189"/>
      <c r="D326" s="1190"/>
      <c r="E326" s="1190"/>
      <c r="F326" s="1190"/>
      <c r="G326" s="1190"/>
      <c r="H326" s="1191"/>
      <c r="I326" s="741"/>
    </row>
    <row r="327" spans="1:9" ht="15.75" hidden="1" customHeight="1">
      <c r="A327" s="741"/>
      <c r="B327" s="584" t="s">
        <v>477</v>
      </c>
      <c r="C327" s="1189"/>
      <c r="D327" s="1190"/>
      <c r="E327" s="1190"/>
      <c r="F327" s="1190"/>
      <c r="G327" s="1190"/>
      <c r="H327" s="1191"/>
      <c r="I327" s="741"/>
    </row>
    <row r="328" spans="1:9" ht="15.75" hidden="1" customHeight="1">
      <c r="A328" s="741"/>
      <c r="B328" s="584" t="s">
        <v>482</v>
      </c>
      <c r="C328" s="1189"/>
      <c r="D328" s="1190"/>
      <c r="E328" s="1190"/>
      <c r="F328" s="1190"/>
      <c r="G328" s="1190"/>
      <c r="H328" s="1191"/>
      <c r="I328" s="741"/>
    </row>
    <row r="329" spans="1:9" ht="15.75" hidden="1" customHeight="1">
      <c r="A329" s="741"/>
      <c r="B329" s="584" t="s">
        <v>684</v>
      </c>
      <c r="C329" s="1189"/>
      <c r="D329" s="1190"/>
      <c r="E329" s="1190"/>
      <c r="F329" s="1190"/>
      <c r="G329" s="1190"/>
      <c r="H329" s="1191"/>
      <c r="I329" s="741"/>
    </row>
    <row r="330" spans="1:9" ht="15.75" hidden="1" customHeight="1">
      <c r="A330" s="741"/>
      <c r="B330" s="584" t="s">
        <v>685</v>
      </c>
      <c r="C330" s="1189"/>
      <c r="D330" s="1190"/>
      <c r="E330" s="1190"/>
      <c r="F330" s="1190"/>
      <c r="G330" s="1190"/>
      <c r="H330" s="1191"/>
      <c r="I330" s="741"/>
    </row>
    <row r="331" spans="1:9" ht="15.75" hidden="1" customHeight="1">
      <c r="A331" s="741"/>
      <c r="B331" s="584" t="s">
        <v>686</v>
      </c>
      <c r="C331" s="1189"/>
      <c r="D331" s="1190"/>
      <c r="E331" s="1190"/>
      <c r="F331" s="1190"/>
      <c r="G331" s="1190"/>
      <c r="H331" s="1191"/>
      <c r="I331" s="741"/>
    </row>
    <row r="332" spans="1:9" ht="15.75" hidden="1" customHeight="1">
      <c r="A332" s="741"/>
      <c r="B332" s="584" t="s">
        <v>687</v>
      </c>
      <c r="C332" s="1189"/>
      <c r="D332" s="1190"/>
      <c r="E332" s="1190"/>
      <c r="F332" s="1190"/>
      <c r="G332" s="1190"/>
      <c r="H332" s="1191"/>
      <c r="I332" s="741"/>
    </row>
    <row r="333" spans="1:9" hidden="1">
      <c r="A333" s="741"/>
      <c r="B333" s="741"/>
      <c r="C333" s="741"/>
      <c r="D333" s="741"/>
      <c r="E333" s="741"/>
      <c r="F333" s="741"/>
      <c r="G333" s="741"/>
      <c r="H333" s="741"/>
      <c r="I333" s="741"/>
    </row>
    <row r="334" spans="1:9" ht="16.5" hidden="1" customHeight="1">
      <c r="A334" s="768" t="s">
        <v>605</v>
      </c>
      <c r="B334" s="1188" t="str">
        <f>"For  " &amp;B230</f>
        <v>For  Name of Other Partner-1 of JV</v>
      </c>
      <c r="C334" s="1188"/>
      <c r="D334" s="1188"/>
      <c r="E334" s="1188"/>
      <c r="F334" s="1188"/>
      <c r="G334" s="741"/>
      <c r="H334" s="741"/>
      <c r="I334" s="741"/>
    </row>
    <row r="335" spans="1:9" ht="15.75" hidden="1" customHeight="1">
      <c r="A335" s="741"/>
      <c r="B335" s="584" t="s">
        <v>18</v>
      </c>
      <c r="C335" s="1189"/>
      <c r="D335" s="1190"/>
      <c r="E335" s="1190"/>
      <c r="F335" s="1190"/>
      <c r="G335" s="1190"/>
      <c r="H335" s="1191"/>
      <c r="I335" s="741"/>
    </row>
    <row r="336" spans="1:9" ht="15.75" hidden="1" customHeight="1">
      <c r="A336" s="741"/>
      <c r="B336" s="584" t="s">
        <v>27</v>
      </c>
      <c r="C336" s="1189"/>
      <c r="D336" s="1190"/>
      <c r="E336" s="1190"/>
      <c r="F336" s="1190"/>
      <c r="G336" s="1190"/>
      <c r="H336" s="1191"/>
      <c r="I336" s="741"/>
    </row>
    <row r="337" spans="1:9" ht="15.75" hidden="1" customHeight="1">
      <c r="A337" s="741"/>
      <c r="B337" s="584" t="s">
        <v>476</v>
      </c>
      <c r="C337" s="1189"/>
      <c r="D337" s="1190"/>
      <c r="E337" s="1190"/>
      <c r="F337" s="1190"/>
      <c r="G337" s="1190"/>
      <c r="H337" s="1191"/>
      <c r="I337" s="741"/>
    </row>
    <row r="338" spans="1:9" ht="15.75" hidden="1" customHeight="1">
      <c r="A338" s="741"/>
      <c r="B338" s="584" t="s">
        <v>529</v>
      </c>
      <c r="C338" s="1189"/>
      <c r="D338" s="1190"/>
      <c r="E338" s="1190"/>
      <c r="F338" s="1190"/>
      <c r="G338" s="1190"/>
      <c r="H338" s="1191"/>
      <c r="I338" s="741"/>
    </row>
    <row r="339" spans="1:9" ht="15.75" hidden="1" customHeight="1">
      <c r="A339" s="741"/>
      <c r="B339" s="584" t="s">
        <v>477</v>
      </c>
      <c r="C339" s="1189"/>
      <c r="D339" s="1190"/>
      <c r="E339" s="1190"/>
      <c r="F339" s="1190"/>
      <c r="G339" s="1190"/>
      <c r="H339" s="1191"/>
      <c r="I339" s="741"/>
    </row>
    <row r="340" spans="1:9" ht="15.75" hidden="1" customHeight="1">
      <c r="A340" s="741"/>
      <c r="B340" s="584" t="s">
        <v>482</v>
      </c>
      <c r="C340" s="1189"/>
      <c r="D340" s="1190"/>
      <c r="E340" s="1190"/>
      <c r="F340" s="1190"/>
      <c r="G340" s="1190"/>
      <c r="H340" s="1191"/>
      <c r="I340" s="741"/>
    </row>
    <row r="341" spans="1:9" ht="15.75" hidden="1" customHeight="1">
      <c r="A341" s="741"/>
      <c r="B341" s="584" t="s">
        <v>684</v>
      </c>
      <c r="C341" s="1189"/>
      <c r="D341" s="1190"/>
      <c r="E341" s="1190"/>
      <c r="F341" s="1190"/>
      <c r="G341" s="1190"/>
      <c r="H341" s="1191"/>
      <c r="I341" s="741"/>
    </row>
    <row r="342" spans="1:9" ht="15.75" hidden="1" customHeight="1">
      <c r="A342" s="741"/>
      <c r="B342" s="584" t="s">
        <v>685</v>
      </c>
      <c r="C342" s="1189"/>
      <c r="D342" s="1190"/>
      <c r="E342" s="1190"/>
      <c r="F342" s="1190"/>
      <c r="G342" s="1190"/>
      <c r="H342" s="1191"/>
      <c r="I342" s="741"/>
    </row>
    <row r="343" spans="1:9" ht="15.75" hidden="1" customHeight="1">
      <c r="A343" s="741"/>
      <c r="B343" s="584" t="s">
        <v>686</v>
      </c>
      <c r="C343" s="1189"/>
      <c r="D343" s="1190"/>
      <c r="E343" s="1190"/>
      <c r="F343" s="1190"/>
      <c r="G343" s="1190"/>
      <c r="H343" s="1191"/>
      <c r="I343" s="741"/>
    </row>
    <row r="344" spans="1:9" ht="15.75" hidden="1" customHeight="1">
      <c r="A344" s="741"/>
      <c r="B344" s="584" t="s">
        <v>687</v>
      </c>
      <c r="C344" s="1189"/>
      <c r="D344" s="1190"/>
      <c r="E344" s="1190"/>
      <c r="F344" s="1190"/>
      <c r="G344" s="1190"/>
      <c r="H344" s="1191"/>
      <c r="I344" s="741"/>
    </row>
    <row r="345" spans="1:9" hidden="1">
      <c r="A345" s="741"/>
      <c r="B345" s="585"/>
      <c r="C345" s="586"/>
      <c r="D345" s="586"/>
      <c r="E345" s="586"/>
      <c r="F345" s="586"/>
      <c r="G345" s="586"/>
      <c r="H345" s="586"/>
      <c r="I345" s="741"/>
    </row>
    <row r="346" spans="1:9" ht="16.5" hidden="1" customHeight="1">
      <c r="A346" s="768" t="s">
        <v>665</v>
      </c>
      <c r="B346" s="1188" t="str">
        <f>"For  "&amp;B266</f>
        <v>For  Name of Other Partner-2 of JV</v>
      </c>
      <c r="C346" s="1188"/>
      <c r="D346" s="1188"/>
      <c r="E346" s="1188"/>
      <c r="F346" s="1188"/>
      <c r="G346" s="741"/>
      <c r="H346" s="741"/>
      <c r="I346" s="741"/>
    </row>
    <row r="347" spans="1:9" ht="15.75" hidden="1" customHeight="1">
      <c r="A347" s="741"/>
      <c r="B347" s="584" t="s">
        <v>18</v>
      </c>
      <c r="C347" s="1189"/>
      <c r="D347" s="1190"/>
      <c r="E347" s="1190"/>
      <c r="F347" s="1190"/>
      <c r="G347" s="1190"/>
      <c r="H347" s="1191"/>
      <c r="I347" s="741"/>
    </row>
    <row r="348" spans="1:9" ht="15.75" hidden="1" customHeight="1">
      <c r="A348" s="741"/>
      <c r="B348" s="584" t="s">
        <v>27</v>
      </c>
      <c r="C348" s="1189"/>
      <c r="D348" s="1190"/>
      <c r="E348" s="1190"/>
      <c r="F348" s="1190"/>
      <c r="G348" s="1190"/>
      <c r="H348" s="1191"/>
      <c r="I348" s="741"/>
    </row>
    <row r="349" spans="1:9" ht="15.75" hidden="1" customHeight="1">
      <c r="A349" s="741"/>
      <c r="B349" s="584" t="s">
        <v>476</v>
      </c>
      <c r="C349" s="1189"/>
      <c r="D349" s="1190"/>
      <c r="E349" s="1190"/>
      <c r="F349" s="1190"/>
      <c r="G349" s="1190"/>
      <c r="H349" s="1191"/>
      <c r="I349" s="741"/>
    </row>
    <row r="350" spans="1:9" ht="15.75" hidden="1" customHeight="1">
      <c r="A350" s="741"/>
      <c r="B350" s="584" t="s">
        <v>529</v>
      </c>
      <c r="C350" s="1189"/>
      <c r="D350" s="1190"/>
      <c r="E350" s="1190"/>
      <c r="F350" s="1190"/>
      <c r="G350" s="1190"/>
      <c r="H350" s="1191"/>
      <c r="I350" s="741"/>
    </row>
    <row r="351" spans="1:9" ht="15.75" hidden="1" customHeight="1">
      <c r="A351" s="741"/>
      <c r="B351" s="584" t="s">
        <v>477</v>
      </c>
      <c r="C351" s="1189"/>
      <c r="D351" s="1190"/>
      <c r="E351" s="1190"/>
      <c r="F351" s="1190"/>
      <c r="G351" s="1190"/>
      <c r="H351" s="1191"/>
      <c r="I351" s="741"/>
    </row>
    <row r="352" spans="1:9" ht="15.75" hidden="1" customHeight="1">
      <c r="A352" s="741"/>
      <c r="B352" s="584" t="s">
        <v>482</v>
      </c>
      <c r="C352" s="1189"/>
      <c r="D352" s="1190"/>
      <c r="E352" s="1190"/>
      <c r="F352" s="1190"/>
      <c r="G352" s="1190"/>
      <c r="H352" s="1191"/>
      <c r="I352" s="741"/>
    </row>
    <row r="353" spans="1:11" ht="15.75" hidden="1" customHeight="1">
      <c r="A353" s="741"/>
      <c r="B353" s="584" t="s">
        <v>684</v>
      </c>
      <c r="C353" s="1189"/>
      <c r="D353" s="1190"/>
      <c r="E353" s="1190"/>
      <c r="F353" s="1190"/>
      <c r="G353" s="1190"/>
      <c r="H353" s="1191"/>
      <c r="I353" s="741"/>
    </row>
    <row r="354" spans="1:11" ht="15.75" hidden="1" customHeight="1">
      <c r="A354" s="741"/>
      <c r="B354" s="584" t="s">
        <v>685</v>
      </c>
      <c r="C354" s="1189"/>
      <c r="D354" s="1190"/>
      <c r="E354" s="1190"/>
      <c r="F354" s="1190"/>
      <c r="G354" s="1190"/>
      <c r="H354" s="1191"/>
      <c r="I354" s="741"/>
    </row>
    <row r="355" spans="1:11" ht="15.75" hidden="1" customHeight="1">
      <c r="A355" s="741"/>
      <c r="B355" s="584" t="s">
        <v>686</v>
      </c>
      <c r="C355" s="1189"/>
      <c r="D355" s="1190"/>
      <c r="E355" s="1190"/>
      <c r="F355" s="1190"/>
      <c r="G355" s="1190"/>
      <c r="H355" s="1191"/>
      <c r="I355" s="741"/>
    </row>
    <row r="356" spans="1:11" ht="15.75" hidden="1" customHeight="1">
      <c r="A356" s="741"/>
      <c r="B356" s="584" t="s">
        <v>687</v>
      </c>
      <c r="C356" s="1189"/>
      <c r="D356" s="1190"/>
      <c r="E356" s="1190"/>
      <c r="F356" s="1190"/>
      <c r="G356" s="1190"/>
      <c r="H356" s="1191"/>
      <c r="I356" s="741"/>
    </row>
    <row r="357" spans="1:11">
      <c r="A357" s="741"/>
      <c r="B357" s="585"/>
      <c r="C357" s="586"/>
      <c r="D357" s="586"/>
      <c r="E357" s="586"/>
      <c r="F357" s="586"/>
      <c r="G357" s="586"/>
      <c r="H357" s="586"/>
      <c r="I357" s="741"/>
    </row>
    <row r="358" spans="1:11" ht="24" customHeight="1">
      <c r="A358" s="581" t="s">
        <v>857</v>
      </c>
      <c r="B358" s="1047" t="s">
        <v>688</v>
      </c>
      <c r="C358" s="1047"/>
      <c r="D358" s="1047"/>
      <c r="E358" s="1047"/>
      <c r="F358" s="1047"/>
      <c r="G358" s="1047"/>
      <c r="H358" s="1047"/>
      <c r="I358" s="741"/>
    </row>
    <row r="359" spans="1:11" ht="36" customHeight="1">
      <c r="A359" s="536">
        <v>5.0999999999999996</v>
      </c>
      <c r="B359" s="1272" t="s">
        <v>689</v>
      </c>
      <c r="C359" s="1272"/>
      <c r="D359" s="1272"/>
      <c r="E359" s="1272"/>
      <c r="F359" s="1272"/>
      <c r="G359" s="1272"/>
      <c r="H359" s="1272"/>
    </row>
    <row r="360" spans="1:11" ht="105.75" customHeight="1">
      <c r="A360" s="741"/>
      <c r="B360" s="535" t="s">
        <v>690</v>
      </c>
      <c r="C360" s="1186" t="s">
        <v>691</v>
      </c>
      <c r="D360" s="1186"/>
      <c r="E360" s="1186"/>
      <c r="F360" s="1186"/>
      <c r="G360" s="1186"/>
      <c r="H360" s="1186"/>
      <c r="I360" s="587"/>
    </row>
    <row r="361" spans="1:11" ht="78" customHeight="1">
      <c r="A361" s="741"/>
      <c r="B361" s="535" t="s">
        <v>478</v>
      </c>
      <c r="C361" s="1186" t="s">
        <v>692</v>
      </c>
      <c r="D361" s="1186"/>
      <c r="E361" s="1186"/>
      <c r="F361" s="1186"/>
      <c r="G361" s="1186"/>
      <c r="H361" s="1186"/>
      <c r="I361" s="741"/>
    </row>
    <row r="362" spans="1:11" ht="9" customHeight="1">
      <c r="A362" s="741"/>
      <c r="B362" s="741"/>
      <c r="C362" s="741"/>
      <c r="D362" s="741"/>
      <c r="E362" s="741"/>
      <c r="F362" s="741"/>
      <c r="G362" s="741"/>
      <c r="H362" s="741"/>
      <c r="I362" s="741"/>
    </row>
    <row r="363" spans="1:11" ht="36.75" customHeight="1">
      <c r="A363" s="536">
        <v>5.2</v>
      </c>
      <c r="B363" s="1049" t="s">
        <v>171</v>
      </c>
      <c r="C363" s="1049"/>
      <c r="D363" s="1049"/>
      <c r="E363" s="1049"/>
      <c r="F363" s="1049"/>
      <c r="G363" s="1049"/>
      <c r="H363" s="1049"/>
    </row>
    <row r="364" spans="1:11" ht="10.5" customHeight="1">
      <c r="A364" s="741"/>
      <c r="B364" s="741"/>
      <c r="C364" s="741"/>
      <c r="D364" s="741"/>
      <c r="E364" s="741"/>
      <c r="F364" s="741"/>
      <c r="G364" s="741"/>
      <c r="H364" s="741"/>
      <c r="I364" s="741"/>
    </row>
    <row r="365" spans="1:11" ht="24" customHeight="1">
      <c r="A365" s="338"/>
      <c r="B365" s="1194" t="s">
        <v>693</v>
      </c>
      <c r="C365" s="1194"/>
      <c r="D365" s="1194"/>
      <c r="E365" s="1194"/>
      <c r="F365" s="1194"/>
      <c r="G365" s="1194"/>
      <c r="H365" s="1194"/>
      <c r="I365" s="741"/>
    </row>
    <row r="366" spans="1:11" ht="32.25" customHeight="1">
      <c r="A366" s="588"/>
      <c r="B366" s="1195"/>
      <c r="C366" s="1196"/>
      <c r="D366" s="589" t="s">
        <v>694</v>
      </c>
      <c r="E366" s="1197"/>
      <c r="F366" s="1198"/>
      <c r="G366" s="1198"/>
      <c r="H366" s="1198"/>
      <c r="I366" s="739"/>
    </row>
    <row r="367" spans="1:11" ht="50.25" customHeight="1">
      <c r="A367" s="590" t="s">
        <v>600</v>
      </c>
      <c r="B367" s="1130" t="s">
        <v>695</v>
      </c>
      <c r="C367" s="1130"/>
      <c r="D367" s="591" t="s">
        <v>696</v>
      </c>
      <c r="E367" s="741"/>
      <c r="F367" s="741"/>
      <c r="G367" s="741"/>
      <c r="H367" s="741"/>
      <c r="I367" s="739"/>
    </row>
    <row r="368" spans="1:11" ht="21" customHeight="1">
      <c r="A368" s="592"/>
      <c r="B368" s="1199" t="s">
        <v>697</v>
      </c>
      <c r="C368" s="1200"/>
      <c r="D368" s="593"/>
      <c r="E368" s="741"/>
      <c r="F368" s="741"/>
      <c r="G368" s="741"/>
      <c r="H368" s="741"/>
      <c r="I368" s="534"/>
      <c r="J368" s="594"/>
      <c r="K368" s="595"/>
    </row>
    <row r="369" spans="1:12" ht="23.25" customHeight="1">
      <c r="A369" s="592"/>
      <c r="B369" s="1199" t="s">
        <v>698</v>
      </c>
      <c r="C369" s="1200"/>
      <c r="D369" s="593"/>
      <c r="E369" s="741"/>
      <c r="F369" s="741"/>
      <c r="G369" s="741"/>
      <c r="H369" s="741"/>
      <c r="I369" s="596"/>
      <c r="J369" s="597"/>
      <c r="K369" s="598"/>
    </row>
    <row r="370" spans="1:12" ht="21.75" customHeight="1">
      <c r="A370" s="592"/>
      <c r="B370" s="1199" t="s">
        <v>699</v>
      </c>
      <c r="C370" s="1200"/>
      <c r="D370" s="593"/>
      <c r="E370" s="741"/>
      <c r="F370" s="741"/>
      <c r="G370" s="741"/>
      <c r="H370" s="741"/>
      <c r="I370" s="534"/>
      <c r="J370" s="594"/>
      <c r="K370" s="595"/>
      <c r="L370" s="378"/>
    </row>
    <row r="371" spans="1:12" ht="20.25" customHeight="1">
      <c r="A371" s="592"/>
      <c r="B371" s="1199" t="s">
        <v>700</v>
      </c>
      <c r="C371" s="1200"/>
      <c r="D371" s="593"/>
      <c r="E371" s="741"/>
      <c r="F371" s="741"/>
      <c r="G371" s="741"/>
      <c r="H371" s="741"/>
      <c r="I371" s="534"/>
      <c r="J371" s="594"/>
      <c r="K371" s="595"/>
      <c r="L371" s="378"/>
    </row>
    <row r="372" spans="1:12" ht="21.75" customHeight="1">
      <c r="A372" s="592"/>
      <c r="B372" s="1192" t="s">
        <v>701</v>
      </c>
      <c r="C372" s="1193"/>
      <c r="D372" s="593"/>
      <c r="E372" s="741"/>
      <c r="F372" s="741"/>
      <c r="G372" s="741"/>
      <c r="H372" s="741"/>
      <c r="I372" s="534"/>
      <c r="J372" s="594"/>
      <c r="K372" s="595"/>
      <c r="L372" s="378"/>
    </row>
    <row r="373" spans="1:12" ht="16.5" customHeight="1">
      <c r="A373" s="741"/>
      <c r="B373" s="741"/>
      <c r="C373" s="741"/>
      <c r="D373" s="741"/>
      <c r="E373" s="741"/>
      <c r="F373" s="741"/>
      <c r="G373" s="741"/>
      <c r="H373" s="741"/>
      <c r="I373" s="739"/>
    </row>
    <row r="374" spans="1:12">
      <c r="A374" s="741"/>
      <c r="B374" s="741"/>
      <c r="C374" s="741"/>
      <c r="D374" s="741"/>
      <c r="E374" s="741"/>
      <c r="F374" s="741"/>
      <c r="G374" s="741"/>
      <c r="H374" s="741"/>
      <c r="I374" s="739"/>
    </row>
    <row r="375" spans="1:12">
      <c r="I375" s="599"/>
    </row>
    <row r="376" spans="1:12" ht="16.5">
      <c r="B376" s="767" t="s">
        <v>7</v>
      </c>
      <c r="C376" s="600" t="str">
        <f>'Attach 3(JV)'!B24</f>
        <v>--</v>
      </c>
      <c r="F376" s="375" t="s">
        <v>5</v>
      </c>
      <c r="G376" s="767" t="str">
        <f>'Attach 3(JV)'!E24</f>
        <v/>
      </c>
      <c r="H376" s="767"/>
      <c r="I376" s="767"/>
    </row>
    <row r="377" spans="1:12" ht="16.5">
      <c r="B377" s="767" t="s">
        <v>8</v>
      </c>
      <c r="C377" s="600" t="str">
        <f>'Attach 3(JV)'!B25</f>
        <v/>
      </c>
      <c r="F377" s="375" t="s">
        <v>6</v>
      </c>
      <c r="G377" s="767" t="str">
        <f>'Attach 3(JV)'!E25</f>
        <v/>
      </c>
      <c r="H377" s="767"/>
      <c r="I377" s="767"/>
    </row>
  </sheetData>
  <sheetProtection algorithmName="SHA-512" hashValue="B62CPIYl2mo4Mdp31Hris2iPt7jIrpXOrdP4kIPT0cdoozMcePdU/f+A6hZYFQfmgQW/BDTKzz+5Y+JZ2uuEkQ==" saltValue="NOFEuSvH7PTt0tdkOLzwIg==" spinCount="100000" sheet="1" formatColumns="0" formatRows="0" selectLockedCells="1"/>
  <customSheetViews>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s>
  <mergeCells count="428">
    <mergeCell ref="A191:A192"/>
    <mergeCell ref="I191:I192"/>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1:C201"/>
    <mergeCell ref="F201:H201"/>
    <mergeCell ref="B202:D202"/>
    <mergeCell ref="F202:H202"/>
    <mergeCell ref="B189:H189"/>
    <mergeCell ref="B193:H193"/>
    <mergeCell ref="B196:H196"/>
    <mergeCell ref="B197:D197"/>
    <mergeCell ref="E197:H197"/>
    <mergeCell ref="B191:H192"/>
    <mergeCell ref="F208:H208"/>
    <mergeCell ref="B211:H211"/>
    <mergeCell ref="E212:E213"/>
    <mergeCell ref="F212:H213"/>
    <mergeCell ref="B214:C214"/>
    <mergeCell ref="F214:H214"/>
    <mergeCell ref="F203:H203"/>
    <mergeCell ref="F204:H204"/>
    <mergeCell ref="F205:H205"/>
    <mergeCell ref="F207:H207"/>
    <mergeCell ref="F218:H218"/>
    <mergeCell ref="F219:H219"/>
    <mergeCell ref="F221:H221"/>
    <mergeCell ref="B222:C222"/>
    <mergeCell ref="F222:H222"/>
    <mergeCell ref="B215:D215"/>
    <mergeCell ref="F215:H215"/>
    <mergeCell ref="F216:H216"/>
    <mergeCell ref="F217:H217"/>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97:C297"/>
    <mergeCell ref="E297:F297"/>
    <mergeCell ref="G297:H297"/>
    <mergeCell ref="B298:C298"/>
    <mergeCell ref="E298:F298"/>
    <mergeCell ref="G298:H298"/>
    <mergeCell ref="B295:C295"/>
    <mergeCell ref="E295:F295"/>
    <mergeCell ref="G295:H295"/>
    <mergeCell ref="B296:C296"/>
    <mergeCell ref="E296:F296"/>
    <mergeCell ref="G296:H296"/>
    <mergeCell ref="B310:H310"/>
    <mergeCell ref="B312:H312"/>
    <mergeCell ref="B314:H314"/>
    <mergeCell ref="B316:H316"/>
    <mergeCell ref="B318:H318"/>
    <mergeCell ref="B319:H319"/>
    <mergeCell ref="B300:H300"/>
    <mergeCell ref="B302:H302"/>
    <mergeCell ref="B303:H303"/>
    <mergeCell ref="B304:H304"/>
    <mergeCell ref="B306:H306"/>
    <mergeCell ref="B308:H308"/>
    <mergeCell ref="C327:H327"/>
    <mergeCell ref="C328:H328"/>
    <mergeCell ref="C329:H329"/>
    <mergeCell ref="C330:H330"/>
    <mergeCell ref="C331:H331"/>
    <mergeCell ref="C332:H332"/>
    <mergeCell ref="B321:H321"/>
    <mergeCell ref="B322:F322"/>
    <mergeCell ref="C323:H323"/>
    <mergeCell ref="C324:H324"/>
    <mergeCell ref="C325:H325"/>
    <mergeCell ref="C326:H326"/>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53:H353"/>
    <mergeCell ref="C354:H354"/>
    <mergeCell ref="C355:H355"/>
    <mergeCell ref="C356:H356"/>
    <mergeCell ref="B358:H358"/>
    <mergeCell ref="B359:H359"/>
    <mergeCell ref="C347:H347"/>
    <mergeCell ref="C348:H348"/>
    <mergeCell ref="C349:H349"/>
    <mergeCell ref="C350:H350"/>
    <mergeCell ref="C351:H351"/>
    <mergeCell ref="C352:H352"/>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s>
  <conditionalFormatting sqref="E299:H299 D366 E227:H227 D212:D213 E214:F214 E212:F212 E223:H223 E265:H265 E272:H277 D199:D200 E201 E199:F199 D232:D233 E234:H234 E232 G232 D268:D269 E270:H270 E268 G268 E236:H241 A25:H25 A33:H34 E204:E208 E216:F216 E226 E228 E217:E222">
    <cfRule type="expression" dxfId="49" priority="20" stopIfTrue="1">
      <formula>$M$18="Sole Bidder"</formula>
    </cfRule>
  </conditionalFormatting>
  <conditionalFormatting sqref="A358 A345:H345 A357:H357 A300:H318 A320:H321 A319:B319">
    <cfRule type="expression" dxfId="48" priority="21" stopIfTrue="1">
      <formula>$M$18="Sole Bidder"</formula>
    </cfRule>
  </conditionalFormatting>
  <conditionalFormatting sqref="A216 D216:F216 D272:H272 D203:F203">
    <cfRule type="expression" dxfId="47" priority="22" stopIfTrue="1">
      <formula>$E$202="No"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30:H230 A243:C251 A258:C264 D243:H264">
    <cfRule type="expression" dxfId="44" priority="25" stopIfTrue="1">
      <formula>$M$194&lt;2</formula>
    </cfRule>
  </conditionalFormatting>
  <conditionalFormatting sqref="A266:H266 A279:C284 D279:H289 A291:H298">
    <cfRule type="expression" dxfId="43" priority="26" stopIfTrue="1">
      <formula>$M$194&lt;2</formula>
    </cfRule>
    <cfRule type="expression" dxfId="42" priority="27" stopIfTrue="1">
      <formula>$M$196=1</formula>
    </cfRule>
  </conditionalFormatting>
  <conditionalFormatting sqref="E366:F366 A334:H344">
    <cfRule type="expression" dxfId="41" priority="28" stopIfTrue="1">
      <formula>$M$194&lt;2</formula>
    </cfRule>
  </conditionalFormatting>
  <conditionalFormatting sqref="G366:H366 A346:H356">
    <cfRule type="expression" dxfId="40" priority="29" stopIfTrue="1">
      <formula>$M$194&lt;2</formula>
    </cfRule>
    <cfRule type="expression" dxfId="39" priority="30" stopIfTrue="1">
      <formula>$M$196=1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3:F203">
    <cfRule type="expression" dxfId="34" priority="18" stopIfTrue="1">
      <formula>$M$18="Sole Bidder"</formula>
    </cfRule>
  </conditionalFormatting>
  <conditionalFormatting sqref="A203">
    <cfRule type="expression" dxfId="33" priority="19" stopIfTrue="1">
      <formula>$E$202="No"</formula>
    </cfRule>
  </conditionalFormatting>
  <conditionalFormatting sqref="D290:H290">
    <cfRule type="expression" dxfId="32" priority="16" stopIfTrue="1">
      <formula>$M$194&lt;2</formula>
    </cfRule>
    <cfRule type="expression" dxfId="31" priority="17" stopIfTrue="1">
      <formula>$M$196=1</formula>
    </cfRule>
  </conditionalFormatting>
  <conditionalFormatting sqref="D368:D372">
    <cfRule type="expression" dxfId="30" priority="15" stopIfTrue="1">
      <formula>$M$194&lt;2</formula>
    </cfRule>
  </conditionalFormatting>
  <conditionalFormatting sqref="F202">
    <cfRule type="expression" dxfId="29" priority="14" stopIfTrue="1">
      <formula>$E$202="No"</formula>
    </cfRule>
  </conditionalFormatting>
  <conditionalFormatting sqref="F202">
    <cfRule type="expression" dxfId="28" priority="13" stopIfTrue="1">
      <formula>$M$18="Sole Bidder"</formula>
    </cfRule>
  </conditionalFormatting>
  <conditionalFormatting sqref="F215">
    <cfRule type="expression" dxfId="27" priority="2" stopIfTrue="1">
      <formula>$E$202="No"</formula>
    </cfRule>
  </conditionalFormatting>
  <conditionalFormatting sqref="F215">
    <cfRule type="expression" dxfId="26" priority="1" stopIfTrue="1">
      <formula>$M$18="Sole Bidder"</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16"/>
  <headerFooter alignWithMargins="0"/>
  <rowBreaks count="1" manualBreakCount="1">
    <brk id="198" max="8" man="1"/>
  </rowBreaks>
  <drawing r:id="rId17"/>
  <legacyDrawing r:id="rId18"/>
  <mc:AlternateContent xmlns:mc="http://schemas.openxmlformats.org/markup-compatibility/2006">
    <mc:Choice Requires="x14">
      <controls>
        <mc:AlternateContent xmlns:mc="http://schemas.openxmlformats.org/markup-compatibility/2006">
          <mc:Choice Requires="x14">
            <control shapeId="141345" r:id="rId19"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0"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1"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2"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3"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24"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25" name="Check Box 39">
              <controlPr defaultSize="0" autoFill="0" autoLine="0" autoPict="0">
                <anchor moveWithCells="1" sizeWithCells="1">
                  <from>
                    <xdr:col>8</xdr:col>
                    <xdr:colOff>1533525</xdr:colOff>
                    <xdr:row>87</xdr:row>
                    <xdr:rowOff>0</xdr:rowOff>
                  </from>
                  <to>
                    <xdr:col>8</xdr:col>
                    <xdr:colOff>1533525</xdr:colOff>
                    <xdr:row>87</xdr:row>
                    <xdr:rowOff>0</xdr:rowOff>
                  </to>
                </anchor>
              </controlPr>
            </control>
          </mc:Choice>
        </mc:AlternateContent>
        <mc:AlternateContent xmlns:mc="http://schemas.openxmlformats.org/markup-compatibility/2006">
          <mc:Choice Requires="x14">
            <control shapeId="141352" r:id="rId26" name="Check Box 40">
              <controlPr defaultSize="0" autoFill="0" autoLine="0" autoPict="0">
                <anchor moveWithCells="1" sizeWithCells="1">
                  <from>
                    <xdr:col>8</xdr:col>
                    <xdr:colOff>1533525</xdr:colOff>
                    <xdr:row>87</xdr:row>
                    <xdr:rowOff>0</xdr:rowOff>
                  </from>
                  <to>
                    <xdr:col>8</xdr:col>
                    <xdr:colOff>1533525</xdr:colOff>
                    <xdr:row>87</xdr:row>
                    <xdr:rowOff>0</xdr:rowOff>
                  </to>
                </anchor>
              </controlPr>
            </control>
          </mc:Choice>
        </mc:AlternateContent>
        <mc:AlternateContent xmlns:mc="http://schemas.openxmlformats.org/markup-compatibility/2006">
          <mc:Choice Requires="x14">
            <control shapeId="141353" r:id="rId27" name="Check Box 41">
              <controlPr defaultSize="0" autoFill="0" autoLine="0" autoPict="0">
                <anchor moveWithCells="1" sizeWithCells="1">
                  <from>
                    <xdr:col>8</xdr:col>
                    <xdr:colOff>1533525</xdr:colOff>
                    <xdr:row>87</xdr:row>
                    <xdr:rowOff>0</xdr:rowOff>
                  </from>
                  <to>
                    <xdr:col>8</xdr:col>
                    <xdr:colOff>1533525</xdr:colOff>
                    <xdr:row>87</xdr:row>
                    <xdr:rowOff>0</xdr:rowOff>
                  </to>
                </anchor>
              </controlPr>
            </control>
          </mc:Choice>
        </mc:AlternateContent>
        <mc:AlternateContent xmlns:mc="http://schemas.openxmlformats.org/markup-compatibility/2006">
          <mc:Choice Requires="x14">
            <control shapeId="141354" r:id="rId28" name="Check Box 42">
              <controlPr defaultSize="0" autoFill="0" autoLine="0" autoPict="0">
                <anchor moveWithCells="1" sizeWithCells="1">
                  <from>
                    <xdr:col>8</xdr:col>
                    <xdr:colOff>1533525</xdr:colOff>
                    <xdr:row>87</xdr:row>
                    <xdr:rowOff>0</xdr:rowOff>
                  </from>
                  <to>
                    <xdr:col>8</xdr:col>
                    <xdr:colOff>1533525</xdr:colOff>
                    <xdr:row>87</xdr:row>
                    <xdr:rowOff>0</xdr:rowOff>
                  </to>
                </anchor>
              </controlPr>
            </control>
          </mc:Choice>
        </mc:AlternateContent>
        <mc:AlternateContent xmlns:mc="http://schemas.openxmlformats.org/markup-compatibility/2006">
          <mc:Choice Requires="x14">
            <control shapeId="141355" r:id="rId29" name="Check Box 43">
              <controlPr defaultSize="0" autoFill="0" autoLine="0" autoPict="0">
                <anchor moveWithCells="1" sizeWithCells="1">
                  <from>
                    <xdr:col>8</xdr:col>
                    <xdr:colOff>1533525</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0"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1" name="Check Box 45">
              <controlPr defaultSize="0" autoFill="0" autoLine="0" autoPict="0">
                <anchor moveWithCells="1" sizeWithCells="1">
                  <from>
                    <xdr:col>5</xdr:col>
                    <xdr:colOff>66675</xdr:colOff>
                    <xdr:row>93</xdr:row>
                    <xdr:rowOff>38100</xdr:rowOff>
                  </from>
                  <to>
                    <xdr:col>5</xdr:col>
                    <xdr:colOff>447675</xdr:colOff>
                    <xdr:row>93</xdr:row>
                    <xdr:rowOff>266700</xdr:rowOff>
                  </to>
                </anchor>
              </controlPr>
            </control>
          </mc:Choice>
        </mc:AlternateContent>
        <mc:AlternateContent xmlns:mc="http://schemas.openxmlformats.org/markup-compatibility/2006">
          <mc:Choice Requires="x14">
            <control shapeId="141358" r:id="rId32"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3"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34"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35" name="Check Box 49">
              <controlPr defaultSize="0" autoFill="0" autoLine="0" autoPict="0">
                <anchor moveWithCells="1" sizeWithCells="1">
                  <from>
                    <xdr:col>6</xdr:col>
                    <xdr:colOff>133350</xdr:colOff>
                    <xdr:row>93</xdr:row>
                    <xdr:rowOff>95250</xdr:rowOff>
                  </from>
                  <to>
                    <xdr:col>6</xdr:col>
                    <xdr:colOff>619125</xdr:colOff>
                    <xdr:row>94</xdr:row>
                    <xdr:rowOff>219075</xdr:rowOff>
                  </to>
                </anchor>
              </controlPr>
            </control>
          </mc:Choice>
        </mc:AlternateContent>
        <mc:AlternateContent xmlns:mc="http://schemas.openxmlformats.org/markup-compatibility/2006">
          <mc:Choice Requires="x14">
            <control shapeId="141362" r:id="rId36" name="Check Box 50">
              <controlPr defaultSize="0" autoFill="0" autoLine="0" autoPict="0">
                <anchor moveWithCells="1" sizeWithCells="1">
                  <from>
                    <xdr:col>6</xdr:col>
                    <xdr:colOff>800100</xdr:colOff>
                    <xdr:row>93</xdr:row>
                    <xdr:rowOff>95250</xdr:rowOff>
                  </from>
                  <to>
                    <xdr:col>7</xdr:col>
                    <xdr:colOff>152400</xdr:colOff>
                    <xdr:row>94</xdr:row>
                    <xdr:rowOff>219075</xdr:rowOff>
                  </to>
                </anchor>
              </controlPr>
            </control>
          </mc:Choice>
        </mc:AlternateContent>
        <mc:AlternateContent xmlns:mc="http://schemas.openxmlformats.org/markup-compatibility/2006">
          <mc:Choice Requires="x14">
            <control shapeId="141363" r:id="rId37"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38" name="Check Box 52">
              <controlPr defaultSize="0" autoFill="0" autoLine="0" autoPict="0">
                <anchor moveWithCells="1" sizeWithCells="1">
                  <from>
                    <xdr:col>6</xdr:col>
                    <xdr:colOff>809625</xdr:colOff>
                    <xdr:row>94</xdr:row>
                    <xdr:rowOff>247650</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39" name="Check Box 57">
              <controlPr defaultSize="0" autoFill="0" autoLine="0" autoPict="0">
                <anchor moveWithCells="1" sizeWithCells="1">
                  <from>
                    <xdr:col>5</xdr:col>
                    <xdr:colOff>19050</xdr:colOff>
                    <xdr:row>118</xdr:row>
                    <xdr:rowOff>76200</xdr:rowOff>
                  </from>
                  <to>
                    <xdr:col>5</xdr:col>
                    <xdr:colOff>1152525</xdr:colOff>
                    <xdr:row>118</xdr:row>
                    <xdr:rowOff>523875</xdr:rowOff>
                  </to>
                </anchor>
              </controlPr>
            </control>
          </mc:Choice>
        </mc:AlternateContent>
        <mc:AlternateContent xmlns:mc="http://schemas.openxmlformats.org/markup-compatibility/2006">
          <mc:Choice Requires="x14">
            <control shapeId="141370" r:id="rId40" name="Check Box 58">
              <controlPr defaultSize="0" autoFill="0" autoLine="0" autoPict="0">
                <anchor moveWithCells="1" sizeWithCells="1">
                  <from>
                    <xdr:col>5</xdr:col>
                    <xdr:colOff>9525</xdr:colOff>
                    <xdr:row>118</xdr:row>
                    <xdr:rowOff>400050</xdr:rowOff>
                  </from>
                  <to>
                    <xdr:col>5</xdr:col>
                    <xdr:colOff>771525</xdr:colOff>
                    <xdr:row>118</xdr:row>
                    <xdr:rowOff>847725</xdr:rowOff>
                  </to>
                </anchor>
              </controlPr>
            </control>
          </mc:Choice>
        </mc:AlternateContent>
        <mc:AlternateContent xmlns:mc="http://schemas.openxmlformats.org/markup-compatibility/2006">
          <mc:Choice Requires="x14">
            <control shapeId="141371" r:id="rId41" name="Check Box 59">
              <controlPr defaultSize="0" autoFill="0" autoLine="0" autoPict="0">
                <anchor moveWithCells="1" sizeWithCells="1">
                  <from>
                    <xdr:col>5</xdr:col>
                    <xdr:colOff>828675</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2"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3"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44"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45" name="Check Box 63">
              <controlPr defaultSize="0" autoFill="0" autoLine="0" autoPict="0">
                <anchor moveWithCells="1" sizeWithCells="1">
                  <from>
                    <xdr:col>8</xdr:col>
                    <xdr:colOff>104775</xdr:colOff>
                    <xdr:row>118</xdr:row>
                    <xdr:rowOff>152400</xdr:rowOff>
                  </from>
                  <to>
                    <xdr:col>8</xdr:col>
                    <xdr:colOff>1304925</xdr:colOff>
                    <xdr:row>118</xdr:row>
                    <xdr:rowOff>504825</xdr:rowOff>
                  </to>
                </anchor>
              </controlPr>
            </control>
          </mc:Choice>
        </mc:AlternateContent>
        <mc:AlternateContent xmlns:mc="http://schemas.openxmlformats.org/markup-compatibility/2006">
          <mc:Choice Requires="x14">
            <control shapeId="141376" r:id="rId46" name="Check Box 64">
              <controlPr defaultSize="0" autoFill="0" autoLine="0" autoPict="0">
                <anchor moveWithCells="1" sizeWithCells="1">
                  <from>
                    <xdr:col>8</xdr:col>
                    <xdr:colOff>95250</xdr:colOff>
                    <xdr:row>118</xdr:row>
                    <xdr:rowOff>409575</xdr:rowOff>
                  </from>
                  <to>
                    <xdr:col>8</xdr:col>
                    <xdr:colOff>885825</xdr:colOff>
                    <xdr:row>118</xdr:row>
                    <xdr:rowOff>762000</xdr:rowOff>
                  </to>
                </anchor>
              </controlPr>
            </control>
          </mc:Choice>
        </mc:AlternateContent>
        <mc:AlternateContent xmlns:mc="http://schemas.openxmlformats.org/markup-compatibility/2006">
          <mc:Choice Requires="x14">
            <control shapeId="141377" r:id="rId47" name="Check Box 65">
              <controlPr defaultSize="0" autoFill="0" autoLine="0" autoPict="0">
                <anchor moveWithCells="1" sizeWithCells="1">
                  <from>
                    <xdr:col>8</xdr:col>
                    <xdr:colOff>942975</xdr:colOff>
                    <xdr:row>118</xdr:row>
                    <xdr:rowOff>419100</xdr:rowOff>
                  </from>
                  <to>
                    <xdr:col>9</xdr:col>
                    <xdr:colOff>0</xdr:colOff>
                    <xdr:row>118</xdr:row>
                    <xdr:rowOff>771525</xdr:rowOff>
                  </to>
                </anchor>
              </controlPr>
            </control>
          </mc:Choice>
        </mc:AlternateContent>
        <mc:AlternateContent xmlns:mc="http://schemas.openxmlformats.org/markup-compatibility/2006">
          <mc:Choice Requires="x14">
            <control shapeId="141378" r:id="rId48" name="Check Box 66">
              <controlPr defaultSize="0" autoFill="0" autoLine="0" autoPict="0">
                <anchor moveWithCells="1" sizeWithCells="1">
                  <from>
                    <xdr:col>4</xdr:col>
                    <xdr:colOff>942975</xdr:colOff>
                    <xdr:row>128</xdr:row>
                    <xdr:rowOff>66675</xdr:rowOff>
                  </from>
                  <to>
                    <xdr:col>5</xdr:col>
                    <xdr:colOff>866775</xdr:colOff>
                    <xdr:row>128</xdr:row>
                    <xdr:rowOff>590550</xdr:rowOff>
                  </to>
                </anchor>
              </controlPr>
            </control>
          </mc:Choice>
        </mc:AlternateContent>
        <mc:AlternateContent xmlns:mc="http://schemas.openxmlformats.org/markup-compatibility/2006">
          <mc:Choice Requires="x14">
            <control shapeId="141379" r:id="rId49" name="Check Box 67">
              <controlPr defaultSize="0" autoFill="0" autoLine="0" autoPict="0">
                <anchor moveWithCells="1" sizeWithCells="1">
                  <from>
                    <xdr:col>4</xdr:col>
                    <xdr:colOff>933450</xdr:colOff>
                    <xdr:row>128</xdr:row>
                    <xdr:rowOff>447675</xdr:rowOff>
                  </from>
                  <to>
                    <xdr:col>5</xdr:col>
                    <xdr:colOff>752475</xdr:colOff>
                    <xdr:row>129</xdr:row>
                    <xdr:rowOff>285750</xdr:rowOff>
                  </to>
                </anchor>
              </controlPr>
            </control>
          </mc:Choice>
        </mc:AlternateContent>
        <mc:AlternateContent xmlns:mc="http://schemas.openxmlformats.org/markup-compatibility/2006">
          <mc:Choice Requires="x14">
            <control shapeId="141380" r:id="rId50" name="Check Box 68">
              <controlPr defaultSize="0" autoFill="0" autoLine="0" autoPict="0">
                <anchor moveWithCells="1" sizeWithCells="1">
                  <from>
                    <xdr:col>5</xdr:col>
                    <xdr:colOff>809625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4" r:id="rId51"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52" name="Check Box 73">
              <controlPr defaultSize="0" autoFill="0" autoLine="0" autoPict="0">
                <anchor moveWithCells="1" sizeWithCells="1">
                  <from>
                    <xdr:col>8</xdr:col>
                    <xdr:colOff>114300</xdr:colOff>
                    <xdr:row>128</xdr:row>
                    <xdr:rowOff>304800</xdr:rowOff>
                  </from>
                  <to>
                    <xdr:col>8</xdr:col>
                    <xdr:colOff>742950</xdr:colOff>
                    <xdr:row>128</xdr:row>
                    <xdr:rowOff>676275</xdr:rowOff>
                  </to>
                </anchor>
              </controlPr>
            </control>
          </mc:Choice>
        </mc:AlternateContent>
        <mc:AlternateContent xmlns:mc="http://schemas.openxmlformats.org/markup-compatibility/2006">
          <mc:Choice Requires="x14">
            <control shapeId="141386" r:id="rId53"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54" name="Check Box 75">
              <controlPr defaultSize="0" autoFill="0" autoLine="0" autoPict="0">
                <anchor moveWithCells="1" sizeWithCells="1">
                  <from>
                    <xdr:col>5</xdr:col>
                    <xdr:colOff>9525</xdr:colOff>
                    <xdr:row>160</xdr:row>
                    <xdr:rowOff>104775</xdr:rowOff>
                  </from>
                  <to>
                    <xdr:col>5</xdr:col>
                    <xdr:colOff>1200150</xdr:colOff>
                    <xdr:row>160</xdr:row>
                    <xdr:rowOff>447675</xdr:rowOff>
                  </to>
                </anchor>
              </controlPr>
            </control>
          </mc:Choice>
        </mc:AlternateContent>
        <mc:AlternateContent xmlns:mc="http://schemas.openxmlformats.org/markup-compatibility/2006">
          <mc:Choice Requires="x14">
            <control shapeId="141388" r:id="rId55" name="Check Box 76">
              <controlPr defaultSize="0" autoFill="0" autoLine="0" autoPict="0">
                <anchor moveWithCells="1" sizeWithCells="1">
                  <from>
                    <xdr:col>5</xdr:col>
                    <xdr:colOff>0</xdr:colOff>
                    <xdr:row>160</xdr:row>
                    <xdr:rowOff>352425</xdr:rowOff>
                  </from>
                  <to>
                    <xdr:col>5</xdr:col>
                    <xdr:colOff>771525</xdr:colOff>
                    <xdr:row>161</xdr:row>
                    <xdr:rowOff>76200</xdr:rowOff>
                  </to>
                </anchor>
              </controlPr>
            </control>
          </mc:Choice>
        </mc:AlternateContent>
        <mc:AlternateContent xmlns:mc="http://schemas.openxmlformats.org/markup-compatibility/2006">
          <mc:Choice Requires="x14">
            <control shapeId="141389" r:id="rId56" name="Check Box 77">
              <controlPr defaultSize="0" autoFill="0" autoLine="0" autoPict="0">
                <anchor moveWithCells="1" sizeWithCells="1">
                  <from>
                    <xdr:col>5</xdr:col>
                    <xdr:colOff>819150</xdr:colOff>
                    <xdr:row>160</xdr:row>
                    <xdr:rowOff>361950</xdr:rowOff>
                  </from>
                  <to>
                    <xdr:col>5</xdr:col>
                    <xdr:colOff>1400175</xdr:colOff>
                    <xdr:row>161</xdr:row>
                    <xdr:rowOff>85725</xdr:rowOff>
                  </to>
                </anchor>
              </controlPr>
            </control>
          </mc:Choice>
        </mc:AlternateContent>
        <mc:AlternateContent xmlns:mc="http://schemas.openxmlformats.org/markup-compatibility/2006">
          <mc:Choice Requires="x14">
            <control shapeId="141390" r:id="rId57" name="Check Box 78">
              <controlPr defaultSize="0" autoFill="0" autoLine="0" autoPict="0">
                <anchor moveWithCells="1" sizeWithCells="1">
                  <from>
                    <xdr:col>6</xdr:col>
                    <xdr:colOff>104775</xdr:colOff>
                    <xdr:row>160</xdr:row>
                    <xdr:rowOff>57150</xdr:rowOff>
                  </from>
                  <to>
                    <xdr:col>6</xdr:col>
                    <xdr:colOff>800100</xdr:colOff>
                    <xdr:row>160</xdr:row>
                    <xdr:rowOff>400050</xdr:rowOff>
                  </to>
                </anchor>
              </controlPr>
            </control>
          </mc:Choice>
        </mc:AlternateContent>
        <mc:AlternateContent xmlns:mc="http://schemas.openxmlformats.org/markup-compatibility/2006">
          <mc:Choice Requires="x14">
            <control shapeId="141391" r:id="rId58" name="Check Box 79">
              <controlPr defaultSize="0" autoFill="0" autoLine="0" autoPict="0">
                <anchor moveWithCells="1" sizeWithCells="1">
                  <from>
                    <xdr:col>6</xdr:col>
                    <xdr:colOff>95250</xdr:colOff>
                    <xdr:row>160</xdr:row>
                    <xdr:rowOff>304800</xdr:rowOff>
                  </from>
                  <to>
                    <xdr:col>6</xdr:col>
                    <xdr:colOff>1114425</xdr:colOff>
                    <xdr:row>161</xdr:row>
                    <xdr:rowOff>28575</xdr:rowOff>
                  </to>
                </anchor>
              </controlPr>
            </control>
          </mc:Choice>
        </mc:AlternateContent>
        <mc:AlternateContent xmlns:mc="http://schemas.openxmlformats.org/markup-compatibility/2006">
          <mc:Choice Requires="x14">
            <control shapeId="141392" r:id="rId59" name="Check Box 80">
              <controlPr defaultSize="0" autoFill="0" autoLine="0" autoPict="0">
                <anchor moveWithCells="1" sizeWithCells="1">
                  <from>
                    <xdr:col>6</xdr:col>
                    <xdr:colOff>1181100</xdr:colOff>
                    <xdr:row>160</xdr:row>
                    <xdr:rowOff>314325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0" name="Check Box 81">
              <controlPr defaultSize="0" autoFill="0" autoLine="0" autoPict="0">
                <anchor moveWithCells="1" sizeWithCells="1">
                  <from>
                    <xdr:col>8</xdr:col>
                    <xdr:colOff>123825</xdr:colOff>
                    <xdr:row>160</xdr:row>
                    <xdr:rowOff>104775</xdr:rowOff>
                  </from>
                  <to>
                    <xdr:col>8</xdr:col>
                    <xdr:colOff>657225</xdr:colOff>
                    <xdr:row>160</xdr:row>
                    <xdr:rowOff>447675</xdr:rowOff>
                  </to>
                </anchor>
              </controlPr>
            </control>
          </mc:Choice>
        </mc:AlternateContent>
        <mc:AlternateContent xmlns:mc="http://schemas.openxmlformats.org/markup-compatibility/2006">
          <mc:Choice Requires="x14">
            <control shapeId="141394" r:id="rId61" name="Check Box 82">
              <controlPr defaultSize="0" autoFill="0" autoLine="0" autoPict="0">
                <anchor moveWithCells="1" sizeWithCells="1">
                  <from>
                    <xdr:col>8</xdr:col>
                    <xdr:colOff>114300</xdr:colOff>
                    <xdr:row>160</xdr:row>
                    <xdr:rowOff>352425</xdr:rowOff>
                  </from>
                  <to>
                    <xdr:col>8</xdr:col>
                    <xdr:colOff>904875</xdr:colOff>
                    <xdr:row>161</xdr:row>
                    <xdr:rowOff>76200</xdr:rowOff>
                  </to>
                </anchor>
              </controlPr>
            </control>
          </mc:Choice>
        </mc:AlternateContent>
        <mc:AlternateContent xmlns:mc="http://schemas.openxmlformats.org/markup-compatibility/2006">
          <mc:Choice Requires="x14">
            <control shapeId="141395" r:id="rId62" name="Check Box 83">
              <controlPr defaultSize="0" autoFill="0" autoLine="0" autoPict="0">
                <anchor moveWithCells="1" sizeWithCells="1">
                  <from>
                    <xdr:col>8</xdr:col>
                    <xdr:colOff>952500</xdr:colOff>
                    <xdr:row>160</xdr:row>
                    <xdr:rowOff>361950</xdr:rowOff>
                  </from>
                  <to>
                    <xdr:col>9</xdr:col>
                    <xdr:colOff>9525</xdr:colOff>
                    <xdr:row>161</xdr:row>
                    <xdr:rowOff>85725</xdr:rowOff>
                  </to>
                </anchor>
              </controlPr>
            </control>
          </mc:Choice>
        </mc:AlternateContent>
        <mc:AlternateContent xmlns:mc="http://schemas.openxmlformats.org/markup-compatibility/2006">
          <mc:Choice Requires="x14">
            <control shapeId="141396" r:id="rId63" name="Check Box 84">
              <controlPr defaultSize="0" autoFill="0" autoLine="0" autoPict="0">
                <anchor moveWithCells="1" sizeWithCells="1">
                  <from>
                    <xdr:col>4</xdr:col>
                    <xdr:colOff>952500</xdr:colOff>
                    <xdr:row>169</xdr:row>
                    <xdr:rowOff>114300</xdr:rowOff>
                  </from>
                  <to>
                    <xdr:col>5</xdr:col>
                    <xdr:colOff>762000</xdr:colOff>
                    <xdr:row>169</xdr:row>
                    <xdr:rowOff>457200</xdr:rowOff>
                  </to>
                </anchor>
              </controlPr>
            </control>
          </mc:Choice>
        </mc:AlternateContent>
        <mc:AlternateContent xmlns:mc="http://schemas.openxmlformats.org/markup-compatibility/2006">
          <mc:Choice Requires="x14">
            <control shapeId="141397" r:id="rId64" name="Check Box 85">
              <controlPr defaultSize="0" autoFill="0" autoLine="0" autoPict="0">
                <anchor moveWithCells="1" sizeWithCells="1">
                  <from>
                    <xdr:col>4</xdr:col>
                    <xdr:colOff>942975</xdr:colOff>
                    <xdr:row>169</xdr:row>
                    <xdr:rowOff>371475</xdr:rowOff>
                  </from>
                  <to>
                    <xdr:col>5</xdr:col>
                    <xdr:colOff>762000</xdr:colOff>
                    <xdr:row>170</xdr:row>
                    <xdr:rowOff>104775</xdr:rowOff>
                  </to>
                </anchor>
              </controlPr>
            </control>
          </mc:Choice>
        </mc:AlternateContent>
        <mc:AlternateContent xmlns:mc="http://schemas.openxmlformats.org/markup-compatibility/2006">
          <mc:Choice Requires="x14">
            <control shapeId="141398" r:id="rId65" name="Check Box 86">
              <controlPr defaultSize="0" autoFill="0" autoLine="0" autoPict="0">
                <anchor moveWithCells="1" sizeWithCells="1">
                  <from>
                    <xdr:col>5</xdr:col>
                    <xdr:colOff>819150</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66"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67" name="Check Box 88">
              <controlPr defaultSize="0" autoFill="0" autoLine="0" autoPict="0">
                <anchor moveWithCells="1" sizeWithCells="1">
                  <from>
                    <xdr:col>6</xdr:col>
                    <xdr:colOff>171450</xdr:colOff>
                    <xdr:row>169</xdr:row>
                    <xdr:rowOff>400050</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68"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69"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0" name="Check Box 91">
              <controlPr defaultSize="0" autoFill="0" autoLine="0" autoPict="0">
                <anchor moveWithCells="1" sizeWithCells="1">
                  <from>
                    <xdr:col>8</xdr:col>
                    <xdr:colOff>152400</xdr:colOff>
                    <xdr:row>169</xdr:row>
                    <xdr:rowOff>381000</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71" name="Check Box 92">
              <controlPr defaultSize="0" autoFill="0" autoLine="0" autoPict="0">
                <anchor moveWithCells="1" sizeWithCells="1">
                  <from>
                    <xdr:col>8</xdr:col>
                    <xdr:colOff>962025</xdr:colOff>
                    <xdr:row>169</xdr:row>
                    <xdr:rowOff>381000</xdr:rowOff>
                  </from>
                  <to>
                    <xdr:col>9</xdr:col>
                    <xdr:colOff>0</xdr:colOff>
                    <xdr:row>170</xdr:row>
                    <xdr:rowOff>123825</xdr:rowOff>
                  </to>
                </anchor>
              </controlPr>
            </control>
          </mc:Choice>
        </mc:AlternateContent>
        <mc:AlternateContent xmlns:mc="http://schemas.openxmlformats.org/markup-compatibility/2006">
          <mc:Choice Requires="x14">
            <control shapeId="141405" r:id="rId72"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73" name="Check Box 94">
              <controlPr defaultSize="0" autoFill="0" autoLine="0" autoPict="0">
                <anchor moveWithCells="1" sizeWithCells="1">
                  <from>
                    <xdr:col>8</xdr:col>
                    <xdr:colOff>723900</xdr:colOff>
                    <xdr:row>93</xdr:row>
                    <xdr:rowOff>9525</xdr:rowOff>
                  </from>
                  <to>
                    <xdr:col>8</xdr:col>
                    <xdr:colOff>1400175</xdr:colOff>
                    <xdr:row>94</xdr:row>
                    <xdr:rowOff>133350</xdr:rowOff>
                  </to>
                </anchor>
              </controlPr>
            </control>
          </mc:Choice>
        </mc:AlternateContent>
        <mc:AlternateContent xmlns:mc="http://schemas.openxmlformats.org/markup-compatibility/2006">
          <mc:Choice Requires="x14">
            <control shapeId="141407" r:id="rId74"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75" name="Check Box 96">
              <controlPr defaultSize="0" autoFill="0" autoLine="0" autoPict="0">
                <anchor moveWithCells="1" sizeWithCells="1">
                  <from>
                    <xdr:col>8</xdr:col>
                    <xdr:colOff>733425</xdr:colOff>
                    <xdr:row>94</xdr:row>
                    <xdr:rowOff>161925</xdr:rowOff>
                  </from>
                  <to>
                    <xdr:col>24</xdr:col>
                    <xdr:colOff>247650</xdr:colOff>
                    <xdr:row>94</xdr:row>
                    <xdr:rowOff>619125</xdr:rowOff>
                  </to>
                </anchor>
              </controlPr>
            </control>
          </mc:Choice>
        </mc:AlternateContent>
        <mc:AlternateContent xmlns:mc="http://schemas.openxmlformats.org/markup-compatibility/2006">
          <mc:Choice Requires="x14">
            <control shapeId="141409" r:id="rId76" name="Check Box 97">
              <controlPr defaultSize="0" autoFill="0" autoLine="0" autoPict="0">
                <anchor moveWithCells="1" sizeWithCells="1">
                  <from>
                    <xdr:col>4</xdr:col>
                    <xdr:colOff>952500</xdr:colOff>
                    <xdr:row>128</xdr:row>
                    <xdr:rowOff>114300</xdr:rowOff>
                  </from>
                  <to>
                    <xdr:col>5</xdr:col>
                    <xdr:colOff>762000</xdr:colOff>
                    <xdr:row>128</xdr:row>
                    <xdr:rowOff>495300</xdr:rowOff>
                  </to>
                </anchor>
              </controlPr>
            </control>
          </mc:Choice>
        </mc:AlternateContent>
        <mc:AlternateContent xmlns:mc="http://schemas.openxmlformats.org/markup-compatibility/2006">
          <mc:Choice Requires="x14">
            <control shapeId="141410" r:id="rId77" name="Check Box 98">
              <controlPr defaultSize="0" autoFill="0" autoLine="0" autoPict="0">
                <anchor moveWithCells="1" sizeWithCells="1">
                  <from>
                    <xdr:col>4</xdr:col>
                    <xdr:colOff>942975</xdr:colOff>
                    <xdr:row>128</xdr:row>
                    <xdr:rowOff>400050</xdr:rowOff>
                  </from>
                  <to>
                    <xdr:col>5</xdr:col>
                    <xdr:colOff>762000</xdr:colOff>
                    <xdr:row>129</xdr:row>
                    <xdr:rowOff>95250</xdr:rowOff>
                  </to>
                </anchor>
              </controlPr>
            </control>
          </mc:Choice>
        </mc:AlternateContent>
        <mc:AlternateContent xmlns:mc="http://schemas.openxmlformats.org/markup-compatibility/2006">
          <mc:Choice Requires="x14">
            <control shapeId="141411" r:id="rId78" name="Check Box 99">
              <controlPr defaultSize="0" autoFill="0" autoLine="0" autoPict="0">
                <anchor moveWithCells="1" sizeWithCells="1">
                  <from>
                    <xdr:col>5</xdr:col>
                    <xdr:colOff>819150</xdr:colOff>
                    <xdr:row>128</xdr:row>
                    <xdr:rowOff>400050</xdr:rowOff>
                  </from>
                  <to>
                    <xdr:col>6</xdr:col>
                    <xdr:colOff>0</xdr:colOff>
                    <xdr:row>129</xdr:row>
                    <xdr:rowOff>114300</xdr:rowOff>
                  </to>
                </anchor>
              </controlPr>
            </control>
          </mc:Choice>
        </mc:AlternateContent>
        <mc:AlternateContent xmlns:mc="http://schemas.openxmlformats.org/markup-compatibility/2006">
          <mc:Choice Requires="x14">
            <control shapeId="141412" r:id="rId79" name="Check Box 100">
              <controlPr defaultSize="0" autoFill="0" autoLine="0" autoPict="0">
                <anchor moveWithCells="1" sizeWithCells="1">
                  <from>
                    <xdr:col>6</xdr:col>
                    <xdr:colOff>219075</xdr:colOff>
                    <xdr:row>128</xdr:row>
                    <xdr:rowOff>28575</xdr:rowOff>
                  </from>
                  <to>
                    <xdr:col>7</xdr:col>
                    <xdr:colOff>19050</xdr:colOff>
                    <xdr:row>128</xdr:row>
                    <xdr:rowOff>542925</xdr:rowOff>
                  </to>
                </anchor>
              </controlPr>
            </control>
          </mc:Choice>
        </mc:AlternateContent>
        <mc:AlternateContent xmlns:mc="http://schemas.openxmlformats.org/markup-compatibility/2006">
          <mc:Choice Requires="x14">
            <control shapeId="141413" r:id="rId80" name="Check Box 101">
              <controlPr defaultSize="0" autoFill="0" autoLine="0" autoPict="0">
                <anchor moveWithCells="1" sizeWithCells="1">
                  <from>
                    <xdr:col>6</xdr:col>
                    <xdr:colOff>209550</xdr:colOff>
                    <xdr:row>128</xdr:row>
                    <xdr:rowOff>409575</xdr:rowOff>
                  </from>
                  <to>
                    <xdr:col>6</xdr:col>
                    <xdr:colOff>1200150</xdr:colOff>
                    <xdr:row>129</xdr:row>
                    <xdr:rowOff>247650</xdr:rowOff>
                  </to>
                </anchor>
              </controlPr>
            </control>
          </mc:Choice>
        </mc:AlternateContent>
        <mc:AlternateContent xmlns:mc="http://schemas.openxmlformats.org/markup-compatibility/2006">
          <mc:Choice Requires="x14">
            <control shapeId="141414" r:id="rId81" name="Check Box 102">
              <controlPr defaultSize="0" autoFill="0" autoLine="0" autoPict="0">
                <anchor moveWithCells="1" sizeWithCells="1">
                  <from>
                    <xdr:col>6</xdr:col>
                    <xdr:colOff>1266825</xdr:colOff>
                    <xdr:row>128</xdr:row>
                    <xdr:rowOff>419100</xdr:rowOff>
                  </from>
                  <to>
                    <xdr:col>7</xdr:col>
                    <xdr:colOff>676275</xdr:colOff>
                    <xdr:row>129</xdr:row>
                    <xdr:rowOff>266700</xdr:rowOff>
                  </to>
                </anchor>
              </controlPr>
            </control>
          </mc:Choice>
        </mc:AlternateContent>
        <mc:AlternateContent xmlns:mc="http://schemas.openxmlformats.org/markup-compatibility/2006">
          <mc:Choice Requires="x14">
            <control shapeId="141418" r:id="rId82" name="Check Box 106">
              <controlPr defaultSize="0" autoFill="0" autoLine="0" autoPict="0">
                <anchor moveWithCells="1" sizeWithCells="1">
                  <from>
                    <xdr:col>8</xdr:col>
                    <xdr:colOff>57150</xdr:colOff>
                    <xdr:row>128</xdr:row>
                    <xdr:rowOff>57150</xdr:rowOff>
                  </from>
                  <to>
                    <xdr:col>8</xdr:col>
                    <xdr:colOff>1181100</xdr:colOff>
                    <xdr:row>128</xdr:row>
                    <xdr:rowOff>571500</xdr:rowOff>
                  </to>
                </anchor>
              </controlPr>
            </control>
          </mc:Choice>
        </mc:AlternateContent>
        <mc:AlternateContent xmlns:mc="http://schemas.openxmlformats.org/markup-compatibility/2006">
          <mc:Choice Requires="x14">
            <control shapeId="141419" r:id="rId83" name="Check Box 107">
              <controlPr defaultSize="0" autoFill="0" autoLine="0" autoPict="0">
                <anchor moveWithCells="1" sizeWithCells="1">
                  <from>
                    <xdr:col>8</xdr:col>
                    <xdr:colOff>47625</xdr:colOff>
                    <xdr:row>128</xdr:row>
                    <xdr:rowOff>438150</xdr:rowOff>
                  </from>
                  <to>
                    <xdr:col>8</xdr:col>
                    <xdr:colOff>1038225</xdr:colOff>
                    <xdr:row>129</xdr:row>
                    <xdr:rowOff>276225</xdr:rowOff>
                  </to>
                </anchor>
              </controlPr>
            </control>
          </mc:Choice>
        </mc:AlternateContent>
        <mc:AlternateContent xmlns:mc="http://schemas.openxmlformats.org/markup-compatibility/2006">
          <mc:Choice Requires="x14">
            <control shapeId="141420" r:id="rId84" name="Check Box 108">
              <controlPr defaultSize="0" autoFill="0" autoLine="0" autoPict="0">
                <anchor moveWithCells="1" sizeWithCells="1">
                  <from>
                    <xdr:col>8</xdr:col>
                    <xdr:colOff>914400</xdr:colOff>
                    <xdr:row>128</xdr:row>
                    <xdr:rowOff>400050</xdr:rowOff>
                  </from>
                  <to>
                    <xdr:col>8</xdr:col>
                    <xdr:colOff>1466850</xdr:colOff>
                    <xdr:row>129</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23" sqref="F23"/>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41.42578125" style="17" customWidth="1"/>
    <col min="6" max="7" width="24.28515625" style="141" customWidth="1"/>
    <col min="8" max="9" width="0" style="135" hidden="1" customWidth="1"/>
    <col min="10" max="15" width="0" style="13" hidden="1" customWidth="1"/>
    <col min="16" max="16384" width="9.140625" style="13"/>
  </cols>
  <sheetData>
    <row r="1" spans="1:9" s="80" customFormat="1" ht="22.5" customHeight="1">
      <c r="A1" s="1370" t="str">
        <f>'Attach 3(JV)'!A1</f>
        <v>Specification No. :5002002169/REACTOR/DOM/A02-CC CS -3</v>
      </c>
      <c r="B1" s="1370"/>
      <c r="C1" s="1370"/>
      <c r="D1" s="1370"/>
      <c r="E1" s="644"/>
      <c r="F1" s="645"/>
      <c r="G1" s="627" t="str">
        <f>"Attachment-4 " &amp; 'Attach 3(JV)'!AV1</f>
        <v xml:space="preserve">Attachment-4 </v>
      </c>
      <c r="H1" s="135"/>
      <c r="I1" s="135"/>
    </row>
    <row r="3" spans="1:9" ht="81"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1010"/>
      <c r="G3" s="1010"/>
    </row>
    <row r="4" spans="1:9" ht="20.100000000000001" customHeight="1">
      <c r="A4" s="16"/>
      <c r="H4" s="144"/>
    </row>
    <row r="5" spans="1:9" ht="20.100000000000001" customHeight="1">
      <c r="A5" s="1035" t="s">
        <v>354</v>
      </c>
      <c r="B5" s="1035"/>
      <c r="C5" s="1035"/>
      <c r="D5" s="1035"/>
      <c r="E5" s="1035"/>
      <c r="F5" s="1035"/>
      <c r="G5" s="1035"/>
      <c r="H5" s="145"/>
    </row>
    <row r="6" spans="1:9" ht="20.100000000000001" customHeight="1">
      <c r="A6" s="20"/>
      <c r="H6" s="145"/>
    </row>
    <row r="7" spans="1:9" ht="20.100000000000001" customHeight="1">
      <c r="A7" s="21" t="str">
        <f>'Attach 3(JV)'!A7</f>
        <v>Bidder’s Name and Address  :</v>
      </c>
      <c r="F7" s="6" t="str">
        <f>'Attach 3(JV)'!E7</f>
        <v>To:</v>
      </c>
      <c r="H7" s="145"/>
    </row>
    <row r="8" spans="1:9" ht="36" customHeight="1">
      <c r="A8" s="1041" t="str">
        <f>'Attach 3(JV)'!A8</f>
        <v/>
      </c>
      <c r="B8" s="1041"/>
      <c r="C8" s="1041"/>
      <c r="D8" s="1041"/>
      <c r="F8" s="123" t="str">
        <f>'Attach 3(JV)'!E8</f>
        <v>Contract Services</v>
      </c>
      <c r="H8" s="145"/>
    </row>
    <row r="9" spans="1:9" ht="20.100000000000001" customHeight="1">
      <c r="A9" s="5" t="s">
        <v>347</v>
      </c>
      <c r="B9" s="1372">
        <f>'Attach 3(JV)'!B9</f>
        <v>0</v>
      </c>
      <c r="C9" s="1372"/>
      <c r="D9" s="1372"/>
      <c r="F9" s="123" t="str">
        <f>'Attach 3(JV)'!E9</f>
        <v>Power Grid Corporation of India Ltd.,</v>
      </c>
      <c r="H9" s="145"/>
    </row>
    <row r="10" spans="1:9" ht="20.100000000000001" customHeight="1">
      <c r="A10" s="5" t="s">
        <v>349</v>
      </c>
      <c r="B10" s="1372">
        <f>'Attach 3(JV)'!B10</f>
        <v>0</v>
      </c>
      <c r="C10" s="1372"/>
      <c r="D10" s="1372"/>
      <c r="F10" s="123" t="str">
        <f>'Attach 3(JV)'!E10</f>
        <v>"Saudamini", Plot No. 2, Sector 29</v>
      </c>
      <c r="H10" s="145"/>
    </row>
    <row r="11" spans="1:9" ht="20.100000000000001" customHeight="1">
      <c r="B11" s="1372">
        <f>'Attach 3(JV)'!B11</f>
        <v>0</v>
      </c>
      <c r="C11" s="1372"/>
      <c r="D11" s="1372"/>
      <c r="F11" s="123" t="str">
        <f>'Attach 3(JV)'!E11</f>
        <v>Gurgaon (Haryana) - 122001</v>
      </c>
    </row>
    <row r="12" spans="1:9" ht="20.100000000000001" customHeight="1">
      <c r="A12" s="20"/>
      <c r="B12" s="1372">
        <f>'Attach 3(JV)'!B12</f>
        <v>0</v>
      </c>
      <c r="C12" s="1372"/>
      <c r="D12" s="1372"/>
      <c r="E12" s="6"/>
    </row>
    <row r="13" spans="1:9" ht="20.100000000000001" customHeight="1">
      <c r="A13" s="20"/>
      <c r="B13" s="114"/>
      <c r="C13" s="114"/>
      <c r="D13" s="114"/>
      <c r="E13" s="13"/>
      <c r="F13" s="142"/>
      <c r="G13" s="142"/>
    </row>
    <row r="14" spans="1:9" ht="20.100000000000001" customHeight="1">
      <c r="A14" s="20"/>
      <c r="B14" s="114"/>
      <c r="C14" s="114"/>
      <c r="D14" s="114"/>
    </row>
    <row r="15" spans="1:9" ht="20.100000000000001" customHeight="1">
      <c r="A15" s="17" t="s">
        <v>342</v>
      </c>
    </row>
    <row r="16" spans="1:9" ht="20.100000000000001" customHeight="1">
      <c r="A16" s="20"/>
    </row>
    <row r="17" spans="1:9" ht="50.1" customHeight="1">
      <c r="A17" s="1373" t="str">
        <f>"We hereby certify that equipment and materials to be supplied are produced in " &amp;H26 &amp; " eligible source " &amp; F26</f>
        <v>We hereby certify that equipment and materials to be supplied are produced in [Name of Countries],  eligible source country.</v>
      </c>
      <c r="B17" s="1373"/>
      <c r="C17" s="1373"/>
      <c r="D17" s="1373"/>
      <c r="E17" s="1373"/>
      <c r="F17" s="143" t="s">
        <v>180</v>
      </c>
      <c r="G17" s="143" t="s">
        <v>181</v>
      </c>
    </row>
    <row r="18" spans="1:9" ht="45" customHeight="1">
      <c r="A18" s="1371" t="str">
        <f>"We hereby certify that our company is incorporated and registered in " &amp;I26 &amp; " eligible source " &amp;G26</f>
        <v>We hereby certify that our company is incorporated and registered in [Name of Countries],  eligible source country.</v>
      </c>
      <c r="B18" s="1371"/>
      <c r="C18" s="1371"/>
      <c r="D18" s="1371"/>
      <c r="E18" s="1371"/>
      <c r="F18" s="149" t="s">
        <v>153</v>
      </c>
      <c r="G18" s="149" t="s">
        <v>153</v>
      </c>
      <c r="H18" s="131" t="str">
        <f t="shared" ref="H18:I25" si="0">IF(F18 = "", "", F18&amp; ", ")</f>
        <v xml:space="preserve">[Name of Countries], </v>
      </c>
      <c r="I18" s="131" t="str">
        <f t="shared" si="0"/>
        <v xml:space="preserve">[Name of Countries], </v>
      </c>
    </row>
    <row r="19" spans="1:9" ht="33" customHeight="1">
      <c r="A19" s="147"/>
      <c r="B19" s="147"/>
      <c r="C19" s="147"/>
      <c r="D19" s="147"/>
      <c r="E19" s="147"/>
      <c r="F19" s="149"/>
      <c r="G19" s="149"/>
      <c r="H19" s="131" t="str">
        <f t="shared" si="0"/>
        <v/>
      </c>
      <c r="I19" s="131" t="str">
        <f t="shared" si="0"/>
        <v/>
      </c>
    </row>
    <row r="20" spans="1:9" ht="33" customHeight="1">
      <c r="A20" s="147"/>
      <c r="B20" s="147"/>
      <c r="C20" s="147"/>
      <c r="D20" s="25"/>
      <c r="E20" s="147"/>
      <c r="F20" s="149"/>
      <c r="G20" s="149"/>
      <c r="H20" s="131" t="str">
        <f t="shared" si="0"/>
        <v/>
      </c>
      <c r="I20" s="131" t="str">
        <f t="shared" si="0"/>
        <v/>
      </c>
    </row>
    <row r="21" spans="1:9" ht="33" customHeight="1">
      <c r="A21" s="24" t="s">
        <v>7</v>
      </c>
      <c r="B21" s="53" t="str">
        <f>'Attach 3(JV)'!B24</f>
        <v>--</v>
      </c>
      <c r="D21" s="25" t="s">
        <v>5</v>
      </c>
      <c r="E21" s="255" t="str">
        <f>'Attach 3(JV)'!E24</f>
        <v/>
      </c>
      <c r="F21" s="149"/>
      <c r="G21" s="149"/>
      <c r="H21" s="131" t="str">
        <f t="shared" si="0"/>
        <v/>
      </c>
      <c r="I21" s="131" t="str">
        <f t="shared" si="0"/>
        <v/>
      </c>
    </row>
    <row r="22" spans="1:9" ht="33" customHeight="1">
      <c r="A22" s="24" t="s">
        <v>8</v>
      </c>
      <c r="B22" s="255" t="str">
        <f>'Attach 3(JV)'!B25</f>
        <v/>
      </c>
      <c r="D22" s="25" t="s">
        <v>6</v>
      </c>
      <c r="E22" s="255" t="str">
        <f>'Attach 3(JV)'!E25</f>
        <v/>
      </c>
      <c r="F22" s="149"/>
      <c r="G22" s="149"/>
      <c r="H22" s="131" t="str">
        <f t="shared" si="0"/>
        <v/>
      </c>
      <c r="I22" s="131" t="str">
        <f t="shared" si="0"/>
        <v/>
      </c>
    </row>
    <row r="23" spans="1:9" ht="33" customHeight="1">
      <c r="D23" s="25"/>
      <c r="F23" s="149"/>
      <c r="G23" s="149"/>
      <c r="H23" s="131" t="str">
        <f t="shared" si="0"/>
        <v/>
      </c>
      <c r="I23" s="131" t="str">
        <f t="shared" si="0"/>
        <v/>
      </c>
    </row>
    <row r="24" spans="1:9" ht="33" customHeight="1">
      <c r="D24" s="25"/>
      <c r="F24" s="149"/>
      <c r="G24" s="149"/>
      <c r="H24" s="131" t="str">
        <f t="shared" si="0"/>
        <v/>
      </c>
      <c r="I24" s="131" t="str">
        <f t="shared" si="0"/>
        <v/>
      </c>
    </row>
    <row r="25" spans="1:9" ht="33" customHeight="1">
      <c r="A25" s="13"/>
      <c r="B25" s="13"/>
      <c r="C25" s="13"/>
      <c r="D25" s="13"/>
      <c r="E25" s="13"/>
      <c r="F25" s="149"/>
      <c r="G25" s="149"/>
      <c r="H25" s="131" t="str">
        <f t="shared" si="0"/>
        <v/>
      </c>
      <c r="I25" s="131" t="str">
        <f t="shared" si="0"/>
        <v/>
      </c>
    </row>
    <row r="26" spans="1:9" ht="33" customHeight="1">
      <c r="A26" s="13"/>
      <c r="B26" s="13"/>
      <c r="C26" s="13"/>
      <c r="D26" s="13"/>
      <c r="E26" s="13"/>
      <c r="F26" s="146" t="str">
        <f>IF((8-COUNTBLANK(F18:F25)) &lt;2, "country.", "countries.")</f>
        <v>country.</v>
      </c>
      <c r="G26" s="146" t="str">
        <f>IF((8-COUNTBLANK(G18:G25)) &lt;2, "country.", "countries.")</f>
        <v>country.</v>
      </c>
      <c r="H26" s="131" t="str">
        <f>IF(COUNTBLANK(F18:F25) =8, "[Enter the name of country where from equipments &amp; material shall be supplied]",CONCATENATE(H18,H19,H20,H21,H22,H23,H24,H25))</f>
        <v xml:space="preserve">[Name of Countries], </v>
      </c>
      <c r="I26" s="131" t="str">
        <f>IF(COUNTBLANK(G18:G25) =8, "[Enter the name of country where from equipments &amp; material shall be supplied]",CONCATENATE(I18,I19,I20,I21,I22,I23,I24,I25))</f>
        <v xml:space="preserve">[Name of Countries], </v>
      </c>
    </row>
    <row r="27" spans="1:9" ht="33" customHeight="1">
      <c r="A27" s="13"/>
      <c r="B27" s="13"/>
      <c r="C27" s="13"/>
      <c r="D27" s="13"/>
      <c r="E27" s="13"/>
    </row>
    <row r="28" spans="1:9" ht="33" customHeight="1">
      <c r="A28" s="13"/>
      <c r="B28" s="13"/>
      <c r="C28" s="13"/>
      <c r="D28" s="13"/>
      <c r="E28" s="13"/>
    </row>
    <row r="29" spans="1:9" ht="33" customHeight="1">
      <c r="A29" s="13"/>
      <c r="B29" s="13"/>
      <c r="C29" s="13"/>
      <c r="D29" s="13"/>
      <c r="E29" s="13"/>
    </row>
    <row r="30" spans="1:9" ht="20.100000000000001" customHeight="1"/>
    <row r="31" spans="1:9" ht="20.100000000000001" customHeight="1">
      <c r="A31" s="26"/>
    </row>
    <row r="32" spans="1:9" ht="20.100000000000001" customHeight="1"/>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c r="A38" s="26"/>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1"/>
  <headerFooter alignWithMargins="0">
    <oddFooter>&amp;R&amp;"Book Antiqua,Bold"&amp;8 Page &amp;P of &amp;N</oddFooter>
  </headerFooter>
  <drawing r:id="rId4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40625" defaultRowHeight="16.5"/>
  <cols>
    <col min="1" max="1" width="12.140625" style="17" customWidth="1"/>
    <col min="2" max="2" width="23.7109375" style="17" customWidth="1"/>
    <col min="3" max="3" width="26.42578125" style="17" customWidth="1"/>
    <col min="4" max="4" width="12.28515625" style="17" customWidth="1"/>
    <col min="5" max="5" width="26.7109375" style="17" customWidth="1"/>
    <col min="6" max="8" width="9.140625" style="205"/>
    <col min="9" max="38" width="9.140625" style="206"/>
    <col min="39" max="16384" width="9.140625" style="13"/>
  </cols>
  <sheetData>
    <row r="1" spans="1:38" s="631" customFormat="1" ht="20.25" customHeight="1">
      <c r="A1" s="1374" t="str">
        <f>'Attach 3(JV)'!A1</f>
        <v>Specification No. :5002002169/REACTOR/DOM/A02-CC CS -3</v>
      </c>
      <c r="B1" s="1374"/>
      <c r="C1" s="1374"/>
      <c r="D1" s="646"/>
      <c r="E1" s="647" t="str">
        <f>"Attachment-4(A) "&amp; 'Attach 3(JV)'!AT1</f>
        <v xml:space="preserve">Attachment-4(A) </v>
      </c>
      <c r="F1" s="648"/>
      <c r="G1" s="648"/>
      <c r="H1" s="648"/>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row>
    <row r="2" spans="1:38" ht="11.1" customHeight="1"/>
    <row r="3" spans="1:38" ht="89.25" customHeight="1">
      <c r="A3" s="1009" t="str">
        <f>'Attach 3(JV)'!A3</f>
        <v>765kV Reactor Package-RT19 for (a) 13x110 MVAR, 765kV, 1-Phase Reactors; (b) 1x80 MVAR, 765kV, 1-Phase Spare Reactor; (c) 1x125 MVAR, 400kV 3-Phase Bus Reactor; &amp; (d) 2x63 MVAR, 400kV 3-Phase Switchable Line Reactors; at 765/400/220kV Navsari (New) (South Gujarat) GIS Substation under Transmission Network Expansion in Gujarat to increase its ATC from ISTS: Part-B.</v>
      </c>
      <c r="B3" s="1010"/>
      <c r="C3" s="1010"/>
      <c r="D3" s="1010"/>
      <c r="E3" s="1010"/>
      <c r="F3" s="207"/>
      <c r="G3" s="208"/>
      <c r="H3" s="207"/>
    </row>
    <row r="4" spans="1:38" ht="11.1" customHeight="1">
      <c r="A4" s="16"/>
      <c r="H4" s="209"/>
      <c r="I4" s="210"/>
    </row>
    <row r="5" spans="1:38" ht="20.100000000000001" customHeight="1">
      <c r="A5" s="1035" t="s">
        <v>355</v>
      </c>
      <c r="B5" s="1035"/>
      <c r="C5" s="1035"/>
      <c r="D5" s="1035"/>
      <c r="E5" s="1035"/>
      <c r="F5" s="207"/>
      <c r="H5" s="209"/>
      <c r="I5" s="211"/>
    </row>
    <row r="6" spans="1:38" ht="11.1" customHeight="1">
      <c r="A6" s="20"/>
      <c r="H6" s="209"/>
      <c r="I6" s="211"/>
    </row>
    <row r="7" spans="1:38" ht="20.100000000000001" customHeight="1">
      <c r="A7" s="21" t="str">
        <f>'Attach 3(JV)'!A7</f>
        <v>Bidder’s Name and Address  :</v>
      </c>
      <c r="D7" s="6" t="str">
        <f>'Attach 3(JV)'!E7</f>
        <v>To:</v>
      </c>
      <c r="H7" s="209"/>
      <c r="I7" s="211"/>
    </row>
    <row r="8" spans="1:38" s="148" customFormat="1" ht="36" customHeight="1">
      <c r="A8" s="1041" t="str">
        <f>'Attach 3(JV)'!A8</f>
        <v/>
      </c>
      <c r="B8" s="1041"/>
      <c r="C8" s="1041"/>
      <c r="D8" s="3" t="str">
        <f>'Attach 3(JV)'!E8</f>
        <v>Contract Services</v>
      </c>
      <c r="E8" s="20"/>
      <c r="F8" s="212"/>
      <c r="G8" s="212"/>
      <c r="H8" s="213"/>
      <c r="I8" s="214"/>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row>
    <row r="9" spans="1:38" ht="20.100000000000001" customHeight="1">
      <c r="A9" s="5" t="s">
        <v>347</v>
      </c>
      <c r="B9" s="1372">
        <f>'Attach 3(JV)'!B9</f>
        <v>0</v>
      </c>
      <c r="C9" s="1372"/>
      <c r="D9" s="3" t="str">
        <f>'Attach 3(JV)'!E9</f>
        <v>Power Grid Corporation of India Ltd.,</v>
      </c>
      <c r="H9" s="209"/>
      <c r="I9" s="211"/>
    </row>
    <row r="10" spans="1:38" ht="20.100000000000001" customHeight="1">
      <c r="A10" s="5" t="s">
        <v>349</v>
      </c>
      <c r="B10" s="1372">
        <f>'Attach 3(JV)'!B10</f>
        <v>0</v>
      </c>
      <c r="C10" s="1372"/>
      <c r="D10" s="3" t="str">
        <f>'Attach 3(JV)'!E10</f>
        <v>"Saudamini", Plot No. 2, Sector 29</v>
      </c>
      <c r="H10" s="209"/>
      <c r="I10" s="211"/>
    </row>
    <row r="11" spans="1:38" ht="20.100000000000001" customHeight="1">
      <c r="B11" s="1372">
        <f>'Attach 3(JV)'!B11</f>
        <v>0</v>
      </c>
      <c r="C11" s="1372"/>
      <c r="D11" s="3" t="str">
        <f>'Attach 3(JV)'!E11</f>
        <v>Gurgaon (Haryana) - 122001</v>
      </c>
    </row>
    <row r="12" spans="1:38" ht="15" customHeight="1">
      <c r="A12" s="20"/>
      <c r="B12" s="1372">
        <f>'Attach 3(JV)'!B12</f>
        <v>0</v>
      </c>
      <c r="C12" s="1372"/>
      <c r="D12" s="3"/>
    </row>
    <row r="13" spans="1:38" ht="20.100000000000001" customHeight="1">
      <c r="A13" s="17" t="s">
        <v>342</v>
      </c>
      <c r="D13" s="30"/>
    </row>
    <row r="14" spans="1:38" ht="79.5" customHeight="1">
      <c r="A14" s="1375" t="s">
        <v>356</v>
      </c>
      <c r="B14" s="1375"/>
      <c r="C14" s="1375"/>
      <c r="D14" s="1375"/>
      <c r="E14" s="1375"/>
    </row>
    <row r="15" spans="1:38" ht="20.100000000000001" customHeight="1">
      <c r="A15" s="125" t="s">
        <v>362</v>
      </c>
      <c r="B15" s="125" t="s">
        <v>363</v>
      </c>
      <c r="C15" s="125" t="s">
        <v>364</v>
      </c>
      <c r="D15" s="125" t="s">
        <v>343</v>
      </c>
      <c r="E15" s="125" t="s">
        <v>344</v>
      </c>
    </row>
    <row r="16" spans="1:38" ht="20.100000000000001" customHeight="1">
      <c r="A16" s="126">
        <v>1</v>
      </c>
      <c r="B16" s="257"/>
      <c r="C16" s="257"/>
      <c r="D16" s="257"/>
      <c r="E16" s="257"/>
    </row>
    <row r="17" spans="1:38" ht="20.100000000000001" customHeight="1">
      <c r="A17" s="127">
        <v>2</v>
      </c>
      <c r="B17" s="258"/>
      <c r="C17" s="258"/>
      <c r="D17" s="258"/>
      <c r="E17" s="258"/>
    </row>
    <row r="18" spans="1:38" ht="20.100000000000001" customHeight="1">
      <c r="A18" s="127">
        <v>3</v>
      </c>
      <c r="B18" s="258"/>
      <c r="C18" s="258"/>
      <c r="D18" s="258"/>
      <c r="E18" s="258"/>
    </row>
    <row r="19" spans="1:38" ht="20.100000000000001" customHeight="1">
      <c r="A19" s="127">
        <v>4</v>
      </c>
      <c r="B19" s="258"/>
      <c r="C19" s="258"/>
      <c r="D19" s="258"/>
      <c r="E19" s="258"/>
    </row>
    <row r="20" spans="1:38" ht="19.5" customHeight="1">
      <c r="A20" s="128">
        <v>5</v>
      </c>
      <c r="B20" s="259"/>
      <c r="C20" s="259"/>
      <c r="D20" s="259"/>
      <c r="E20" s="259"/>
    </row>
    <row r="21" spans="1:38" ht="15" customHeight="1">
      <c r="A21" s="13"/>
      <c r="B21" s="13"/>
      <c r="C21" s="13"/>
      <c r="D21" s="13"/>
      <c r="E21" s="13"/>
    </row>
    <row r="22" spans="1:38" ht="62.25" customHeight="1">
      <c r="A22" s="1375" t="s">
        <v>357</v>
      </c>
      <c r="B22" s="1375"/>
      <c r="C22" s="1375"/>
      <c r="D22" s="1375"/>
      <c r="E22" s="1375"/>
    </row>
    <row r="23" spans="1:38" s="119" customFormat="1" ht="15.95" customHeight="1">
      <c r="A23" s="84"/>
      <c r="B23" s="84"/>
      <c r="C23" s="84"/>
      <c r="D23" s="84"/>
      <c r="E23" s="84"/>
      <c r="F23" s="288"/>
      <c r="G23" s="288"/>
      <c r="H23" s="288"/>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row>
    <row r="24" spans="1:38" ht="23.1" customHeight="1">
      <c r="C24" s="25"/>
    </row>
    <row r="25" spans="1:38" ht="23.1" customHeight="1">
      <c r="A25" s="24" t="s">
        <v>7</v>
      </c>
      <c r="B25" s="53" t="str">
        <f>'Attach 3(JV)'!B24</f>
        <v>--</v>
      </c>
      <c r="C25" s="25" t="s">
        <v>5</v>
      </c>
      <c r="D25" s="1376" t="str">
        <f>'Attach 3(JV)'!E24</f>
        <v/>
      </c>
      <c r="E25" s="1376"/>
    </row>
    <row r="26" spans="1:38" ht="23.1" customHeight="1">
      <c r="A26" s="24" t="s">
        <v>8</v>
      </c>
      <c r="B26" s="255" t="str">
        <f>'Attach 3(JV)'!B25</f>
        <v/>
      </c>
      <c r="C26" s="25" t="s">
        <v>6</v>
      </c>
      <c r="D26" s="27" t="str">
        <f>'Attach 3(JV)'!E25</f>
        <v/>
      </c>
    </row>
    <row r="27" spans="1:38" ht="23.1" customHeight="1">
      <c r="C27" s="25"/>
      <c r="D27" s="25"/>
    </row>
    <row r="28" spans="1:38" ht="20.100000000000001" customHeight="1"/>
    <row r="29" spans="1:38" ht="20.100000000000001" customHeight="1">
      <c r="A29" s="26"/>
    </row>
    <row r="30" spans="1:38" ht="20.100000000000001" customHeight="1"/>
    <row r="31" spans="1:38" ht="20.100000000000001" customHeight="1"/>
    <row r="32" spans="1:3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1"/>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1"/>
  <headerFooter alignWithMargins="0">
    <oddFooter>&amp;R&amp;"Book Antiqua,Bold"&amp;8 Page &amp;P of &amp;N</oddFooter>
  </headerFooter>
  <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Ankit Vaishnav {Ankit Vaishnav}</cp:lastModifiedBy>
  <cp:lastPrinted>2020-01-01T10:53:58Z</cp:lastPrinted>
  <dcterms:created xsi:type="dcterms:W3CDTF">2010-09-27T08:09:01Z</dcterms:created>
  <dcterms:modified xsi:type="dcterms:W3CDTF">2022-02-11T12:19:13Z</dcterms:modified>
  <cp:contentStatus/>
</cp:coreProperties>
</file>