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E:\PS C&amp;M Works\PRANIT\LTE -PRANIT\PS-I-3322 Wrapping with wooden box of Hotline materials at Raipur SS\"/>
    </mc:Choice>
  </mc:AlternateContent>
  <workbookProtection workbookPassword="8AFB" lockStructure="1"/>
  <bookViews>
    <workbookView xWindow="0" yWindow="0" windowWidth="24000" windowHeight="9735" tabRatio="790" firstSheet="1" activeTab="1"/>
  </bookViews>
  <sheets>
    <sheet name="Basic Data" sheetId="1" state="hidden" r:id="rId1"/>
    <sheet name="Cover" sheetId="2" r:id="rId2"/>
    <sheet name="Names of Bidder" sheetId="3" r:id="rId3"/>
    <sheet name="  Sch-1" sheetId="4" r:id="rId4"/>
    <sheet name="  Sch-2" sheetId="5" r:id="rId5"/>
    <sheet name=" (Part-III) Sch-1" sheetId="6" state="hidden" r:id="rId6"/>
    <sheet name=" (Part-III) Sch-2" sheetId="7" state="hidden" r:id="rId7"/>
    <sheet name="Sch-3" sheetId="8" r:id="rId8"/>
    <sheet name="Sch-4" sheetId="9" r:id="rId9"/>
    <sheet name="Sch-5 After Discount" sheetId="10" r:id="rId10"/>
    <sheet name="Discount" sheetId="11" r:id="rId11"/>
    <sheet name="Bid Form 2nd Envelope" sheetId="12" r:id="rId12"/>
    <sheet name="N-W" sheetId="13" state="hidden" r:id="rId13"/>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3">'  Sch-1'!$A$1:$G$50</definedName>
    <definedName name="_xlnm.Print_Area" localSheetId="4">'  Sch-2'!$A$1:$G$31</definedName>
    <definedName name="_xlnm.Print_Area" localSheetId="5">' (Part-III) Sch-1'!$A$1:$G$53</definedName>
    <definedName name="_xlnm.Print_Area" localSheetId="6">' (Part-III) Sch-2'!$A$1:$G$29</definedName>
    <definedName name="_xlnm.Print_Area" localSheetId="11">'Bid Form 2nd Envelope'!$A$1:$F$47</definedName>
    <definedName name="_xlnm.Print_Area" localSheetId="1">Cover!$B$1:$E$15</definedName>
    <definedName name="_xlnm.Print_Area" localSheetId="10">Discount!$A$2:$G$35</definedName>
    <definedName name="_xlnm.Print_Area" localSheetId="2">'Names of Bidder'!$B$1:$D$24</definedName>
    <definedName name="_xlnm.Print_Area" localSheetId="7">'Sch-3'!$A$1:$F$25</definedName>
    <definedName name="_xlnm.Print_Area" localSheetId="8">'Sch-4'!$A$1:$D$23</definedName>
    <definedName name="_xlnm.Print_Area" localSheetId="9">'Sch-5 After Discount'!$A$1:$D$33</definedName>
    <definedName name="_xlnm.Print_Titles" localSheetId="3">'  Sch-1'!$13:$15</definedName>
    <definedName name="_xlnm.Print_Titles" localSheetId="4">'  Sch-2'!$13:$15</definedName>
    <definedName name="_xlnm.Print_Titles" localSheetId="5">' (Part-III) Sch-1'!$13:$15</definedName>
    <definedName name="_xlnm.Print_Titles" localSheetId="6">' (Part-III) Sch-2'!$13:$15</definedName>
    <definedName name="_xlnm.Print_Titles" localSheetId="7">'Sch-3'!$13:$15</definedName>
    <definedName name="_xlnm.Print_Titles" localSheetId="8">'Sch-4'!$3:$13</definedName>
    <definedName name="_xlnm.Print_Titles" localSheetId="9">'Sch-5 After Discount'!$3:$13</definedName>
    <definedName name="_xlnm.Recorder">#REF!</definedName>
    <definedName name="TEST">#REF!</definedName>
    <definedName name="Z_1A26D3B9_AD8D_4AE9_81F5_E0DF795F4658_.wvu.Cols" localSheetId="3" hidden="1">'  Sch-1'!$I:$Q</definedName>
    <definedName name="Z_1A26D3B9_AD8D_4AE9_81F5_E0DF795F4658_.wvu.Cols" localSheetId="4" hidden="1">'  Sch-2'!$I:$M</definedName>
    <definedName name="Z_1A26D3B9_AD8D_4AE9_81F5_E0DF795F4658_.wvu.Cols" localSheetId="5" hidden="1">' (Part-III) Sch-1'!$I:$Q</definedName>
    <definedName name="Z_1A26D3B9_AD8D_4AE9_81F5_E0DF795F4658_.wvu.Cols" localSheetId="6" hidden="1">' (Part-III) Sch-2'!$I:$M</definedName>
    <definedName name="Z_1A26D3B9_AD8D_4AE9_81F5_E0DF795F4658_.wvu.Cols" localSheetId="10" hidden="1">Discount!$I:$P</definedName>
    <definedName name="Z_1A26D3B9_AD8D_4AE9_81F5_E0DF795F4658_.wvu.PrintArea" localSheetId="3" hidden="1">'  Sch-1'!$A$1:$G$52</definedName>
    <definedName name="Z_1A26D3B9_AD8D_4AE9_81F5_E0DF795F4658_.wvu.PrintArea" localSheetId="4" hidden="1">'  Sch-2'!$A$1:$G$33</definedName>
    <definedName name="Z_1A26D3B9_AD8D_4AE9_81F5_E0DF795F4658_.wvu.PrintArea" localSheetId="5" hidden="1">' (Part-III) Sch-1'!$A$1:$G$53</definedName>
    <definedName name="Z_1A26D3B9_AD8D_4AE9_81F5_E0DF795F4658_.wvu.PrintArea" localSheetId="6" hidden="1">' (Part-III) Sch-2'!$A$1:$G$29</definedName>
    <definedName name="Z_1A26D3B9_AD8D_4AE9_81F5_E0DF795F4658_.wvu.PrintArea" localSheetId="11" hidden="1">'Bid Form 2nd Envelope'!$A$1:$F$47</definedName>
    <definedName name="Z_1A26D3B9_AD8D_4AE9_81F5_E0DF795F4658_.wvu.PrintArea" localSheetId="1" hidden="1">Cover!$B$1:$E$15</definedName>
    <definedName name="Z_1A26D3B9_AD8D_4AE9_81F5_E0DF795F4658_.wvu.PrintArea" localSheetId="10" hidden="1">Discount!$A$2:$G$35</definedName>
    <definedName name="Z_1A26D3B9_AD8D_4AE9_81F5_E0DF795F4658_.wvu.PrintArea" localSheetId="2" hidden="1">'Names of Bidder'!$B$1:$D$24</definedName>
    <definedName name="Z_1A26D3B9_AD8D_4AE9_81F5_E0DF795F4658_.wvu.PrintArea" localSheetId="7" hidden="1">'Sch-3'!$A$1:$F$20</definedName>
    <definedName name="Z_1A26D3B9_AD8D_4AE9_81F5_E0DF795F4658_.wvu.PrintArea" localSheetId="8" hidden="1">'Sch-4'!$A$1:$D$24</definedName>
    <definedName name="Z_1A26D3B9_AD8D_4AE9_81F5_E0DF795F4658_.wvu.PrintArea" localSheetId="9" hidden="1">'Sch-5 After Discount'!$A$1:$D$35</definedName>
    <definedName name="Z_1A26D3B9_AD8D_4AE9_81F5_E0DF795F4658_.wvu.PrintTitles" localSheetId="3" hidden="1">'  Sch-1'!$13:$15</definedName>
    <definedName name="Z_1A26D3B9_AD8D_4AE9_81F5_E0DF795F4658_.wvu.PrintTitles" localSheetId="4" hidden="1">'  Sch-2'!$13:$15</definedName>
    <definedName name="Z_1A26D3B9_AD8D_4AE9_81F5_E0DF795F4658_.wvu.PrintTitles" localSheetId="5" hidden="1">' (Part-III) Sch-1'!$13:$15</definedName>
    <definedName name="Z_1A26D3B9_AD8D_4AE9_81F5_E0DF795F4658_.wvu.PrintTitles" localSheetId="6" hidden="1">' (Part-III) Sch-2'!$13:$15</definedName>
    <definedName name="Z_1A26D3B9_AD8D_4AE9_81F5_E0DF795F4658_.wvu.PrintTitles" localSheetId="7" hidden="1">'Sch-3'!$13:$15</definedName>
    <definedName name="Z_1A26D3B9_AD8D_4AE9_81F5_E0DF795F4658_.wvu.PrintTitles" localSheetId="8" hidden="1">'Sch-4'!$3:$13</definedName>
    <definedName name="Z_1A26D3B9_AD8D_4AE9_81F5_E0DF795F4658_.wvu.PrintTitles" localSheetId="9" hidden="1">'Sch-5 After Discount'!$3:$13</definedName>
    <definedName name="Z_1A26D3B9_AD8D_4AE9_81F5_E0DF795F4658_.wvu.Rows" localSheetId="3" hidden="1">'  Sch-1'!#REF!,'  Sch-1'!#REF!</definedName>
    <definedName name="Z_1A26D3B9_AD8D_4AE9_81F5_E0DF795F4658_.wvu.Rows" localSheetId="5" hidden="1">' (Part-III) Sch-1'!#REF!,' (Part-III) Sch-1'!#REF!</definedName>
    <definedName name="Z_1A26D3B9_AD8D_4AE9_81F5_E0DF795F4658_.wvu.Rows" localSheetId="0" hidden="1">'Basic Data'!$10:$20</definedName>
    <definedName name="Z_1A26D3B9_AD8D_4AE9_81F5_E0DF795F4658_.wvu.Rows" localSheetId="11" hidden="1">'Bid Form 2nd Envelope'!#REF!</definedName>
    <definedName name="Z_1A26D3B9_AD8D_4AE9_81F5_E0DF795F4658_.wvu.Rows" localSheetId="1" hidden="1">Cover!$7:$7,Cover!$10:$10</definedName>
    <definedName name="Z_1A26D3B9_AD8D_4AE9_81F5_E0DF795F4658_.wvu.Rows" localSheetId="10" hidden="1">Discount!#REF!,Discount!#REF!,Discount!#REF!,Discount!#REF!,Discount!$21:$23</definedName>
    <definedName name="Z_25334923_91A5_4F88_9A10_8FA88873EC26_.wvu.Cols" localSheetId="10" hidden="1">Discount!$I:$M</definedName>
    <definedName name="Z_25334923_91A5_4F88_9A10_8FA88873EC26_.wvu.Cols" localSheetId="7" hidden="1">'Sch-3'!$K:$P</definedName>
    <definedName name="Z_25334923_91A5_4F88_9A10_8FA88873EC26_.wvu.Cols" localSheetId="9" hidden="1">'Sch-5 After Discount'!$F:$I</definedName>
    <definedName name="Z_25334923_91A5_4F88_9A10_8FA88873EC26_.wvu.PrintArea" localSheetId="3" hidden="1">'  Sch-1'!$A$1:$G$52</definedName>
    <definedName name="Z_25334923_91A5_4F88_9A10_8FA88873EC26_.wvu.PrintArea" localSheetId="4" hidden="1">'  Sch-2'!$A$1:$G$33</definedName>
    <definedName name="Z_25334923_91A5_4F88_9A10_8FA88873EC26_.wvu.PrintArea" localSheetId="5" hidden="1">' (Part-III) Sch-1'!$A$1:$G$53</definedName>
    <definedName name="Z_25334923_91A5_4F88_9A10_8FA88873EC26_.wvu.PrintArea" localSheetId="6" hidden="1">' (Part-III) Sch-2'!$A$1:$G$29</definedName>
    <definedName name="Z_25334923_91A5_4F88_9A10_8FA88873EC26_.wvu.PrintArea" localSheetId="11" hidden="1">'Bid Form 2nd Envelope'!$A$1:$F$47</definedName>
    <definedName name="Z_25334923_91A5_4F88_9A10_8FA88873EC26_.wvu.PrintArea" localSheetId="1" hidden="1">Cover!$B$1:$E$15</definedName>
    <definedName name="Z_25334923_91A5_4F88_9A10_8FA88873EC26_.wvu.PrintArea" localSheetId="10" hidden="1">Discount!$A$2:$G$35</definedName>
    <definedName name="Z_25334923_91A5_4F88_9A10_8FA88873EC26_.wvu.PrintArea" localSheetId="2" hidden="1">'Names of Bidder'!$B$1:$D$24</definedName>
    <definedName name="Z_25334923_91A5_4F88_9A10_8FA88873EC26_.wvu.PrintArea" localSheetId="7" hidden="1">'Sch-3'!$A$1:$F$20</definedName>
    <definedName name="Z_25334923_91A5_4F88_9A10_8FA88873EC26_.wvu.PrintArea" localSheetId="8" hidden="1">'Sch-4'!$A$1:$D$24</definedName>
    <definedName name="Z_25334923_91A5_4F88_9A10_8FA88873EC26_.wvu.PrintArea" localSheetId="9" hidden="1">'Sch-5 After Discount'!$A$1:$D$35</definedName>
    <definedName name="Z_25334923_91A5_4F88_9A10_8FA88873EC26_.wvu.PrintTitles" localSheetId="3" hidden="1">'  Sch-1'!$13:$15</definedName>
    <definedName name="Z_25334923_91A5_4F88_9A10_8FA88873EC26_.wvu.PrintTitles" localSheetId="4" hidden="1">'  Sch-2'!$13:$15</definedName>
    <definedName name="Z_25334923_91A5_4F88_9A10_8FA88873EC26_.wvu.PrintTitles" localSheetId="5" hidden="1">' (Part-III) Sch-1'!$13:$15</definedName>
    <definedName name="Z_25334923_91A5_4F88_9A10_8FA88873EC26_.wvu.PrintTitles" localSheetId="6" hidden="1">' (Part-III) Sch-2'!$13:$15</definedName>
    <definedName name="Z_25334923_91A5_4F88_9A10_8FA88873EC26_.wvu.PrintTitles" localSheetId="7" hidden="1">'Sch-3'!$13:$15</definedName>
    <definedName name="Z_25334923_91A5_4F88_9A10_8FA88873EC26_.wvu.PrintTitles" localSheetId="8" hidden="1">'Sch-4'!$3:$13</definedName>
    <definedName name="Z_25334923_91A5_4F88_9A10_8FA88873EC26_.wvu.PrintTitles" localSheetId="9" hidden="1">'Sch-5 After Discount'!$3:$13</definedName>
    <definedName name="Z_25334923_91A5_4F88_9A10_8FA88873EC26_.wvu.Rows" localSheetId="0" hidden="1">'Basic Data'!$10:$20</definedName>
    <definedName name="Z_25334923_91A5_4F88_9A10_8FA88873EC26_.wvu.Rows" localSheetId="1" hidden="1">Cover!$7:$7,Cover!$10:$10</definedName>
    <definedName name="Z_25334923_91A5_4F88_9A10_8FA88873EC26_.wvu.Rows" localSheetId="10" hidden="1">Discount!$21:$23</definedName>
    <definedName name="Z_25334923_91A5_4F88_9A10_8FA88873EC26_.wvu.Rows" localSheetId="2" hidden="1">'Names of Bidder'!$6:$6,'Names of Bidder'!$13:$16</definedName>
    <definedName name="Z_25334923_91A5_4F88_9A10_8FA88873EC26_.wvu.Rows" localSheetId="8" hidden="1">'Sch-4'!#REF!</definedName>
    <definedName name="Z_25334923_91A5_4F88_9A10_8FA88873EC26_.wvu.Rows" localSheetId="9" hidden="1">'Sch-5 After Discount'!$20:$22</definedName>
    <definedName name="Z_398C7893_3C2A_4DA4_8552_014985533932_.wvu.Cols" localSheetId="3" hidden="1">'  Sch-1'!$H:$P</definedName>
    <definedName name="Z_398C7893_3C2A_4DA4_8552_014985533932_.wvu.Cols" localSheetId="4" hidden="1">'  Sch-2'!#REF!</definedName>
    <definedName name="Z_398C7893_3C2A_4DA4_8552_014985533932_.wvu.Cols" localSheetId="11" hidden="1">'Bid Form 2nd Envelope'!$Z:$AD,'Bid Form 2nd Envelope'!$AH:$AH</definedName>
    <definedName name="Z_398C7893_3C2A_4DA4_8552_014985533932_.wvu.Cols" localSheetId="10" hidden="1">Discount!$I:$M</definedName>
    <definedName name="Z_398C7893_3C2A_4DA4_8552_014985533932_.wvu.Cols" localSheetId="7" hidden="1">'Sch-3'!$G:$AF</definedName>
    <definedName name="Z_398C7893_3C2A_4DA4_8552_014985533932_.wvu.Cols" localSheetId="9" hidden="1">'Sch-5 After Discount'!$F:$G</definedName>
    <definedName name="Z_398C7893_3C2A_4DA4_8552_014985533932_.wvu.PrintArea" localSheetId="3" hidden="1">'  Sch-1'!$A$1:$G$50</definedName>
    <definedName name="Z_398C7893_3C2A_4DA4_8552_014985533932_.wvu.PrintArea" localSheetId="5" hidden="1">' (Part-III) Sch-1'!$A$1:$G$53</definedName>
    <definedName name="Z_398C7893_3C2A_4DA4_8552_014985533932_.wvu.PrintArea" localSheetId="6" hidden="1">' (Part-III) Sch-2'!$A$1:$G$29</definedName>
    <definedName name="Z_398C7893_3C2A_4DA4_8552_014985533932_.wvu.PrintArea" localSheetId="11" hidden="1">'Bid Form 2nd Envelope'!$A$1:$F$47</definedName>
    <definedName name="Z_398C7893_3C2A_4DA4_8552_014985533932_.wvu.PrintArea" localSheetId="1" hidden="1">Cover!$B$1:$E$15</definedName>
    <definedName name="Z_398C7893_3C2A_4DA4_8552_014985533932_.wvu.PrintArea" localSheetId="10" hidden="1">Discount!$A$2:$G$35</definedName>
    <definedName name="Z_398C7893_3C2A_4DA4_8552_014985533932_.wvu.PrintArea" localSheetId="2" hidden="1">'Names of Bidder'!$B$1:$D$24</definedName>
    <definedName name="Z_398C7893_3C2A_4DA4_8552_014985533932_.wvu.PrintArea" localSheetId="7" hidden="1">'Sch-3'!$A$1:$F$25</definedName>
    <definedName name="Z_398C7893_3C2A_4DA4_8552_014985533932_.wvu.PrintArea" localSheetId="8" hidden="1">'Sch-4'!$A$1:$D$23</definedName>
    <definedName name="Z_398C7893_3C2A_4DA4_8552_014985533932_.wvu.PrintArea" localSheetId="9" hidden="1">'Sch-5 After Discount'!$A$1:$D$33</definedName>
    <definedName name="Z_398C7893_3C2A_4DA4_8552_014985533932_.wvu.PrintTitles" localSheetId="3" hidden="1">'  Sch-1'!$13:$15</definedName>
    <definedName name="Z_398C7893_3C2A_4DA4_8552_014985533932_.wvu.PrintTitles" localSheetId="4" hidden="1">'  Sch-2'!$13:$15</definedName>
    <definedName name="Z_398C7893_3C2A_4DA4_8552_014985533932_.wvu.PrintTitles" localSheetId="5" hidden="1">' (Part-III) Sch-1'!$13:$15</definedName>
    <definedName name="Z_398C7893_3C2A_4DA4_8552_014985533932_.wvu.PrintTitles" localSheetId="6" hidden="1">' (Part-III) Sch-2'!$13:$15</definedName>
    <definedName name="Z_398C7893_3C2A_4DA4_8552_014985533932_.wvu.PrintTitles" localSheetId="7" hidden="1">'Sch-3'!$13:$15</definedName>
    <definedName name="Z_398C7893_3C2A_4DA4_8552_014985533932_.wvu.PrintTitles" localSheetId="8" hidden="1">'Sch-4'!$3:$13</definedName>
    <definedName name="Z_398C7893_3C2A_4DA4_8552_014985533932_.wvu.PrintTitles" localSheetId="9" hidden="1">'Sch-5 After Discount'!$3:$13</definedName>
    <definedName name="Z_398C7893_3C2A_4DA4_8552_014985533932_.wvu.Rows" localSheetId="3" hidden="1">'  Sch-1'!#REF!</definedName>
    <definedName name="Z_398C7893_3C2A_4DA4_8552_014985533932_.wvu.Rows" localSheetId="4" hidden="1">'  Sch-2'!#REF!</definedName>
    <definedName name="Z_398C7893_3C2A_4DA4_8552_014985533932_.wvu.Rows" localSheetId="0" hidden="1">'Basic Data'!$10:$20</definedName>
    <definedName name="Z_398C7893_3C2A_4DA4_8552_014985533932_.wvu.Rows" localSheetId="1" hidden="1">Cover!$7:$7,Cover!$10:$10</definedName>
    <definedName name="Z_398C7893_3C2A_4DA4_8552_014985533932_.wvu.Rows" localSheetId="10" hidden="1">Discount!$21:$23</definedName>
    <definedName name="Z_398C7893_3C2A_4DA4_8552_014985533932_.wvu.Rows" localSheetId="2" hidden="1">'Names of Bidder'!$6:$6,'Names of Bidder'!$13:$16</definedName>
    <definedName name="Z_398C7893_3C2A_4DA4_8552_014985533932_.wvu.Rows" localSheetId="7" hidden="1">'Sch-3'!$16:$19</definedName>
    <definedName name="Z_398C7893_3C2A_4DA4_8552_014985533932_.wvu.Rows" localSheetId="8" hidden="1">'Sch-4'!#REF!,'Sch-4'!$18:$18</definedName>
    <definedName name="Z_398C7893_3C2A_4DA4_8552_014985533932_.wvu.Rows" localSheetId="9" hidden="1">'Sch-5 After Discount'!$17:$27</definedName>
    <definedName name="Z_4F47A486_EA66_4D4B_9D65_1ABEAC31AACE_.wvu.Cols" localSheetId="11" hidden="1">'Bid Form 2nd Envelope'!$Z:$AE</definedName>
    <definedName name="Z_4F47A486_EA66_4D4B_9D65_1ABEAC31AACE_.wvu.Cols" localSheetId="10" hidden="1">Discount!$I:$L</definedName>
    <definedName name="Z_4F47A486_EA66_4D4B_9D65_1ABEAC31AACE_.wvu.Cols" localSheetId="7" hidden="1">'Sch-3'!$M:$M</definedName>
    <definedName name="Z_4F47A486_EA66_4D4B_9D65_1ABEAC31AACE_.wvu.Cols" localSheetId="8" hidden="1">'Sch-4'!$G:$K</definedName>
    <definedName name="Z_4F47A486_EA66_4D4B_9D65_1ABEAC31AACE_.wvu.PrintArea" localSheetId="3" hidden="1">'  Sch-1'!$A$1:$G$52</definedName>
    <definedName name="Z_4F47A486_EA66_4D4B_9D65_1ABEAC31AACE_.wvu.PrintArea" localSheetId="4" hidden="1">'  Sch-2'!$A$1:$G$33</definedName>
    <definedName name="Z_4F47A486_EA66_4D4B_9D65_1ABEAC31AACE_.wvu.PrintArea" localSheetId="5" hidden="1">' (Part-III) Sch-1'!$A$1:$G$53</definedName>
    <definedName name="Z_4F47A486_EA66_4D4B_9D65_1ABEAC31AACE_.wvu.PrintArea" localSheetId="6" hidden="1">' (Part-III) Sch-2'!$A$1:$G$29</definedName>
    <definedName name="Z_4F47A486_EA66_4D4B_9D65_1ABEAC31AACE_.wvu.PrintArea" localSheetId="11" hidden="1">'Bid Form 2nd Envelope'!$A$1:$F$47</definedName>
    <definedName name="Z_4F47A486_EA66_4D4B_9D65_1ABEAC31AACE_.wvu.PrintArea" localSheetId="1" hidden="1">Cover!$B$1:$E$15</definedName>
    <definedName name="Z_4F47A486_EA66_4D4B_9D65_1ABEAC31AACE_.wvu.PrintArea" localSheetId="10" hidden="1">Discount!$A$2:$G$35</definedName>
    <definedName name="Z_4F47A486_EA66_4D4B_9D65_1ABEAC31AACE_.wvu.PrintArea" localSheetId="2" hidden="1">'Names of Bidder'!$B$1:$D$24</definedName>
    <definedName name="Z_4F47A486_EA66_4D4B_9D65_1ABEAC31AACE_.wvu.PrintArea" localSheetId="7" hidden="1">'Sch-3'!$A$1:$F$20</definedName>
    <definedName name="Z_4F47A486_EA66_4D4B_9D65_1ABEAC31AACE_.wvu.PrintArea" localSheetId="8" hidden="1">'Sch-4'!$A$1:$D$24</definedName>
    <definedName name="Z_4F47A486_EA66_4D4B_9D65_1ABEAC31AACE_.wvu.PrintArea" localSheetId="9" hidden="1">'Sch-5 After Discount'!$A$1:$D$35</definedName>
    <definedName name="Z_4F47A486_EA66_4D4B_9D65_1ABEAC31AACE_.wvu.PrintTitles" localSheetId="3" hidden="1">'  Sch-1'!$13:$15</definedName>
    <definedName name="Z_4F47A486_EA66_4D4B_9D65_1ABEAC31AACE_.wvu.PrintTitles" localSheetId="4" hidden="1">'  Sch-2'!$13:$15</definedName>
    <definedName name="Z_4F47A486_EA66_4D4B_9D65_1ABEAC31AACE_.wvu.PrintTitles" localSheetId="5" hidden="1">' (Part-III) Sch-1'!$13:$15</definedName>
    <definedName name="Z_4F47A486_EA66_4D4B_9D65_1ABEAC31AACE_.wvu.PrintTitles" localSheetId="6" hidden="1">' (Part-III) Sch-2'!$13:$15</definedName>
    <definedName name="Z_4F47A486_EA66_4D4B_9D65_1ABEAC31AACE_.wvu.PrintTitles" localSheetId="7" hidden="1">'Sch-3'!$13:$15</definedName>
    <definedName name="Z_4F47A486_EA66_4D4B_9D65_1ABEAC31AACE_.wvu.PrintTitles" localSheetId="8" hidden="1">'Sch-4'!$3:$13</definedName>
    <definedName name="Z_4F47A486_EA66_4D4B_9D65_1ABEAC31AACE_.wvu.PrintTitles" localSheetId="9" hidden="1">'Sch-5 After Discount'!$3:$13</definedName>
    <definedName name="Z_4F47A486_EA66_4D4B_9D65_1ABEAC31AACE_.wvu.Rows" localSheetId="0" hidden="1">'Basic Data'!$10:$20</definedName>
    <definedName name="Z_4F47A486_EA66_4D4B_9D65_1ABEAC31AACE_.wvu.Rows" localSheetId="11" hidden="1">'Bid Form 2nd Envelope'!#REF!</definedName>
    <definedName name="Z_4F47A486_EA66_4D4B_9D65_1ABEAC31AACE_.wvu.Rows" localSheetId="1" hidden="1">Cover!$7:$7,Cover!$10:$10</definedName>
    <definedName name="Z_4F47A486_EA66_4D4B_9D65_1ABEAC31AACE_.wvu.Rows" localSheetId="10" hidden="1">Discount!$21:$23</definedName>
    <definedName name="Z_4F47A486_EA66_4D4B_9D65_1ABEAC31AACE_.wvu.Rows" localSheetId="2" hidden="1">'Names of Bidder'!$6:$6,'Names of Bidder'!$13:$16</definedName>
    <definedName name="Z_4F65FF32_EC61_4022_A399_2986D7B6B8B3_.wvu.PrintArea" localSheetId="3" hidden="1">'  Sch-1'!$A$1:$G$52</definedName>
    <definedName name="Z_4F65FF32_EC61_4022_A399_2986D7B6B8B3_.wvu.PrintArea" localSheetId="4" hidden="1">'  Sch-2'!$A$1:$G$33</definedName>
    <definedName name="Z_4F65FF32_EC61_4022_A399_2986D7B6B8B3_.wvu.PrintArea" localSheetId="5" hidden="1">' (Part-III) Sch-1'!$A$1:$G$53</definedName>
    <definedName name="Z_4F65FF32_EC61_4022_A399_2986D7B6B8B3_.wvu.PrintArea" localSheetId="6" hidden="1">' (Part-III) Sch-2'!$A$1:$G$29</definedName>
    <definedName name="Z_4F65FF32_EC61_4022_A399_2986D7B6B8B3_.wvu.PrintArea" localSheetId="10" hidden="1">Discount!$A$2:$G$33</definedName>
    <definedName name="Z_4F65FF32_EC61_4022_A399_2986D7B6B8B3_.wvu.PrintArea" localSheetId="7" hidden="1">'Sch-3'!$A$1:$F$20</definedName>
    <definedName name="Z_4F65FF32_EC61_4022_A399_2986D7B6B8B3_.wvu.PrintArea" localSheetId="8" hidden="1">'Sch-4'!$A$1:$D$24</definedName>
    <definedName name="Z_4F65FF32_EC61_4022_A399_2986D7B6B8B3_.wvu.PrintArea" localSheetId="9" hidden="1">'Sch-5 After Discount'!$A$1:$D$35</definedName>
    <definedName name="Z_4F65FF32_EC61_4022_A399_2986D7B6B8B3_.wvu.PrintTitles" localSheetId="3" hidden="1">'  Sch-1'!$13:$15</definedName>
    <definedName name="Z_4F65FF32_EC61_4022_A399_2986D7B6B8B3_.wvu.PrintTitles" localSheetId="4" hidden="1">'  Sch-2'!$13:$15</definedName>
    <definedName name="Z_4F65FF32_EC61_4022_A399_2986D7B6B8B3_.wvu.PrintTitles" localSheetId="5" hidden="1">' (Part-III) Sch-1'!$13:$15</definedName>
    <definedName name="Z_4F65FF32_EC61_4022_A399_2986D7B6B8B3_.wvu.PrintTitles" localSheetId="6" hidden="1">' (Part-III) Sch-2'!$13:$15</definedName>
    <definedName name="Z_4F65FF32_EC61_4022_A399_2986D7B6B8B3_.wvu.PrintTitles" localSheetId="7" hidden="1">'Sch-3'!$13:$15</definedName>
    <definedName name="Z_4F65FF32_EC61_4022_A399_2986D7B6B8B3_.wvu.PrintTitles" localSheetId="8" hidden="1">'Sch-4'!$3:$13</definedName>
    <definedName name="Z_4F65FF32_EC61_4022_A399_2986D7B6B8B3_.wvu.PrintTitles" localSheetId="9" hidden="1">'Sch-5 After Discount'!$3:$13</definedName>
    <definedName name="Z_58D82F59_8CF6_455F_B9F4_081499FDF243_.wvu.Cols" localSheetId="3" hidden="1">'  Sch-1'!$I:$M</definedName>
    <definedName name="Z_58D82F59_8CF6_455F_B9F4_081499FDF243_.wvu.Cols" localSheetId="4" hidden="1">'  Sch-2'!$I:$J</definedName>
    <definedName name="Z_58D82F59_8CF6_455F_B9F4_081499FDF243_.wvu.Cols" localSheetId="5" hidden="1">' (Part-III) Sch-1'!$I:$M</definedName>
    <definedName name="Z_58D82F59_8CF6_455F_B9F4_081499FDF243_.wvu.Cols" localSheetId="6" hidden="1">' (Part-III) Sch-2'!$I:$J</definedName>
    <definedName name="Z_58D82F59_8CF6_455F_B9F4_081499FDF243_.wvu.Cols" localSheetId="10" hidden="1">Discount!$I:$P</definedName>
    <definedName name="Z_58D82F59_8CF6_455F_B9F4_081499FDF243_.wvu.PrintArea" localSheetId="3" hidden="1">'  Sch-1'!$A$1:$G$52</definedName>
    <definedName name="Z_58D82F59_8CF6_455F_B9F4_081499FDF243_.wvu.PrintArea" localSheetId="4" hidden="1">'  Sch-2'!$A$1:$G$33</definedName>
    <definedName name="Z_58D82F59_8CF6_455F_B9F4_081499FDF243_.wvu.PrintArea" localSheetId="5" hidden="1">' (Part-III) Sch-1'!$A$1:$G$53</definedName>
    <definedName name="Z_58D82F59_8CF6_455F_B9F4_081499FDF243_.wvu.PrintArea" localSheetId="6" hidden="1">' (Part-III) Sch-2'!$A$1:$G$29</definedName>
    <definedName name="Z_58D82F59_8CF6_455F_B9F4_081499FDF243_.wvu.PrintArea" localSheetId="11" hidden="1">'Bid Form 2nd Envelope'!$A$1:$F$49</definedName>
    <definedName name="Z_58D82F59_8CF6_455F_B9F4_081499FDF243_.wvu.PrintArea" localSheetId="1" hidden="1">Cover!$B$1:$E$15</definedName>
    <definedName name="Z_58D82F59_8CF6_455F_B9F4_081499FDF243_.wvu.PrintArea" localSheetId="10" hidden="1">Discount!$A$2:$G$35</definedName>
    <definedName name="Z_58D82F59_8CF6_455F_B9F4_081499FDF243_.wvu.PrintArea" localSheetId="2" hidden="1">'Names of Bidder'!$B$1:$E$22</definedName>
    <definedName name="Z_58D82F59_8CF6_455F_B9F4_081499FDF243_.wvu.PrintArea" localSheetId="7" hidden="1">'Sch-3'!$A$1:$F$20</definedName>
    <definedName name="Z_58D82F59_8CF6_455F_B9F4_081499FDF243_.wvu.PrintArea" localSheetId="8" hidden="1">'Sch-4'!$A$1:$D$24</definedName>
    <definedName name="Z_58D82F59_8CF6_455F_B9F4_081499FDF243_.wvu.PrintArea" localSheetId="9" hidden="1">'Sch-5 After Discount'!$A$1:$D$35</definedName>
    <definedName name="Z_58D82F59_8CF6_455F_B9F4_081499FDF243_.wvu.PrintTitles" localSheetId="3" hidden="1">'  Sch-1'!$13:$15</definedName>
    <definedName name="Z_58D82F59_8CF6_455F_B9F4_081499FDF243_.wvu.PrintTitles" localSheetId="4" hidden="1">'  Sch-2'!$13:$15</definedName>
    <definedName name="Z_58D82F59_8CF6_455F_B9F4_081499FDF243_.wvu.PrintTitles" localSheetId="5" hidden="1">' (Part-III) Sch-1'!$13:$15</definedName>
    <definedName name="Z_58D82F59_8CF6_455F_B9F4_081499FDF243_.wvu.PrintTitles" localSheetId="6" hidden="1">' (Part-III) Sch-2'!$13:$15</definedName>
    <definedName name="Z_58D82F59_8CF6_455F_B9F4_081499FDF243_.wvu.PrintTitles" localSheetId="7" hidden="1">'Sch-3'!$13:$15</definedName>
    <definedName name="Z_58D82F59_8CF6_455F_B9F4_081499FDF243_.wvu.PrintTitles" localSheetId="8" hidden="1">'Sch-4'!$3:$13</definedName>
    <definedName name="Z_58D82F59_8CF6_455F_B9F4_081499FDF243_.wvu.PrintTitles" localSheetId="9" hidden="1">'Sch-5 After Discount'!$3:$13</definedName>
    <definedName name="Z_58D82F59_8CF6_455F_B9F4_081499FDF243_.wvu.Rows" localSheetId="3" hidden="1">'  Sch-1'!#REF!</definedName>
    <definedName name="Z_58D82F59_8CF6_455F_B9F4_081499FDF243_.wvu.Rows" localSheetId="5" hidden="1">' (Part-III) Sch-1'!#REF!</definedName>
    <definedName name="Z_58D82F59_8CF6_455F_B9F4_081499FDF243_.wvu.Rows" localSheetId="0" hidden="1">'Basic Data'!$11:$12</definedName>
    <definedName name="Z_58D82F59_8CF6_455F_B9F4_081499FDF243_.wvu.Rows" localSheetId="11" hidden="1">'Bid Form 2nd Envelope'!#REF!</definedName>
    <definedName name="Z_58D82F59_8CF6_455F_B9F4_081499FDF243_.wvu.Rows" localSheetId="1" hidden="1">Cover!$7:$7,Cover!$10:$10</definedName>
    <definedName name="Z_58D82F59_8CF6_455F_B9F4_081499FDF243_.wvu.Rows" localSheetId="10" hidden="1">Discount!#REF!,Discount!#REF!</definedName>
    <definedName name="Z_5E2FF645_A015_403E_863B_BADF6B75C7D1_.wvu.Cols" localSheetId="11" hidden="1">'Bid Form 2nd Envelope'!$Z:$AD,'Bid Form 2nd Envelope'!$AH:$AH</definedName>
    <definedName name="Z_5E2FF645_A015_403E_863B_BADF6B75C7D1_.wvu.Cols" localSheetId="10" hidden="1">Discount!$I:$L</definedName>
    <definedName name="Z_5E2FF645_A015_403E_863B_BADF6B75C7D1_.wvu.Cols" localSheetId="7" hidden="1">'Sch-3'!$K:$P</definedName>
    <definedName name="Z_5E2FF645_A015_403E_863B_BADF6B75C7D1_.wvu.Cols" localSheetId="9" hidden="1">'Sch-5 After Discount'!$F:$G</definedName>
    <definedName name="Z_5E2FF645_A015_403E_863B_BADF6B75C7D1_.wvu.PrintArea" localSheetId="3" hidden="1">'  Sch-1'!$A$1:$G$50</definedName>
    <definedName name="Z_5E2FF645_A015_403E_863B_BADF6B75C7D1_.wvu.PrintArea" localSheetId="4" hidden="1">'  Sch-2'!$A$1:$G$31</definedName>
    <definedName name="Z_5E2FF645_A015_403E_863B_BADF6B75C7D1_.wvu.PrintArea" localSheetId="5" hidden="1">' (Part-III) Sch-1'!$A$1:$G$53</definedName>
    <definedName name="Z_5E2FF645_A015_403E_863B_BADF6B75C7D1_.wvu.PrintArea" localSheetId="6" hidden="1">' (Part-III) Sch-2'!$A$1:$G$29</definedName>
    <definedName name="Z_5E2FF645_A015_403E_863B_BADF6B75C7D1_.wvu.PrintArea" localSheetId="11" hidden="1">'Bid Form 2nd Envelope'!$A$1:$F$47</definedName>
    <definedName name="Z_5E2FF645_A015_403E_863B_BADF6B75C7D1_.wvu.PrintArea" localSheetId="1" hidden="1">Cover!$B$1:$E$15</definedName>
    <definedName name="Z_5E2FF645_A015_403E_863B_BADF6B75C7D1_.wvu.PrintArea" localSheetId="10" hidden="1">Discount!$A$2:$G$35</definedName>
    <definedName name="Z_5E2FF645_A015_403E_863B_BADF6B75C7D1_.wvu.PrintArea" localSheetId="2" hidden="1">'Names of Bidder'!$B$1:$D$24</definedName>
    <definedName name="Z_5E2FF645_A015_403E_863B_BADF6B75C7D1_.wvu.PrintArea" localSheetId="7" hidden="1">'Sch-3'!$A$1:$F$19</definedName>
    <definedName name="Z_5E2FF645_A015_403E_863B_BADF6B75C7D1_.wvu.PrintArea" localSheetId="8" hidden="1">'Sch-4'!$A$1:$D$24</definedName>
    <definedName name="Z_5E2FF645_A015_403E_863B_BADF6B75C7D1_.wvu.PrintArea" localSheetId="9" hidden="1">'Sch-5 After Discount'!$A$1:$D$35</definedName>
    <definedName name="Z_5E2FF645_A015_403E_863B_BADF6B75C7D1_.wvu.PrintTitles" localSheetId="3" hidden="1">'  Sch-1'!$13:$15</definedName>
    <definedName name="Z_5E2FF645_A015_403E_863B_BADF6B75C7D1_.wvu.PrintTitles" localSheetId="4" hidden="1">'  Sch-2'!$13:$15</definedName>
    <definedName name="Z_5E2FF645_A015_403E_863B_BADF6B75C7D1_.wvu.PrintTitles" localSheetId="5" hidden="1">' (Part-III) Sch-1'!$13:$15</definedName>
    <definedName name="Z_5E2FF645_A015_403E_863B_BADF6B75C7D1_.wvu.PrintTitles" localSheetId="6" hidden="1">' (Part-III) Sch-2'!$13:$15</definedName>
    <definedName name="Z_5E2FF645_A015_403E_863B_BADF6B75C7D1_.wvu.PrintTitles" localSheetId="7" hidden="1">'Sch-3'!$13:$15</definedName>
    <definedName name="Z_5E2FF645_A015_403E_863B_BADF6B75C7D1_.wvu.PrintTitles" localSheetId="8" hidden="1">'Sch-4'!$3:$13</definedName>
    <definedName name="Z_5E2FF645_A015_403E_863B_BADF6B75C7D1_.wvu.PrintTitles" localSheetId="9" hidden="1">'Sch-5 After Discount'!$3:$13</definedName>
    <definedName name="Z_5E2FF645_A015_403E_863B_BADF6B75C7D1_.wvu.Rows" localSheetId="0" hidden="1">'Basic Data'!$10:$20</definedName>
    <definedName name="Z_5E2FF645_A015_403E_863B_BADF6B75C7D1_.wvu.Rows" localSheetId="1" hidden="1">Cover!$7:$7,Cover!$10:$10</definedName>
    <definedName name="Z_5E2FF645_A015_403E_863B_BADF6B75C7D1_.wvu.Rows" localSheetId="10" hidden="1">Discount!$21:$23</definedName>
    <definedName name="Z_5E2FF645_A015_403E_863B_BADF6B75C7D1_.wvu.Rows" localSheetId="2" hidden="1">'Names of Bidder'!$6:$6,'Names of Bidder'!$13:$16</definedName>
    <definedName name="Z_5E2FF645_A015_403E_863B_BADF6B75C7D1_.wvu.Rows" localSheetId="8" hidden="1">'Sch-4'!$14:$14,'Sch-4'!$17:$17</definedName>
    <definedName name="Z_5E2FF645_A015_403E_863B_BADF6B75C7D1_.wvu.Rows" localSheetId="9" hidden="1">'Sch-5 After Discount'!$17:$26</definedName>
    <definedName name="Z_696D9240_6693_44E8_B9A4_2BFADD101EE2_.wvu.Cols" localSheetId="3" hidden="1">'  Sch-1'!$J:$L</definedName>
    <definedName name="Z_696D9240_6693_44E8_B9A4_2BFADD101EE2_.wvu.Cols" localSheetId="4" hidden="1">'  Sch-2'!$I:$J</definedName>
    <definedName name="Z_696D9240_6693_44E8_B9A4_2BFADD101EE2_.wvu.Cols" localSheetId="5" hidden="1">' (Part-III) Sch-1'!$J:$L</definedName>
    <definedName name="Z_696D9240_6693_44E8_B9A4_2BFADD101EE2_.wvu.Cols" localSheetId="6" hidden="1">' (Part-III) Sch-2'!$I:$J</definedName>
    <definedName name="Z_696D9240_6693_44E8_B9A4_2BFADD101EE2_.wvu.Cols" localSheetId="10" hidden="1">Discount!$I:$P</definedName>
    <definedName name="Z_696D9240_6693_44E8_B9A4_2BFADD101EE2_.wvu.PrintArea" localSheetId="3" hidden="1">'  Sch-1'!$A$1:$G$52</definedName>
    <definedName name="Z_696D9240_6693_44E8_B9A4_2BFADD101EE2_.wvu.PrintArea" localSheetId="4" hidden="1">'  Sch-2'!$A$1:$G$33</definedName>
    <definedName name="Z_696D9240_6693_44E8_B9A4_2BFADD101EE2_.wvu.PrintArea" localSheetId="5" hidden="1">' (Part-III) Sch-1'!$A$1:$G$53</definedName>
    <definedName name="Z_696D9240_6693_44E8_B9A4_2BFADD101EE2_.wvu.PrintArea" localSheetId="6" hidden="1">' (Part-III) Sch-2'!$A$1:$G$29</definedName>
    <definedName name="Z_696D9240_6693_44E8_B9A4_2BFADD101EE2_.wvu.PrintArea" localSheetId="11" hidden="1">'Bid Form 2nd Envelope'!$A$1:$F$53</definedName>
    <definedName name="Z_696D9240_6693_44E8_B9A4_2BFADD101EE2_.wvu.PrintArea" localSheetId="1" hidden="1">Cover!$B$1:$E$15</definedName>
    <definedName name="Z_696D9240_6693_44E8_B9A4_2BFADD101EE2_.wvu.PrintArea" localSheetId="10" hidden="1">Discount!$A$2:$G$35</definedName>
    <definedName name="Z_696D9240_6693_44E8_B9A4_2BFADD101EE2_.wvu.PrintArea" localSheetId="2" hidden="1">'Names of Bidder'!$B$1:$E$22</definedName>
    <definedName name="Z_696D9240_6693_44E8_B9A4_2BFADD101EE2_.wvu.PrintArea" localSheetId="7" hidden="1">'Sch-3'!$A$1:$F$20</definedName>
    <definedName name="Z_696D9240_6693_44E8_B9A4_2BFADD101EE2_.wvu.PrintArea" localSheetId="8" hidden="1">'Sch-4'!$A$1:$D$24</definedName>
    <definedName name="Z_696D9240_6693_44E8_B9A4_2BFADD101EE2_.wvu.PrintArea" localSheetId="9" hidden="1">'Sch-5 After Discount'!$A$1:$D$35</definedName>
    <definedName name="Z_696D9240_6693_44E8_B9A4_2BFADD101EE2_.wvu.PrintTitles" localSheetId="3" hidden="1">'  Sch-1'!$13:$15</definedName>
    <definedName name="Z_696D9240_6693_44E8_B9A4_2BFADD101EE2_.wvu.PrintTitles" localSheetId="4" hidden="1">'  Sch-2'!$13:$15</definedName>
    <definedName name="Z_696D9240_6693_44E8_B9A4_2BFADD101EE2_.wvu.PrintTitles" localSheetId="5" hidden="1">' (Part-III) Sch-1'!$13:$15</definedName>
    <definedName name="Z_696D9240_6693_44E8_B9A4_2BFADD101EE2_.wvu.PrintTitles" localSheetId="6" hidden="1">' (Part-III) Sch-2'!$13:$15</definedName>
    <definedName name="Z_696D9240_6693_44E8_B9A4_2BFADD101EE2_.wvu.PrintTitles" localSheetId="7" hidden="1">'Sch-3'!$13:$15</definedName>
    <definedName name="Z_696D9240_6693_44E8_B9A4_2BFADD101EE2_.wvu.PrintTitles" localSheetId="8" hidden="1">'Sch-4'!$3:$13</definedName>
    <definedName name="Z_696D9240_6693_44E8_B9A4_2BFADD101EE2_.wvu.PrintTitles" localSheetId="9" hidden="1">'Sch-5 After Discount'!$3:$13</definedName>
    <definedName name="Z_696D9240_6693_44E8_B9A4_2BFADD101EE2_.wvu.Rows" localSheetId="3" hidden="1">'  Sch-1'!#REF!</definedName>
    <definedName name="Z_696D9240_6693_44E8_B9A4_2BFADD101EE2_.wvu.Rows" localSheetId="5" hidden="1">' (Part-III) Sch-1'!#REF!</definedName>
    <definedName name="Z_696D9240_6693_44E8_B9A4_2BFADD101EE2_.wvu.Rows" localSheetId="0" hidden="1">'Basic Data'!$11:$12</definedName>
    <definedName name="Z_696D9240_6693_44E8_B9A4_2BFADD101EE2_.wvu.Rows" localSheetId="11" hidden="1">'Bid Form 2nd Envelope'!#REF!</definedName>
    <definedName name="Z_696D9240_6693_44E8_B9A4_2BFADD101EE2_.wvu.Rows" localSheetId="1" hidden="1">Cover!$7:$7,Cover!$10:$10</definedName>
    <definedName name="Z_696D9240_6693_44E8_B9A4_2BFADD101EE2_.wvu.Rows" localSheetId="10" hidden="1">Discount!#REF!,Discount!#REF!</definedName>
    <definedName name="Z_8DC3BA4D_7811_4245_A3D0_7EE4A8A001CA_.wvu.Cols" localSheetId="11" hidden="1">'Bid Form 2nd Envelope'!$Z:$AE</definedName>
    <definedName name="Z_8DC3BA4D_7811_4245_A3D0_7EE4A8A001CA_.wvu.Cols" localSheetId="10" hidden="1">Discount!$I:$N</definedName>
    <definedName name="Z_8DC3BA4D_7811_4245_A3D0_7EE4A8A001CA_.wvu.Cols" localSheetId="7" hidden="1">'Sch-3'!$M:$M</definedName>
    <definedName name="Z_8DC3BA4D_7811_4245_A3D0_7EE4A8A001CA_.wvu.Cols" localSheetId="8" hidden="1">'Sch-4'!$G:$N</definedName>
    <definedName name="Z_8DC3BA4D_7811_4245_A3D0_7EE4A8A001CA_.wvu.PrintArea" localSheetId="3" hidden="1">'  Sch-1'!$A$1:$G$52</definedName>
    <definedName name="Z_8DC3BA4D_7811_4245_A3D0_7EE4A8A001CA_.wvu.PrintArea" localSheetId="4" hidden="1">'  Sch-2'!$A$1:$G$33</definedName>
    <definedName name="Z_8DC3BA4D_7811_4245_A3D0_7EE4A8A001CA_.wvu.PrintArea" localSheetId="5" hidden="1">' (Part-III) Sch-1'!$A$1:$G$53</definedName>
    <definedName name="Z_8DC3BA4D_7811_4245_A3D0_7EE4A8A001CA_.wvu.PrintArea" localSheetId="6" hidden="1">' (Part-III) Sch-2'!$A$1:$G$29</definedName>
    <definedName name="Z_8DC3BA4D_7811_4245_A3D0_7EE4A8A001CA_.wvu.PrintArea" localSheetId="11" hidden="1">'Bid Form 2nd Envelope'!$A$1:$F$47</definedName>
    <definedName name="Z_8DC3BA4D_7811_4245_A3D0_7EE4A8A001CA_.wvu.PrintArea" localSheetId="1" hidden="1">Cover!$B$1:$E$15</definedName>
    <definedName name="Z_8DC3BA4D_7811_4245_A3D0_7EE4A8A001CA_.wvu.PrintArea" localSheetId="10" hidden="1">Discount!$A$2:$G$35</definedName>
    <definedName name="Z_8DC3BA4D_7811_4245_A3D0_7EE4A8A001CA_.wvu.PrintArea" localSheetId="2" hidden="1">'Names of Bidder'!$B$1:$D$24</definedName>
    <definedName name="Z_8DC3BA4D_7811_4245_A3D0_7EE4A8A001CA_.wvu.PrintArea" localSheetId="7" hidden="1">'Sch-3'!$A$1:$F$20</definedName>
    <definedName name="Z_8DC3BA4D_7811_4245_A3D0_7EE4A8A001CA_.wvu.PrintArea" localSheetId="8" hidden="1">'Sch-4'!$A$1:$D$24</definedName>
    <definedName name="Z_8DC3BA4D_7811_4245_A3D0_7EE4A8A001CA_.wvu.PrintArea" localSheetId="9" hidden="1">'Sch-5 After Discount'!$A$1:$D$35</definedName>
    <definedName name="Z_8DC3BA4D_7811_4245_A3D0_7EE4A8A001CA_.wvu.PrintTitles" localSheetId="3" hidden="1">'  Sch-1'!$13:$15</definedName>
    <definedName name="Z_8DC3BA4D_7811_4245_A3D0_7EE4A8A001CA_.wvu.PrintTitles" localSheetId="4" hidden="1">'  Sch-2'!$13:$15</definedName>
    <definedName name="Z_8DC3BA4D_7811_4245_A3D0_7EE4A8A001CA_.wvu.PrintTitles" localSheetId="5" hidden="1">' (Part-III) Sch-1'!$13:$15</definedName>
    <definedName name="Z_8DC3BA4D_7811_4245_A3D0_7EE4A8A001CA_.wvu.PrintTitles" localSheetId="6" hidden="1">' (Part-III) Sch-2'!$13:$15</definedName>
    <definedName name="Z_8DC3BA4D_7811_4245_A3D0_7EE4A8A001CA_.wvu.PrintTitles" localSheetId="7" hidden="1">'Sch-3'!$13:$15</definedName>
    <definedName name="Z_8DC3BA4D_7811_4245_A3D0_7EE4A8A001CA_.wvu.PrintTitles" localSheetId="8" hidden="1">'Sch-4'!$3:$13</definedName>
    <definedName name="Z_8DC3BA4D_7811_4245_A3D0_7EE4A8A001CA_.wvu.PrintTitles" localSheetId="9" hidden="1">'Sch-5 After Discount'!$3:$13</definedName>
    <definedName name="Z_8DC3BA4D_7811_4245_A3D0_7EE4A8A001CA_.wvu.Rows" localSheetId="0" hidden="1">'Basic Data'!$10:$20</definedName>
    <definedName name="Z_8DC3BA4D_7811_4245_A3D0_7EE4A8A001CA_.wvu.Rows" localSheetId="11" hidden="1">'Bid Form 2nd Envelope'!#REF!</definedName>
    <definedName name="Z_8DC3BA4D_7811_4245_A3D0_7EE4A8A001CA_.wvu.Rows" localSheetId="1" hidden="1">Cover!$7:$7,Cover!$10:$10</definedName>
    <definedName name="Z_8DC3BA4D_7811_4245_A3D0_7EE4A8A001CA_.wvu.Rows" localSheetId="10" hidden="1">Discount!$21:$23</definedName>
    <definedName name="Z_8DC3BA4D_7811_4245_A3D0_7EE4A8A001CA_.wvu.Rows" localSheetId="2" hidden="1">'Names of Bidder'!$6:$6,'Names of Bidder'!$13:$16</definedName>
    <definedName name="Z_B0EE7D76_5806_4718_BDAD_3A3EA691E5E4_.wvu.Cols" localSheetId="3" hidden="1">'  Sch-1'!$I:$M</definedName>
    <definedName name="Z_B0EE7D76_5806_4718_BDAD_3A3EA691E5E4_.wvu.Cols" localSheetId="4" hidden="1">'  Sch-2'!$I:$J</definedName>
    <definedName name="Z_B0EE7D76_5806_4718_BDAD_3A3EA691E5E4_.wvu.Cols" localSheetId="5" hidden="1">' (Part-III) Sch-1'!$I:$M</definedName>
    <definedName name="Z_B0EE7D76_5806_4718_BDAD_3A3EA691E5E4_.wvu.Cols" localSheetId="6" hidden="1">' (Part-III) Sch-2'!$I:$J</definedName>
    <definedName name="Z_B0EE7D76_5806_4718_BDAD_3A3EA691E5E4_.wvu.Cols" localSheetId="10" hidden="1">Discount!$I:$P</definedName>
    <definedName name="Z_B0EE7D76_5806_4718_BDAD_3A3EA691E5E4_.wvu.PrintArea" localSheetId="3" hidden="1">'  Sch-1'!$A$1:$G$52</definedName>
    <definedName name="Z_B0EE7D76_5806_4718_BDAD_3A3EA691E5E4_.wvu.PrintArea" localSheetId="4" hidden="1">'  Sch-2'!$A$1:$G$33</definedName>
    <definedName name="Z_B0EE7D76_5806_4718_BDAD_3A3EA691E5E4_.wvu.PrintArea" localSheetId="5" hidden="1">' (Part-III) Sch-1'!$A$1:$G$53</definedName>
    <definedName name="Z_B0EE7D76_5806_4718_BDAD_3A3EA691E5E4_.wvu.PrintArea" localSheetId="6" hidden="1">' (Part-III) Sch-2'!$A$1:$G$29</definedName>
    <definedName name="Z_B0EE7D76_5806_4718_BDAD_3A3EA691E5E4_.wvu.PrintArea" localSheetId="11" hidden="1">'Bid Form 2nd Envelope'!$A$1:$F$49</definedName>
    <definedName name="Z_B0EE7D76_5806_4718_BDAD_3A3EA691E5E4_.wvu.PrintArea" localSheetId="1" hidden="1">Cover!$B$1:$E$15</definedName>
    <definedName name="Z_B0EE7D76_5806_4718_BDAD_3A3EA691E5E4_.wvu.PrintArea" localSheetId="10" hidden="1">Discount!$A$2:$G$35</definedName>
    <definedName name="Z_B0EE7D76_5806_4718_BDAD_3A3EA691E5E4_.wvu.PrintArea" localSheetId="2" hidden="1">'Names of Bidder'!$B$1:$E$22</definedName>
    <definedName name="Z_B0EE7D76_5806_4718_BDAD_3A3EA691E5E4_.wvu.PrintArea" localSheetId="7" hidden="1">'Sch-3'!$A$1:$F$20</definedName>
    <definedName name="Z_B0EE7D76_5806_4718_BDAD_3A3EA691E5E4_.wvu.PrintArea" localSheetId="8" hidden="1">'Sch-4'!$A$1:$D$24</definedName>
    <definedName name="Z_B0EE7D76_5806_4718_BDAD_3A3EA691E5E4_.wvu.PrintArea" localSheetId="9" hidden="1">'Sch-5 After Discount'!$A$1:$D$35</definedName>
    <definedName name="Z_B0EE7D76_5806_4718_BDAD_3A3EA691E5E4_.wvu.PrintTitles" localSheetId="3" hidden="1">'  Sch-1'!$13:$15</definedName>
    <definedName name="Z_B0EE7D76_5806_4718_BDAD_3A3EA691E5E4_.wvu.PrintTitles" localSheetId="4" hidden="1">'  Sch-2'!$13:$15</definedName>
    <definedName name="Z_B0EE7D76_5806_4718_BDAD_3A3EA691E5E4_.wvu.PrintTitles" localSheetId="5" hidden="1">' (Part-III) Sch-1'!$13:$15</definedName>
    <definedName name="Z_B0EE7D76_5806_4718_BDAD_3A3EA691E5E4_.wvu.PrintTitles" localSheetId="6" hidden="1">' (Part-III) Sch-2'!$13:$15</definedName>
    <definedName name="Z_B0EE7D76_5806_4718_BDAD_3A3EA691E5E4_.wvu.PrintTitles" localSheetId="7" hidden="1">'Sch-3'!$13:$15</definedName>
    <definedName name="Z_B0EE7D76_5806_4718_BDAD_3A3EA691E5E4_.wvu.PrintTitles" localSheetId="8" hidden="1">'Sch-4'!$3:$13</definedName>
    <definedName name="Z_B0EE7D76_5806_4718_BDAD_3A3EA691E5E4_.wvu.PrintTitles" localSheetId="9" hidden="1">'Sch-5 After Discount'!$3:$13</definedName>
    <definedName name="Z_B0EE7D76_5806_4718_BDAD_3A3EA691E5E4_.wvu.Rows" localSheetId="3" hidden="1">'  Sch-1'!#REF!</definedName>
    <definedName name="Z_B0EE7D76_5806_4718_BDAD_3A3EA691E5E4_.wvu.Rows" localSheetId="5" hidden="1">' (Part-III) Sch-1'!#REF!</definedName>
    <definedName name="Z_B0EE7D76_5806_4718_BDAD_3A3EA691E5E4_.wvu.Rows" localSheetId="0" hidden="1">'Basic Data'!$11:$12</definedName>
    <definedName name="Z_B0EE7D76_5806_4718_BDAD_3A3EA691E5E4_.wvu.Rows" localSheetId="11" hidden="1">'Bid Form 2nd Envelope'!#REF!</definedName>
    <definedName name="Z_B0EE7D76_5806_4718_BDAD_3A3EA691E5E4_.wvu.Rows" localSheetId="1" hidden="1">Cover!$7:$7,Cover!$10:$10</definedName>
    <definedName name="Z_B0EE7D76_5806_4718_BDAD_3A3EA691E5E4_.wvu.Rows" localSheetId="10" hidden="1">Discount!#REF!,Discount!#REF!</definedName>
    <definedName name="Z_B1277D53_29D6_4226_81E2_084FB62977B6_.wvu.Cols" localSheetId="3" hidden="1">'  Sch-1'!$I:$M</definedName>
    <definedName name="Z_B1277D53_29D6_4226_81E2_084FB62977B6_.wvu.Cols" localSheetId="4" hidden="1">'  Sch-2'!$I:$J</definedName>
    <definedName name="Z_B1277D53_29D6_4226_81E2_084FB62977B6_.wvu.Cols" localSheetId="5" hidden="1">' (Part-III) Sch-1'!$I:$M</definedName>
    <definedName name="Z_B1277D53_29D6_4226_81E2_084FB62977B6_.wvu.Cols" localSheetId="6" hidden="1">' (Part-III) Sch-2'!$I:$J</definedName>
    <definedName name="Z_B1277D53_29D6_4226_81E2_084FB62977B6_.wvu.Cols" localSheetId="10" hidden="1">Discount!$I:$P</definedName>
    <definedName name="Z_B1277D53_29D6_4226_81E2_084FB62977B6_.wvu.PrintArea" localSheetId="3" hidden="1">'  Sch-1'!$A$1:$G$52</definedName>
    <definedName name="Z_B1277D53_29D6_4226_81E2_084FB62977B6_.wvu.PrintArea" localSheetId="4" hidden="1">'  Sch-2'!$A$1:$G$33</definedName>
    <definedName name="Z_B1277D53_29D6_4226_81E2_084FB62977B6_.wvu.PrintArea" localSheetId="5" hidden="1">' (Part-III) Sch-1'!$A$1:$G$53</definedName>
    <definedName name="Z_B1277D53_29D6_4226_81E2_084FB62977B6_.wvu.PrintArea" localSheetId="6" hidden="1">' (Part-III) Sch-2'!$A$1:$G$29</definedName>
    <definedName name="Z_B1277D53_29D6_4226_81E2_084FB62977B6_.wvu.PrintArea" localSheetId="11" hidden="1">'Bid Form 2nd Envelope'!$A$1:$F$47</definedName>
    <definedName name="Z_B1277D53_29D6_4226_81E2_084FB62977B6_.wvu.PrintArea" localSheetId="1" hidden="1">Cover!$B$1:$E$15</definedName>
    <definedName name="Z_B1277D53_29D6_4226_81E2_084FB62977B6_.wvu.PrintArea" localSheetId="10" hidden="1">Discount!$A$2:$G$35</definedName>
    <definedName name="Z_B1277D53_29D6_4226_81E2_084FB62977B6_.wvu.PrintArea" localSheetId="2" hidden="1">'Names of Bidder'!$B$1:$D$24</definedName>
    <definedName name="Z_B1277D53_29D6_4226_81E2_084FB62977B6_.wvu.PrintArea" localSheetId="7" hidden="1">'Sch-3'!$A$1:$F$20</definedName>
    <definedName name="Z_B1277D53_29D6_4226_81E2_084FB62977B6_.wvu.PrintArea" localSheetId="8" hidden="1">'Sch-4'!$A$1:$D$24</definedName>
    <definedName name="Z_B1277D53_29D6_4226_81E2_084FB62977B6_.wvu.PrintArea" localSheetId="9" hidden="1">'Sch-5 After Discount'!$A$1:$D$35</definedName>
    <definedName name="Z_B1277D53_29D6_4226_81E2_084FB62977B6_.wvu.PrintTitles" localSheetId="3" hidden="1">'  Sch-1'!$13:$15</definedName>
    <definedName name="Z_B1277D53_29D6_4226_81E2_084FB62977B6_.wvu.PrintTitles" localSheetId="4" hidden="1">'  Sch-2'!$13:$15</definedName>
    <definedName name="Z_B1277D53_29D6_4226_81E2_084FB62977B6_.wvu.PrintTitles" localSheetId="5" hidden="1">' (Part-III) Sch-1'!$13:$15</definedName>
    <definedName name="Z_B1277D53_29D6_4226_81E2_084FB62977B6_.wvu.PrintTitles" localSheetId="6" hidden="1">' (Part-III) Sch-2'!$13:$15</definedName>
    <definedName name="Z_B1277D53_29D6_4226_81E2_084FB62977B6_.wvu.PrintTitles" localSheetId="7" hidden="1">'Sch-3'!$13:$15</definedName>
    <definedName name="Z_B1277D53_29D6_4226_81E2_084FB62977B6_.wvu.PrintTitles" localSheetId="8" hidden="1">'Sch-4'!$3:$13</definedName>
    <definedName name="Z_B1277D53_29D6_4226_81E2_084FB62977B6_.wvu.PrintTitles" localSheetId="9" hidden="1">'Sch-5 After Discount'!$3:$13</definedName>
    <definedName name="Z_B1277D53_29D6_4226_81E2_084FB62977B6_.wvu.Rows" localSheetId="3" hidden="1">'  Sch-1'!#REF!</definedName>
    <definedName name="Z_B1277D53_29D6_4226_81E2_084FB62977B6_.wvu.Rows" localSheetId="5" hidden="1">' (Part-III) Sch-1'!#REF!</definedName>
    <definedName name="Z_B1277D53_29D6_4226_81E2_084FB62977B6_.wvu.Rows" localSheetId="0" hidden="1">'Basic Data'!$11:$12</definedName>
    <definedName name="Z_B1277D53_29D6_4226_81E2_084FB62977B6_.wvu.Rows" localSheetId="11" hidden="1">'Bid Form 2nd Envelope'!#REF!</definedName>
    <definedName name="Z_B1277D53_29D6_4226_81E2_084FB62977B6_.wvu.Rows" localSheetId="1" hidden="1">Cover!$7:$7,Cover!$10:$10</definedName>
    <definedName name="Z_B1277D53_29D6_4226_81E2_084FB62977B6_.wvu.Rows" localSheetId="10" hidden="1">Discount!#REF!,Discount!#REF!</definedName>
    <definedName name="Z_BAD0225F_C858_4E40_A5E7_64BB5328C88A_.wvu.Cols" localSheetId="10" hidden="1">Discount!$I:$M</definedName>
    <definedName name="Z_BAD0225F_C858_4E40_A5E7_64BB5328C88A_.wvu.Cols" localSheetId="7" hidden="1">'Sch-3'!$K:$P</definedName>
    <definedName name="Z_BAD0225F_C858_4E40_A5E7_64BB5328C88A_.wvu.Cols" localSheetId="9" hidden="1">'Sch-5 After Discount'!$F:$G</definedName>
    <definedName name="Z_BAD0225F_C858_4E40_A5E7_64BB5328C88A_.wvu.PrintArea" localSheetId="3" hidden="1">'  Sch-1'!$A$1:$G$52</definedName>
    <definedName name="Z_BAD0225F_C858_4E40_A5E7_64BB5328C88A_.wvu.PrintArea" localSheetId="4" hidden="1">'  Sch-2'!$A$1:$G$33</definedName>
    <definedName name="Z_BAD0225F_C858_4E40_A5E7_64BB5328C88A_.wvu.PrintArea" localSheetId="5" hidden="1">' (Part-III) Sch-1'!$A$1:$G$53</definedName>
    <definedName name="Z_BAD0225F_C858_4E40_A5E7_64BB5328C88A_.wvu.PrintArea" localSheetId="6" hidden="1">' (Part-III) Sch-2'!$A$1:$G$29</definedName>
    <definedName name="Z_BAD0225F_C858_4E40_A5E7_64BB5328C88A_.wvu.PrintArea" localSheetId="11" hidden="1">'Bid Form 2nd Envelope'!$A$1:$F$47</definedName>
    <definedName name="Z_BAD0225F_C858_4E40_A5E7_64BB5328C88A_.wvu.PrintArea" localSheetId="1" hidden="1">Cover!$B$1:$E$15</definedName>
    <definedName name="Z_BAD0225F_C858_4E40_A5E7_64BB5328C88A_.wvu.PrintArea" localSheetId="10" hidden="1">Discount!$A$2:$G$35</definedName>
    <definedName name="Z_BAD0225F_C858_4E40_A5E7_64BB5328C88A_.wvu.PrintArea" localSheetId="2" hidden="1">'Names of Bidder'!$B$1:$D$24</definedName>
    <definedName name="Z_BAD0225F_C858_4E40_A5E7_64BB5328C88A_.wvu.PrintArea" localSheetId="7" hidden="1">'Sch-3'!$A$1:$F$20</definedName>
    <definedName name="Z_BAD0225F_C858_4E40_A5E7_64BB5328C88A_.wvu.PrintArea" localSheetId="8" hidden="1">'Sch-4'!$A$1:$D$24</definedName>
    <definedName name="Z_BAD0225F_C858_4E40_A5E7_64BB5328C88A_.wvu.PrintArea" localSheetId="9" hidden="1">'Sch-5 After Discount'!$A$1:$D$35</definedName>
    <definedName name="Z_BAD0225F_C858_4E40_A5E7_64BB5328C88A_.wvu.PrintTitles" localSheetId="3" hidden="1">'  Sch-1'!$13:$15</definedName>
    <definedName name="Z_BAD0225F_C858_4E40_A5E7_64BB5328C88A_.wvu.PrintTitles" localSheetId="4" hidden="1">'  Sch-2'!$13:$15</definedName>
    <definedName name="Z_BAD0225F_C858_4E40_A5E7_64BB5328C88A_.wvu.PrintTitles" localSheetId="5" hidden="1">' (Part-III) Sch-1'!$13:$15</definedName>
    <definedName name="Z_BAD0225F_C858_4E40_A5E7_64BB5328C88A_.wvu.PrintTitles" localSheetId="6" hidden="1">' (Part-III) Sch-2'!$13:$15</definedName>
    <definedName name="Z_BAD0225F_C858_4E40_A5E7_64BB5328C88A_.wvu.PrintTitles" localSheetId="7" hidden="1">'Sch-3'!$13:$15</definedName>
    <definedName name="Z_BAD0225F_C858_4E40_A5E7_64BB5328C88A_.wvu.PrintTitles" localSheetId="8" hidden="1">'Sch-4'!$3:$13</definedName>
    <definedName name="Z_BAD0225F_C858_4E40_A5E7_64BB5328C88A_.wvu.PrintTitles" localSheetId="9" hidden="1">'Sch-5 After Discount'!$3:$13</definedName>
    <definedName name="Z_BAD0225F_C858_4E40_A5E7_64BB5328C88A_.wvu.Rows" localSheetId="0" hidden="1">'Basic Data'!$10:$20</definedName>
    <definedName name="Z_BAD0225F_C858_4E40_A5E7_64BB5328C88A_.wvu.Rows" localSheetId="1" hidden="1">Cover!$7:$7,Cover!$10:$10</definedName>
    <definedName name="Z_BAD0225F_C858_4E40_A5E7_64BB5328C88A_.wvu.Rows" localSheetId="10" hidden="1">Discount!$21:$23</definedName>
    <definedName name="Z_BAD0225F_C858_4E40_A5E7_64BB5328C88A_.wvu.Rows" localSheetId="2" hidden="1">'Names of Bidder'!$6:$6,'Names of Bidder'!$13:$16</definedName>
    <definedName name="Z_BEF72719_4CCF_4C9B_95F6_0F3535FF30B3_.wvu.Cols" localSheetId="11" hidden="1">'Bid Form 2nd Envelope'!$Z:$AD,'Bid Form 2nd Envelope'!$AH:$AH</definedName>
    <definedName name="Z_BEF72719_4CCF_4C9B_95F6_0F3535FF30B3_.wvu.Cols" localSheetId="10" hidden="1">Discount!$I:$M</definedName>
    <definedName name="Z_BEF72719_4CCF_4C9B_95F6_0F3535FF30B3_.wvu.Cols" localSheetId="7" hidden="1">'Sch-3'!$K:$P</definedName>
    <definedName name="Z_BEF72719_4CCF_4C9B_95F6_0F3535FF30B3_.wvu.Cols" localSheetId="9" hidden="1">'Sch-5 After Discount'!$F:$G</definedName>
    <definedName name="Z_BEF72719_4CCF_4C9B_95F6_0F3535FF30B3_.wvu.PrintArea" localSheetId="3" hidden="1">'  Sch-1'!$A$1:$G$50</definedName>
    <definedName name="Z_BEF72719_4CCF_4C9B_95F6_0F3535FF30B3_.wvu.PrintArea" localSheetId="4" hidden="1">'  Sch-2'!$A$1:$G$31</definedName>
    <definedName name="Z_BEF72719_4CCF_4C9B_95F6_0F3535FF30B3_.wvu.PrintArea" localSheetId="5" hidden="1">' (Part-III) Sch-1'!$A$1:$G$53</definedName>
    <definedName name="Z_BEF72719_4CCF_4C9B_95F6_0F3535FF30B3_.wvu.PrintArea" localSheetId="6" hidden="1">' (Part-III) Sch-2'!$A$1:$G$29</definedName>
    <definedName name="Z_BEF72719_4CCF_4C9B_95F6_0F3535FF30B3_.wvu.PrintArea" localSheetId="11" hidden="1">'Bid Form 2nd Envelope'!$A$1:$F$47</definedName>
    <definedName name="Z_BEF72719_4CCF_4C9B_95F6_0F3535FF30B3_.wvu.PrintArea" localSheetId="1" hidden="1">Cover!$B$1:$E$15</definedName>
    <definedName name="Z_BEF72719_4CCF_4C9B_95F6_0F3535FF30B3_.wvu.PrintArea" localSheetId="10" hidden="1">Discount!$A$2:$G$35</definedName>
    <definedName name="Z_BEF72719_4CCF_4C9B_95F6_0F3535FF30B3_.wvu.PrintArea" localSheetId="2" hidden="1">'Names of Bidder'!$B$1:$D$24</definedName>
    <definedName name="Z_BEF72719_4CCF_4C9B_95F6_0F3535FF30B3_.wvu.PrintArea" localSheetId="7" hidden="1">'Sch-3'!$A$1:$F$20</definedName>
    <definedName name="Z_BEF72719_4CCF_4C9B_95F6_0F3535FF30B3_.wvu.PrintArea" localSheetId="8" hidden="1">'Sch-4'!$A$1:$D$24</definedName>
    <definedName name="Z_BEF72719_4CCF_4C9B_95F6_0F3535FF30B3_.wvu.PrintArea" localSheetId="9" hidden="1">'Sch-5 After Discount'!$A$1:$D$35</definedName>
    <definedName name="Z_BEF72719_4CCF_4C9B_95F6_0F3535FF30B3_.wvu.PrintTitles" localSheetId="3" hidden="1">'  Sch-1'!$13:$15</definedName>
    <definedName name="Z_BEF72719_4CCF_4C9B_95F6_0F3535FF30B3_.wvu.PrintTitles" localSheetId="4" hidden="1">'  Sch-2'!$13:$15</definedName>
    <definedName name="Z_BEF72719_4CCF_4C9B_95F6_0F3535FF30B3_.wvu.PrintTitles" localSheetId="5" hidden="1">' (Part-III) Sch-1'!$13:$15</definedName>
    <definedName name="Z_BEF72719_4CCF_4C9B_95F6_0F3535FF30B3_.wvu.PrintTitles" localSheetId="6" hidden="1">' (Part-III) Sch-2'!$13:$15</definedName>
    <definedName name="Z_BEF72719_4CCF_4C9B_95F6_0F3535FF30B3_.wvu.PrintTitles" localSheetId="7" hidden="1">'Sch-3'!$13:$15</definedName>
    <definedName name="Z_BEF72719_4CCF_4C9B_95F6_0F3535FF30B3_.wvu.PrintTitles" localSheetId="8" hidden="1">'Sch-4'!$3:$13</definedName>
    <definedName name="Z_BEF72719_4CCF_4C9B_95F6_0F3535FF30B3_.wvu.PrintTitles" localSheetId="9" hidden="1">'Sch-5 After Discount'!$3:$13</definedName>
    <definedName name="Z_BEF72719_4CCF_4C9B_95F6_0F3535FF30B3_.wvu.Rows" localSheetId="0" hidden="1">'Basic Data'!$10:$20</definedName>
    <definedName name="Z_BEF72719_4CCF_4C9B_95F6_0F3535FF30B3_.wvu.Rows" localSheetId="1" hidden="1">Cover!$7:$7,Cover!$10:$10</definedName>
    <definedName name="Z_BEF72719_4CCF_4C9B_95F6_0F3535FF30B3_.wvu.Rows" localSheetId="10" hidden="1">Discount!$21:$23</definedName>
    <definedName name="Z_BEF72719_4CCF_4C9B_95F6_0F3535FF30B3_.wvu.Rows" localSheetId="2" hidden="1">'Names of Bidder'!$6:$6,'Names of Bidder'!$13:$16</definedName>
    <definedName name="Z_BEF72719_4CCF_4C9B_95F6_0F3535FF30B3_.wvu.Rows" localSheetId="8" hidden="1">'Sch-4'!$14:$14,'Sch-4'!$17:$17</definedName>
    <definedName name="Z_BEF72719_4CCF_4C9B_95F6_0F3535FF30B3_.wvu.Rows" localSheetId="9" hidden="1">'Sch-5 After Discount'!$17:$26</definedName>
    <definedName name="Z_C3C2F6BE_1796_4187_BF38_BACEF6057F57_.wvu.Cols" localSheetId="11" hidden="1">'Bid Form 2nd Envelope'!$Z:$AD,'Bid Form 2nd Envelope'!$AH:$AH</definedName>
    <definedName name="Z_C3C2F6BE_1796_4187_BF38_BACEF6057F57_.wvu.Cols" localSheetId="10" hidden="1">Discount!$I:$M</definedName>
    <definedName name="Z_C3C2F6BE_1796_4187_BF38_BACEF6057F57_.wvu.Cols" localSheetId="7" hidden="1">'Sch-3'!$K:$P</definedName>
    <definedName name="Z_C3C2F6BE_1796_4187_BF38_BACEF6057F57_.wvu.Cols" localSheetId="9" hidden="1">'Sch-5 After Discount'!$F:$G</definedName>
    <definedName name="Z_C3C2F6BE_1796_4187_BF38_BACEF6057F57_.wvu.PrintArea" localSheetId="3" hidden="1">'  Sch-1'!$A$1:$G$50</definedName>
    <definedName name="Z_C3C2F6BE_1796_4187_BF38_BACEF6057F57_.wvu.PrintArea" localSheetId="4" hidden="1">'  Sch-2'!$A$1:$G$31</definedName>
    <definedName name="Z_C3C2F6BE_1796_4187_BF38_BACEF6057F57_.wvu.PrintArea" localSheetId="5" hidden="1">' (Part-III) Sch-1'!$A$1:$G$53</definedName>
    <definedName name="Z_C3C2F6BE_1796_4187_BF38_BACEF6057F57_.wvu.PrintArea" localSheetId="6" hidden="1">' (Part-III) Sch-2'!$A$1:$G$29</definedName>
    <definedName name="Z_C3C2F6BE_1796_4187_BF38_BACEF6057F57_.wvu.PrintArea" localSheetId="11" hidden="1">'Bid Form 2nd Envelope'!$A$1:$F$47</definedName>
    <definedName name="Z_C3C2F6BE_1796_4187_BF38_BACEF6057F57_.wvu.PrintArea" localSheetId="1" hidden="1">Cover!$B$1:$E$15</definedName>
    <definedName name="Z_C3C2F6BE_1796_4187_BF38_BACEF6057F57_.wvu.PrintArea" localSheetId="10" hidden="1">Discount!$A$2:$G$35</definedName>
    <definedName name="Z_C3C2F6BE_1796_4187_BF38_BACEF6057F57_.wvu.PrintArea" localSheetId="2" hidden="1">'Names of Bidder'!$B$1:$D$24</definedName>
    <definedName name="Z_C3C2F6BE_1796_4187_BF38_BACEF6057F57_.wvu.PrintArea" localSheetId="7" hidden="1">'Sch-3'!$A$1:$F$19</definedName>
    <definedName name="Z_C3C2F6BE_1796_4187_BF38_BACEF6057F57_.wvu.PrintArea" localSheetId="8" hidden="1">'Sch-4'!$A$1:$D$24</definedName>
    <definedName name="Z_C3C2F6BE_1796_4187_BF38_BACEF6057F57_.wvu.PrintArea" localSheetId="9" hidden="1">'Sch-5 After Discount'!$A$1:$D$35</definedName>
    <definedName name="Z_C3C2F6BE_1796_4187_BF38_BACEF6057F57_.wvu.PrintTitles" localSheetId="3" hidden="1">'  Sch-1'!$13:$15</definedName>
    <definedName name="Z_C3C2F6BE_1796_4187_BF38_BACEF6057F57_.wvu.PrintTitles" localSheetId="4" hidden="1">'  Sch-2'!$13:$15</definedName>
    <definedName name="Z_C3C2F6BE_1796_4187_BF38_BACEF6057F57_.wvu.PrintTitles" localSheetId="5" hidden="1">' (Part-III) Sch-1'!$13:$15</definedName>
    <definedName name="Z_C3C2F6BE_1796_4187_BF38_BACEF6057F57_.wvu.PrintTitles" localSheetId="6" hidden="1">' (Part-III) Sch-2'!$13:$15</definedName>
    <definedName name="Z_C3C2F6BE_1796_4187_BF38_BACEF6057F57_.wvu.PrintTitles" localSheetId="7" hidden="1">'Sch-3'!$13:$15</definedName>
    <definedName name="Z_C3C2F6BE_1796_4187_BF38_BACEF6057F57_.wvu.PrintTitles" localSheetId="8" hidden="1">'Sch-4'!$3:$13</definedName>
    <definedName name="Z_C3C2F6BE_1796_4187_BF38_BACEF6057F57_.wvu.PrintTitles" localSheetId="9" hidden="1">'Sch-5 After Discount'!$3:$13</definedName>
    <definedName name="Z_C3C2F6BE_1796_4187_BF38_BACEF6057F57_.wvu.Rows" localSheetId="0" hidden="1">'Basic Data'!$10:$20</definedName>
    <definedName name="Z_C3C2F6BE_1796_4187_BF38_BACEF6057F57_.wvu.Rows" localSheetId="1" hidden="1">Cover!$7:$7,Cover!$10:$10</definedName>
    <definedName name="Z_C3C2F6BE_1796_4187_BF38_BACEF6057F57_.wvu.Rows" localSheetId="10" hidden="1">Discount!$21:$23</definedName>
    <definedName name="Z_C3C2F6BE_1796_4187_BF38_BACEF6057F57_.wvu.Rows" localSheetId="2" hidden="1">'Names of Bidder'!$6:$6,'Names of Bidder'!$13:$16</definedName>
    <definedName name="Z_C3C2F6BE_1796_4187_BF38_BACEF6057F57_.wvu.Rows" localSheetId="8" hidden="1">'Sch-4'!$14:$14,'Sch-4'!$17:$17</definedName>
    <definedName name="Z_C3C2F6BE_1796_4187_BF38_BACEF6057F57_.wvu.Rows" localSheetId="9" hidden="1">'Sch-5 After Discount'!$17:$26</definedName>
    <definedName name="Z_CF0E662C_D3BC_4297_99E8_62C40B3B7AD9_.wvu.Cols" localSheetId="10" hidden="1">Discount!$I:$L</definedName>
    <definedName name="Z_CF0E662C_D3BC_4297_99E8_62C40B3B7AD9_.wvu.Cols" localSheetId="7" hidden="1">'Sch-3'!$K:$P</definedName>
    <definedName name="Z_CF0E662C_D3BC_4297_99E8_62C40B3B7AD9_.wvu.Cols" localSheetId="9" hidden="1">'Sch-5 After Discount'!$F:$G</definedName>
    <definedName name="Z_CF0E662C_D3BC_4297_99E8_62C40B3B7AD9_.wvu.PrintArea" localSheetId="3" hidden="1">'  Sch-1'!$A$1:$G$50</definedName>
    <definedName name="Z_CF0E662C_D3BC_4297_99E8_62C40B3B7AD9_.wvu.PrintArea" localSheetId="4" hidden="1">'  Sch-2'!$A$1:$G$31</definedName>
    <definedName name="Z_CF0E662C_D3BC_4297_99E8_62C40B3B7AD9_.wvu.PrintArea" localSheetId="5" hidden="1">' (Part-III) Sch-1'!$A$1:$G$53</definedName>
    <definedName name="Z_CF0E662C_D3BC_4297_99E8_62C40B3B7AD9_.wvu.PrintArea" localSheetId="6" hidden="1">' (Part-III) Sch-2'!$A$1:$G$29</definedName>
    <definedName name="Z_CF0E662C_D3BC_4297_99E8_62C40B3B7AD9_.wvu.PrintArea" localSheetId="11" hidden="1">'Bid Form 2nd Envelope'!$A$1:$F$47</definedName>
    <definedName name="Z_CF0E662C_D3BC_4297_99E8_62C40B3B7AD9_.wvu.PrintArea" localSheetId="1" hidden="1">Cover!$B$1:$E$15</definedName>
    <definedName name="Z_CF0E662C_D3BC_4297_99E8_62C40B3B7AD9_.wvu.PrintArea" localSheetId="10" hidden="1">Discount!$A$2:$G$35</definedName>
    <definedName name="Z_CF0E662C_D3BC_4297_99E8_62C40B3B7AD9_.wvu.PrintArea" localSheetId="2" hidden="1">'Names of Bidder'!$B$1:$D$24</definedName>
    <definedName name="Z_CF0E662C_D3BC_4297_99E8_62C40B3B7AD9_.wvu.PrintArea" localSheetId="7" hidden="1">'Sch-3'!$A$1:$F$19</definedName>
    <definedName name="Z_CF0E662C_D3BC_4297_99E8_62C40B3B7AD9_.wvu.PrintArea" localSheetId="8" hidden="1">'Sch-4'!$A$1:$D$24</definedName>
    <definedName name="Z_CF0E662C_D3BC_4297_99E8_62C40B3B7AD9_.wvu.PrintArea" localSheetId="9" hidden="1">'Sch-5 After Discount'!$A$1:$D$35</definedName>
    <definedName name="Z_CF0E662C_D3BC_4297_99E8_62C40B3B7AD9_.wvu.PrintTitles" localSheetId="3" hidden="1">'  Sch-1'!$13:$15</definedName>
    <definedName name="Z_CF0E662C_D3BC_4297_99E8_62C40B3B7AD9_.wvu.PrintTitles" localSheetId="4" hidden="1">'  Sch-2'!$13:$15</definedName>
    <definedName name="Z_CF0E662C_D3BC_4297_99E8_62C40B3B7AD9_.wvu.PrintTitles" localSheetId="5" hidden="1">' (Part-III) Sch-1'!$13:$15</definedName>
    <definedName name="Z_CF0E662C_D3BC_4297_99E8_62C40B3B7AD9_.wvu.PrintTitles" localSheetId="6" hidden="1">' (Part-III) Sch-2'!$13:$15</definedName>
    <definedName name="Z_CF0E662C_D3BC_4297_99E8_62C40B3B7AD9_.wvu.PrintTitles" localSheetId="7" hidden="1">'Sch-3'!$13:$15</definedName>
    <definedName name="Z_CF0E662C_D3BC_4297_99E8_62C40B3B7AD9_.wvu.PrintTitles" localSheetId="8" hidden="1">'Sch-4'!$3:$13</definedName>
    <definedName name="Z_CF0E662C_D3BC_4297_99E8_62C40B3B7AD9_.wvu.PrintTitles" localSheetId="9" hidden="1">'Sch-5 After Discount'!$3:$13</definedName>
    <definedName name="Z_CF0E662C_D3BC_4297_99E8_62C40B3B7AD9_.wvu.Rows" localSheetId="0" hidden="1">'Basic Data'!$10:$20</definedName>
    <definedName name="Z_CF0E662C_D3BC_4297_99E8_62C40B3B7AD9_.wvu.Rows" localSheetId="1" hidden="1">Cover!$7:$7,Cover!$10:$10</definedName>
    <definedName name="Z_CF0E662C_D3BC_4297_99E8_62C40B3B7AD9_.wvu.Rows" localSheetId="10" hidden="1">Discount!$21:$23</definedName>
    <definedName name="Z_CF0E662C_D3BC_4297_99E8_62C40B3B7AD9_.wvu.Rows" localSheetId="2" hidden="1">'Names of Bidder'!$6:$6,'Names of Bidder'!$13:$16</definedName>
    <definedName name="Z_CF0E662C_D3BC_4297_99E8_62C40B3B7AD9_.wvu.Rows" localSheetId="8" hidden="1">'Sch-4'!$14:$14,'Sch-4'!$17:$17</definedName>
    <definedName name="Z_CF0E662C_D3BC_4297_99E8_62C40B3B7AD9_.wvu.Rows" localSheetId="9" hidden="1">'Sch-5 After Discount'!$17:$26</definedName>
    <definedName name="Z_E95B21C1_D936_4435_AF6F_90CF0B6A7506_.wvu.Cols" localSheetId="3" hidden="1">'  Sch-1'!$I:$M</definedName>
    <definedName name="Z_E95B21C1_D936_4435_AF6F_90CF0B6A7506_.wvu.Cols" localSheetId="4" hidden="1">'  Sch-2'!$I:$J</definedName>
    <definedName name="Z_E95B21C1_D936_4435_AF6F_90CF0B6A7506_.wvu.Cols" localSheetId="5" hidden="1">' (Part-III) Sch-1'!$I:$M</definedName>
    <definedName name="Z_E95B21C1_D936_4435_AF6F_90CF0B6A7506_.wvu.Cols" localSheetId="6" hidden="1">' (Part-III) Sch-2'!$I:$J</definedName>
    <definedName name="Z_E95B21C1_D936_4435_AF6F_90CF0B6A7506_.wvu.Cols" localSheetId="10" hidden="1">Discount!$I:$P</definedName>
    <definedName name="Z_E95B21C1_D936_4435_AF6F_90CF0B6A7506_.wvu.PrintArea" localSheetId="3" hidden="1">'  Sch-1'!$A$1:$G$52</definedName>
    <definedName name="Z_E95B21C1_D936_4435_AF6F_90CF0B6A7506_.wvu.PrintArea" localSheetId="4" hidden="1">'  Sch-2'!$A$1:$G$33</definedName>
    <definedName name="Z_E95B21C1_D936_4435_AF6F_90CF0B6A7506_.wvu.PrintArea" localSheetId="5" hidden="1">' (Part-III) Sch-1'!$A$1:$G$53</definedName>
    <definedName name="Z_E95B21C1_D936_4435_AF6F_90CF0B6A7506_.wvu.PrintArea" localSheetId="6" hidden="1">' (Part-III) Sch-2'!$A$1:$G$29</definedName>
    <definedName name="Z_E95B21C1_D936_4435_AF6F_90CF0B6A7506_.wvu.PrintArea" localSheetId="11" hidden="1">'Bid Form 2nd Envelope'!$A$1:$F$47</definedName>
    <definedName name="Z_E95B21C1_D936_4435_AF6F_90CF0B6A7506_.wvu.PrintArea" localSheetId="1" hidden="1">Cover!$B$1:$E$15</definedName>
    <definedName name="Z_E95B21C1_D936_4435_AF6F_90CF0B6A7506_.wvu.PrintArea" localSheetId="10" hidden="1">Discount!$A$2:$G$35</definedName>
    <definedName name="Z_E95B21C1_D936_4435_AF6F_90CF0B6A7506_.wvu.PrintArea" localSheetId="2" hidden="1">'Names of Bidder'!$B$1:$D$24</definedName>
    <definedName name="Z_E95B21C1_D936_4435_AF6F_90CF0B6A7506_.wvu.PrintArea" localSheetId="7" hidden="1">'Sch-3'!$A$1:$F$20</definedName>
    <definedName name="Z_E95B21C1_D936_4435_AF6F_90CF0B6A7506_.wvu.PrintArea" localSheetId="8" hidden="1">'Sch-4'!$A$1:$D$24</definedName>
    <definedName name="Z_E95B21C1_D936_4435_AF6F_90CF0B6A7506_.wvu.PrintArea" localSheetId="9" hidden="1">'Sch-5 After Discount'!$A$1:$D$35</definedName>
    <definedName name="Z_E95B21C1_D936_4435_AF6F_90CF0B6A7506_.wvu.PrintTitles" localSheetId="3" hidden="1">'  Sch-1'!$13:$15</definedName>
    <definedName name="Z_E95B21C1_D936_4435_AF6F_90CF0B6A7506_.wvu.PrintTitles" localSheetId="4" hidden="1">'  Sch-2'!$13:$15</definedName>
    <definedName name="Z_E95B21C1_D936_4435_AF6F_90CF0B6A7506_.wvu.PrintTitles" localSheetId="5" hidden="1">' (Part-III) Sch-1'!$13:$15</definedName>
    <definedName name="Z_E95B21C1_D936_4435_AF6F_90CF0B6A7506_.wvu.PrintTitles" localSheetId="6" hidden="1">' (Part-III) Sch-2'!$13:$15</definedName>
    <definedName name="Z_E95B21C1_D936_4435_AF6F_90CF0B6A7506_.wvu.PrintTitles" localSheetId="7" hidden="1">'Sch-3'!$13:$15</definedName>
    <definedName name="Z_E95B21C1_D936_4435_AF6F_90CF0B6A7506_.wvu.PrintTitles" localSheetId="8" hidden="1">'Sch-4'!$3:$13</definedName>
    <definedName name="Z_E95B21C1_D936_4435_AF6F_90CF0B6A7506_.wvu.PrintTitles" localSheetId="9" hidden="1">'Sch-5 After Discount'!$3:$13</definedName>
    <definedName name="Z_E95B21C1_D936_4435_AF6F_90CF0B6A7506_.wvu.Rows" localSheetId="3" hidden="1">'  Sch-1'!#REF!</definedName>
    <definedName name="Z_E95B21C1_D936_4435_AF6F_90CF0B6A7506_.wvu.Rows" localSheetId="5" hidden="1">' (Part-III) Sch-1'!#REF!</definedName>
    <definedName name="Z_E95B21C1_D936_4435_AF6F_90CF0B6A7506_.wvu.Rows" localSheetId="0" hidden="1">'Basic Data'!$11:$12</definedName>
    <definedName name="Z_E95B21C1_D936_4435_AF6F_90CF0B6A7506_.wvu.Rows" localSheetId="11" hidden="1">'Bid Form 2nd Envelope'!#REF!</definedName>
    <definedName name="Z_E95B21C1_D936_4435_AF6F_90CF0B6A7506_.wvu.Rows" localSheetId="1" hidden="1">Cover!$7:$7,Cover!$10:$10</definedName>
    <definedName name="Z_E95B21C1_D936_4435_AF6F_90CF0B6A7506_.wvu.Rows" localSheetId="10" hidden="1">Discount!#REF!,Discount!#REF!</definedName>
    <definedName name="Z_F2279B93_E4FF_4A81_B734_06F92F73708D_.wvu.Cols" localSheetId="3" hidden="1">'  Sch-1'!$H:$P</definedName>
    <definedName name="Z_F2279B93_E4FF_4A81_B734_06F92F73708D_.wvu.Cols" localSheetId="4" hidden="1">'  Sch-2'!#REF!</definedName>
    <definedName name="Z_F2279B93_E4FF_4A81_B734_06F92F73708D_.wvu.Cols" localSheetId="11" hidden="1">'Bid Form 2nd Envelope'!$Z:$AD,'Bid Form 2nd Envelope'!$AH:$AH</definedName>
    <definedName name="Z_F2279B93_E4FF_4A81_B734_06F92F73708D_.wvu.Cols" localSheetId="10" hidden="1">Discount!$I:$M</definedName>
    <definedName name="Z_F2279B93_E4FF_4A81_B734_06F92F73708D_.wvu.Cols" localSheetId="7" hidden="1">'Sch-3'!$G:$AF</definedName>
    <definedName name="Z_F2279B93_E4FF_4A81_B734_06F92F73708D_.wvu.Cols" localSheetId="9" hidden="1">'Sch-5 After Discount'!$F:$G</definedName>
    <definedName name="Z_F2279B93_E4FF_4A81_B734_06F92F73708D_.wvu.PrintArea" localSheetId="3" hidden="1">'  Sch-1'!$A$1:$G$50</definedName>
    <definedName name="Z_F2279B93_E4FF_4A81_B734_06F92F73708D_.wvu.PrintArea" localSheetId="5" hidden="1">' (Part-III) Sch-1'!$A$1:$G$53</definedName>
    <definedName name="Z_F2279B93_E4FF_4A81_B734_06F92F73708D_.wvu.PrintArea" localSheetId="6" hidden="1">' (Part-III) Sch-2'!$A$1:$G$29</definedName>
    <definedName name="Z_F2279B93_E4FF_4A81_B734_06F92F73708D_.wvu.PrintArea" localSheetId="11" hidden="1">'Bid Form 2nd Envelope'!$A$1:$F$47</definedName>
    <definedName name="Z_F2279B93_E4FF_4A81_B734_06F92F73708D_.wvu.PrintArea" localSheetId="1" hidden="1">Cover!$B$1:$E$15</definedName>
    <definedName name="Z_F2279B93_E4FF_4A81_B734_06F92F73708D_.wvu.PrintArea" localSheetId="10" hidden="1">Discount!$A$2:$G$35</definedName>
    <definedName name="Z_F2279B93_E4FF_4A81_B734_06F92F73708D_.wvu.PrintArea" localSheetId="2" hidden="1">'Names of Bidder'!$B$1:$D$24</definedName>
    <definedName name="Z_F2279B93_E4FF_4A81_B734_06F92F73708D_.wvu.PrintArea" localSheetId="7" hidden="1">'Sch-3'!$A$1:$F$25</definedName>
    <definedName name="Z_F2279B93_E4FF_4A81_B734_06F92F73708D_.wvu.PrintArea" localSheetId="8" hidden="1">'Sch-4'!$A$1:$D$23</definedName>
    <definedName name="Z_F2279B93_E4FF_4A81_B734_06F92F73708D_.wvu.PrintArea" localSheetId="9" hidden="1">'Sch-5 After Discount'!$A$1:$D$33</definedName>
    <definedName name="Z_F2279B93_E4FF_4A81_B734_06F92F73708D_.wvu.PrintTitles" localSheetId="3" hidden="1">'  Sch-1'!$13:$15</definedName>
    <definedName name="Z_F2279B93_E4FF_4A81_B734_06F92F73708D_.wvu.PrintTitles" localSheetId="4" hidden="1">'  Sch-2'!$13:$15</definedName>
    <definedName name="Z_F2279B93_E4FF_4A81_B734_06F92F73708D_.wvu.PrintTitles" localSheetId="5" hidden="1">' (Part-III) Sch-1'!$13:$15</definedName>
    <definedName name="Z_F2279B93_E4FF_4A81_B734_06F92F73708D_.wvu.PrintTitles" localSheetId="6" hidden="1">' (Part-III) Sch-2'!$13:$15</definedName>
    <definedName name="Z_F2279B93_E4FF_4A81_B734_06F92F73708D_.wvu.PrintTitles" localSheetId="7" hidden="1">'Sch-3'!$13:$15</definedName>
    <definedName name="Z_F2279B93_E4FF_4A81_B734_06F92F73708D_.wvu.PrintTitles" localSheetId="8" hidden="1">'Sch-4'!$3:$13</definedName>
    <definedName name="Z_F2279B93_E4FF_4A81_B734_06F92F73708D_.wvu.PrintTitles" localSheetId="9" hidden="1">'Sch-5 After Discount'!$3:$13</definedName>
    <definedName name="Z_F2279B93_E4FF_4A81_B734_06F92F73708D_.wvu.Rows" localSheetId="3" hidden="1">'  Sch-1'!#REF!</definedName>
    <definedName name="Z_F2279B93_E4FF_4A81_B734_06F92F73708D_.wvu.Rows" localSheetId="4" hidden="1">'  Sch-2'!#REF!</definedName>
    <definedName name="Z_F2279B93_E4FF_4A81_B734_06F92F73708D_.wvu.Rows" localSheetId="0" hidden="1">'Basic Data'!$10:$20</definedName>
    <definedName name="Z_F2279B93_E4FF_4A81_B734_06F92F73708D_.wvu.Rows" localSheetId="1" hidden="1">Cover!$7:$7,Cover!$10:$10</definedName>
    <definedName name="Z_F2279B93_E4FF_4A81_B734_06F92F73708D_.wvu.Rows" localSheetId="10" hidden="1">Discount!$21:$23</definedName>
    <definedName name="Z_F2279B93_E4FF_4A81_B734_06F92F73708D_.wvu.Rows" localSheetId="2" hidden="1">'Names of Bidder'!$6:$6,'Names of Bidder'!$13:$16</definedName>
    <definedName name="Z_F2279B93_E4FF_4A81_B734_06F92F73708D_.wvu.Rows" localSheetId="7" hidden="1">'Sch-3'!$16:$19</definedName>
    <definedName name="Z_F2279B93_E4FF_4A81_B734_06F92F73708D_.wvu.Rows" localSheetId="8" hidden="1">'Sch-4'!#REF!,'Sch-4'!$18:$18</definedName>
    <definedName name="Z_F2279B93_E4FF_4A81_B734_06F92F73708D_.wvu.Rows" localSheetId="9" hidden="1">'Sch-5 After Discount'!$17:$27</definedName>
  </definedNames>
  <calcPr calcId="152511" fullCalcOnLoad="1"/>
  <customWorkbookViews>
    <customWorkbookView name="Jayant Kumar Minz {जयंत कुमार मिंज} - Personal View" guid="{398C7893-3C2A-4DA4-8552-014985533932}" mergeInterval="0" personalView="1" maximized="1" xWindow="-8" yWindow="-8" windowWidth="1936" windowHeight="1056" tabRatio="790" activeSheetId="2" showComments="commIndAndComment"/>
    <customWorkbookView name="Sumegha Katiyar {सुमेघा कटियार} - Personal View" guid="{BEF72719-4CCF-4C9B-95F6-0F3535FF30B3}" mergeInterval="0" personalView="1" maximized="1" xWindow="-8" yWindow="-8" windowWidth="1616" windowHeight="876" tabRatio="790" activeSheetId="2"/>
    <customWorkbookView name="Devendra Kumar Parganiha {देवेंद्र कुमार परगनिहा} - Personal View" guid="{CF0E662C-D3BC-4297-99E8-62C40B3B7AD9}" mergeInterval="0" personalView="1" maximized="1" xWindow="-8" yWindow="-8" windowWidth="1296" windowHeight="1000" tabRatio="790" activeSheetId="12" showComments="commIndAndComment"/>
    <customWorkbookView name="NISHI NAGWANSHI {निशि नागवंशी} - Personal View" guid="{BAD0225F-C858-4E40-A5E7-64BB5328C88A}" mergeInterval="0" personalView="1" maximized="1" xWindow="-8" yWindow="-8" windowWidth="1382" windowHeight="744" tabRatio="913" activeSheetId="3"/>
    <customWorkbookView name="01458 - Personal View" guid="{8DC3BA4D-7811-4245-A3D0-7EE4A8A001CA}" mergeInterval="0" personalView="1" maximized="1" xWindow="1" yWindow="1" windowWidth="1366" windowHeight="496" activeSheetId="2"/>
    <customWorkbookView name="01487 - Personal View" guid="{E95B21C1-D936-4435-AF6F-90CF0B6A7506}" mergeInterval="0" personalView="1" maximized="1" windowWidth="1362" windowHeight="509" activeSheetId="4"/>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1"/>
    <customWorkbookView name="20032 - Personal View" guid="{1A26D3B9-AD8D-4AE9-81F5-E0DF795F4658}" mergeInterval="0" personalView="1" maximized="1" xWindow="1" yWindow="1" windowWidth="1148" windowHeight="597" activeSheetId="19" showComments="commIndAndComment"/>
    <customWorkbookView name="01420 - Personal View" guid="{4F47A486-EA66-4D4B-9D65-1ABEAC31AACE}" mergeInterval="0" personalView="1" maximized="1" xWindow="1" yWindow="1" windowWidth="1024" windowHeight="506" tabRatio="723" activeSheetId="2"/>
    <customWorkbookView name="K.B.Thakur {के.बी. ठाकुर} - Personal View" guid="{25334923-91A5-4F88-9A10-8FA88873EC26}" mergeInterval="0" personalView="1" maximized="1" xWindow="-8" yWindow="-8" windowWidth="1616" windowHeight="876" tabRatio="913" activeSheetId="16"/>
    <customWorkbookView name="60003109 - Personal View" guid="{5E2FF645-A015-403E-863B-BADF6B75C7D1}" mergeInterval="0" personalView="1" maximized="1" xWindow="-8" yWindow="-8" windowWidth="1936" windowHeight="1056" tabRatio="790" activeSheetId="12"/>
    <customWorkbookView name="Kamal Kumar Rathore {कमल कुमार राठौर} - Personal View" guid="{C3C2F6BE-1796-4187-BF38-BACEF6057F57}" mergeInterval="0" personalView="1" maximized="1" xWindow="-8" yWindow="-8" windowWidth="1936" windowHeight="1056" tabRatio="790" activeSheetId="2"/>
    <customWorkbookView name="Praveen Sakalley {प्रवीण साकल्ये} - Personal View" guid="{F2279B93-E4FF-4A81-B734-06F92F73708D}" mergeInterval="0" personalView="1" maximized="1" xWindow="-8" yWindow="-8" windowWidth="1616" windowHeight="876" tabRatio="790" activeSheetId="2"/>
  </customWorkbookViews>
</workbook>
</file>

<file path=xl/calcChain.xml><?xml version="1.0" encoding="utf-8"?>
<calcChain xmlns="http://schemas.openxmlformats.org/spreadsheetml/2006/main">
  <c r="G22" i="4" l="1"/>
  <c r="G20" i="4"/>
  <c r="G18" i="4"/>
  <c r="G21" i="4"/>
  <c r="G19" i="4"/>
  <c r="G23" i="4"/>
  <c r="G17" i="4"/>
  <c r="F30" i="5"/>
  <c r="A1" i="12"/>
  <c r="Z1" i="12"/>
  <c r="A8" i="12"/>
  <c r="A9" i="12"/>
  <c r="A10" i="12"/>
  <c r="A11" i="12"/>
  <c r="A12" i="12"/>
  <c r="A13" i="12"/>
  <c r="C15" i="12"/>
  <c r="A2" i="11"/>
  <c r="C12" i="11"/>
  <c r="J19" i="11"/>
  <c r="I22" i="11"/>
  <c r="J22" i="11"/>
  <c r="A1" i="10"/>
  <c r="A3" i="10"/>
  <c r="A6" i="10"/>
  <c r="D17" i="10"/>
  <c r="D18" i="10"/>
  <c r="D19" i="10"/>
  <c r="D20" i="10"/>
  <c r="D21" i="10"/>
  <c r="D22" i="10"/>
  <c r="D23" i="10"/>
  <c r="D24" i="10"/>
  <c r="D25" i="10"/>
  <c r="D26" i="10"/>
  <c r="A1" i="9"/>
  <c r="A3" i="9"/>
  <c r="A6" i="9"/>
  <c r="A1" i="8"/>
  <c r="A3" i="8"/>
  <c r="A6" i="8"/>
  <c r="F17" i="8"/>
  <c r="F19" i="8"/>
  <c r="D18" i="9"/>
  <c r="G19" i="8"/>
  <c r="H19" i="8"/>
  <c r="I19" i="8"/>
  <c r="B23" i="8"/>
  <c r="C23" i="8"/>
  <c r="G23" i="8"/>
  <c r="B24" i="8"/>
  <c r="C24" i="8"/>
  <c r="G24" i="8"/>
  <c r="A1" i="7"/>
  <c r="A3" i="7"/>
  <c r="A6" i="7"/>
  <c r="A1" i="6"/>
  <c r="A3" i="6"/>
  <c r="A7" i="6"/>
  <c r="C8" i="6"/>
  <c r="C9" i="6"/>
  <c r="C10" i="6"/>
  <c r="C11" i="6"/>
  <c r="G45" i="6"/>
  <c r="G46" i="6"/>
  <c r="C50" i="6"/>
  <c r="G50" i="6"/>
  <c r="C51" i="6"/>
  <c r="G51" i="6"/>
  <c r="A1" i="5"/>
  <c r="A3" i="5"/>
  <c r="A6" i="5"/>
  <c r="A1" i="4"/>
  <c r="A3" i="4"/>
  <c r="A7" i="4"/>
  <c r="A7" i="5"/>
  <c r="A7" i="7"/>
  <c r="A7" i="9"/>
  <c r="C8" i="4"/>
  <c r="C8" i="7"/>
  <c r="C9" i="4"/>
  <c r="C9" i="7"/>
  <c r="C10" i="4"/>
  <c r="B10" i="10"/>
  <c r="C11" i="4"/>
  <c r="B11" i="9"/>
  <c r="C49" i="4"/>
  <c r="B37" i="12"/>
  <c r="G49" i="4"/>
  <c r="D22" i="9"/>
  <c r="C50" i="4"/>
  <c r="C31" i="5"/>
  <c r="C34" i="11"/>
  <c r="G50" i="4"/>
  <c r="F38" i="12"/>
  <c r="B1" i="3"/>
  <c r="B2" i="3"/>
  <c r="AA6" i="3"/>
  <c r="Z2" i="12"/>
  <c r="B13" i="3"/>
  <c r="H48" i="4"/>
  <c r="F27" i="10"/>
  <c r="G28" i="5"/>
  <c r="F16" i="10"/>
  <c r="D16" i="9"/>
  <c r="C11" i="5"/>
  <c r="A7" i="8"/>
  <c r="A7" i="10"/>
  <c r="F33" i="11"/>
  <c r="G30" i="5"/>
  <c r="G25" i="7"/>
  <c r="C11" i="7"/>
  <c r="B32" i="10"/>
  <c r="C27" i="7"/>
  <c r="B38" i="12"/>
  <c r="D23" i="9"/>
  <c r="D33" i="10"/>
  <c r="B9" i="9"/>
  <c r="B22" i="9"/>
  <c r="B6" i="12"/>
  <c r="AH7" i="12"/>
  <c r="AH8" i="12"/>
  <c r="C30" i="5"/>
  <c r="B31" i="10"/>
  <c r="C33" i="11"/>
  <c r="B21" i="9"/>
  <c r="C26" i="7"/>
  <c r="G31" i="5"/>
  <c r="F34" i="11"/>
  <c r="C9" i="5"/>
  <c r="B9" i="8"/>
  <c r="F35" i="12"/>
  <c r="G31" i="11"/>
  <c r="B8" i="9"/>
  <c r="C8" i="5"/>
  <c r="B8" i="10"/>
  <c r="B8" i="8"/>
  <c r="C10" i="5"/>
  <c r="B10" i="8"/>
  <c r="B10" i="9"/>
  <c r="C10" i="7"/>
  <c r="AH6" i="12"/>
  <c r="G48" i="4"/>
  <c r="D15" i="9"/>
  <c r="AH9" i="12"/>
  <c r="B11" i="8"/>
  <c r="F37" i="12"/>
  <c r="G26" i="7"/>
  <c r="B9" i="10"/>
  <c r="B11" i="10"/>
  <c r="D32" i="10"/>
  <c r="D19" i="9"/>
  <c r="I17" i="11"/>
  <c r="J17" i="11"/>
  <c r="L20" i="11"/>
  <c r="G13" i="10"/>
  <c r="F15" i="10"/>
  <c r="G16" i="10"/>
  <c r="D16" i="10"/>
  <c r="G27" i="10"/>
  <c r="G15" i="10"/>
  <c r="D15" i="10"/>
  <c r="D28" i="10"/>
  <c r="D29" i="10"/>
  <c r="AC17" i="12"/>
  <c r="A1" i="13"/>
  <c r="A2" i="13"/>
  <c r="A11" i="13"/>
  <c r="B11" i="13"/>
  <c r="F11" i="13"/>
  <c r="I11" i="13"/>
  <c r="A3" i="13"/>
  <c r="A12" i="13"/>
  <c r="B12" i="13"/>
  <c r="F12" i="13"/>
  <c r="G12" i="13"/>
  <c r="A4" i="13"/>
  <c r="A13" i="13"/>
  <c r="I12" i="13"/>
  <c r="A14" i="13"/>
  <c r="A5" i="13"/>
  <c r="A15" i="13"/>
  <c r="G13" i="13"/>
  <c r="B13" i="13"/>
  <c r="F13" i="13"/>
  <c r="I13" i="13"/>
  <c r="B15" i="13"/>
  <c r="G15" i="13"/>
  <c r="F15" i="13"/>
  <c r="B14" i="13"/>
  <c r="F14" i="13"/>
  <c r="G14" i="13"/>
  <c r="I14" i="13"/>
  <c r="I15" i="13"/>
  <c r="A8" i="13"/>
  <c r="AD17" i="12"/>
  <c r="B17" i="12"/>
</calcChain>
</file>

<file path=xl/sharedStrings.xml><?xml version="1.0" encoding="utf-8"?>
<sst xmlns="http://schemas.openxmlformats.org/spreadsheetml/2006/main" count="501" uniqueCount="350">
  <si>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</si>
  <si>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</si>
  <si>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</si>
  <si>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</si>
  <si>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</si>
  <si>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</si>
  <si>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</si>
  <si>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</si>
  <si>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</si>
  <si>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</si>
  <si>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</si>
  <si>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</si>
  <si>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</si>
  <si>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</si>
  <si>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</si>
  <si>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</si>
  <si>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</si>
  <si>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</si>
  <si>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</si>
  <si>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</si>
  <si>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</si>
  <si>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</si>
  <si>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</si>
  <si>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</si>
  <si>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</si>
  <si>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Please consider this letter of discount as the integral part of our price bid.</t>
  </si>
  <si>
    <t>Letter of Discount</t>
  </si>
  <si>
    <t xml:space="preserve">This letter of discount is optional. Bidder may / may not offer any discount. </t>
  </si>
  <si>
    <t>Enter following details of the bidder</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</si>
  <si>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</si>
  <si>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</si>
  <si>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</si>
  <si>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</si>
  <si>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</si>
  <si>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</si>
  <si>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</si>
  <si>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</si>
  <si>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</si>
  <si>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</si>
  <si>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Name of Package</t>
  </si>
  <si>
    <t>Enter basic data here</t>
  </si>
  <si>
    <t>Package Code</t>
  </si>
  <si>
    <t>Specification No.</t>
  </si>
  <si>
    <t>Item Description</t>
  </si>
  <si>
    <t>Type Tests</t>
  </si>
  <si>
    <t>Nos of tests</t>
  </si>
  <si>
    <t>Quantity in km.</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</si>
  <si>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</si>
  <si>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</si>
  <si>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</si>
  <si>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Address</t>
  </si>
  <si>
    <t xml:space="preserve">Address </t>
  </si>
  <si>
    <t>Bidder’s Name and Address</t>
  </si>
  <si>
    <t>7 = 5 x 6</t>
  </si>
  <si>
    <t>As per Lum-sum</t>
  </si>
  <si>
    <t>AS per Percent</t>
  </si>
  <si>
    <t>Multipackage lum-sum</t>
  </si>
  <si>
    <t>Multipackage on Percent</t>
  </si>
  <si>
    <t>Total Discount</t>
  </si>
  <si>
    <t>As per lum-sum on Sch-3</t>
  </si>
  <si>
    <t>As per Percent on Sch-3</t>
  </si>
  <si>
    <t>Unit</t>
  </si>
  <si>
    <t>All values are in Indian Rupees.</t>
  </si>
  <si>
    <t>SI. No.</t>
  </si>
  <si>
    <t>Qty.</t>
  </si>
  <si>
    <t>Description</t>
  </si>
  <si>
    <t>Sl. No.</t>
  </si>
  <si>
    <t>Total Price (INR)</t>
  </si>
  <si>
    <t>(GRAND SUMMARY)</t>
  </si>
  <si>
    <t>Item  Description</t>
  </si>
  <si>
    <t>पावर ग्रिड कारपोरेशन ऑफ इण्डिया लिमिटेड</t>
  </si>
  <si>
    <t>(भारत सरकार का उद्यम)</t>
  </si>
  <si>
    <t>Power Grid Corporation of India Limited</t>
  </si>
  <si>
    <t>(A Government of India Enterprises)</t>
  </si>
  <si>
    <t>To:</t>
  </si>
  <si>
    <t>Name        :</t>
  </si>
  <si>
    <t>Address    :</t>
  </si>
  <si>
    <t>Power Grid Corporation of India Ltd.,</t>
  </si>
  <si>
    <t xml:space="preserve">Date          : </t>
  </si>
  <si>
    <t>Place         :</t>
  </si>
  <si>
    <t>Printed Name   :</t>
  </si>
  <si>
    <t>Designation   :</t>
  </si>
  <si>
    <t>Name     :</t>
  </si>
  <si>
    <t>Address :</t>
  </si>
  <si>
    <t>Schedule - 2</t>
  </si>
  <si>
    <t>Schedule - 3</t>
  </si>
  <si>
    <t>Schedule - 5</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</si>
  <si>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</si>
  <si>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</si>
  <si>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</si>
  <si>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</si>
  <si>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</si>
  <si>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</si>
  <si>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</si>
  <si>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</si>
  <si>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</si>
  <si>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</si>
  <si>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</si>
  <si>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</si>
  <si>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</si>
  <si>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</si>
  <si>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</si>
  <si>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Bid Form 2nd Envelope</t>
  </si>
  <si>
    <t>ACSR ZEBRA Conductor</t>
  </si>
  <si>
    <t>All the cells in Sch-5 are auto filled, therefore no cell is required to be filled up there.</t>
  </si>
  <si>
    <t>Eq Weightage of Rs/ %</t>
  </si>
  <si>
    <t>Final Discount Factor</t>
  </si>
  <si>
    <t>Schedule - 5 After Discount</t>
  </si>
  <si>
    <t>We hereby offer Multi-package discount as given below:</t>
  </si>
  <si>
    <t>Multi-Package Discount(s) offered at sl. No. 5 will not get automatically accounted for in the respective items of the Schedules. The same shall be worked out saparately for evaluation.</t>
  </si>
  <si>
    <t>Contract &amp; Material</t>
  </si>
  <si>
    <t>Western Region -I Headquarters</t>
  </si>
  <si>
    <t>Sampriti Nagar, Nari Ring Road</t>
  </si>
  <si>
    <t>PO: Uppalwadi, Nagpur (MS) -440026</t>
  </si>
  <si>
    <t>Note:</t>
  </si>
  <si>
    <t xml:space="preserve">1) All the discounts mentioned above shall be applied separately.                                                                                                                                                     </t>
  </si>
  <si>
    <t>2)  Please verify Schedule-5 after filling the above letter of discount.</t>
  </si>
  <si>
    <t>Manufacturer</t>
  </si>
  <si>
    <t>Authorized Dealer/ Sub-dealer of Manufacturer</t>
  </si>
  <si>
    <t>Authorized Representative of Manufacturer</t>
  </si>
  <si>
    <t xml:space="preserve">Name of Bidder </t>
  </si>
  <si>
    <t>1) All the discounts mentioned below shall be applied separately.</t>
  </si>
  <si>
    <t>2)  Please verify Schedule-5 (after Discount) after filling this letter of discount.</t>
  </si>
  <si>
    <t>Specify type of Bidder            
[Select from drop down menu]</t>
  </si>
  <si>
    <t>Rate</t>
  </si>
  <si>
    <t>Amount</t>
  </si>
  <si>
    <t xml:space="preserve">Rate </t>
  </si>
  <si>
    <t>ninety nine</t>
  </si>
  <si>
    <t>ninety eight</t>
  </si>
  <si>
    <t>ninety seven</t>
  </si>
  <si>
    <t>ninety six</t>
  </si>
  <si>
    <t>ninety five</t>
  </si>
  <si>
    <t>ninety four</t>
  </si>
  <si>
    <t>ninety three</t>
  </si>
  <si>
    <t>ninety two</t>
  </si>
  <si>
    <t>ninety one</t>
  </si>
  <si>
    <t>ninety</t>
  </si>
  <si>
    <t>eighty nine</t>
  </si>
  <si>
    <t>eighty eight</t>
  </si>
  <si>
    <t>eighty seven</t>
  </si>
  <si>
    <t>eighty six</t>
  </si>
  <si>
    <t>eighty five</t>
  </si>
  <si>
    <t>eighty four</t>
  </si>
  <si>
    <t>eighty three</t>
  </si>
  <si>
    <t>eighty two</t>
  </si>
  <si>
    <t>eighty one</t>
  </si>
  <si>
    <t>eighty</t>
  </si>
  <si>
    <t>seventy nine</t>
  </si>
  <si>
    <t>seventy eight</t>
  </si>
  <si>
    <t>seventy seven</t>
  </si>
  <si>
    <t>seventy six</t>
  </si>
  <si>
    <t>seventy five</t>
  </si>
  <si>
    <t>seventy four</t>
  </si>
  <si>
    <t>seventy three</t>
  </si>
  <si>
    <t>seventy two</t>
  </si>
  <si>
    <t>seventy one</t>
  </si>
  <si>
    <t>seventy</t>
  </si>
  <si>
    <t>sixty nine</t>
  </si>
  <si>
    <t>sixty eight</t>
  </si>
  <si>
    <t>sixty seven</t>
  </si>
  <si>
    <t>sixty six</t>
  </si>
  <si>
    <t>sixty five</t>
  </si>
  <si>
    <t>sixty four</t>
  </si>
  <si>
    <t>sixty three</t>
  </si>
  <si>
    <t>sixty two</t>
  </si>
  <si>
    <t>sixty one</t>
  </si>
  <si>
    <t>sixty</t>
  </si>
  <si>
    <t>fifty nine</t>
  </si>
  <si>
    <t>fifty eight</t>
  </si>
  <si>
    <t>fifty seven</t>
  </si>
  <si>
    <t>fifty six</t>
  </si>
  <si>
    <t>fifty five</t>
  </si>
  <si>
    <t>fifty four</t>
  </si>
  <si>
    <t>fifty three</t>
  </si>
  <si>
    <t>fifty two</t>
  </si>
  <si>
    <t>fifty one</t>
  </si>
  <si>
    <t>fifty</t>
  </si>
  <si>
    <t>forty nine</t>
  </si>
  <si>
    <t>forty eight</t>
  </si>
  <si>
    <t>forty seven</t>
  </si>
  <si>
    <t>forty six</t>
  </si>
  <si>
    <t>forty five</t>
  </si>
  <si>
    <t>forty four</t>
  </si>
  <si>
    <t>forty three</t>
  </si>
  <si>
    <t>forty two</t>
  </si>
  <si>
    <t>forty one</t>
  </si>
  <si>
    <t>forty</t>
  </si>
  <si>
    <t>thirty nine</t>
  </si>
  <si>
    <t>thirty eight</t>
  </si>
  <si>
    <t>thirty seven</t>
  </si>
  <si>
    <t>thirty six</t>
  </si>
  <si>
    <t>thirty five</t>
  </si>
  <si>
    <t>thirty four</t>
  </si>
  <si>
    <t>thirty three</t>
  </si>
  <si>
    <t xml:space="preserve">thirty two </t>
  </si>
  <si>
    <t xml:space="preserve">thirty one </t>
  </si>
  <si>
    <t xml:space="preserve"> thirty</t>
  </si>
  <si>
    <t>twenty nine</t>
  </si>
  <si>
    <t>twenty eight</t>
  </si>
  <si>
    <t>twenty seven</t>
  </si>
  <si>
    <t>twenty six</t>
  </si>
  <si>
    <t>twenty five</t>
  </si>
  <si>
    <t>twenty four</t>
  </si>
  <si>
    <t>twenty three</t>
  </si>
  <si>
    <t>twenty two</t>
  </si>
  <si>
    <t>twenty one</t>
  </si>
  <si>
    <t>twenty</t>
  </si>
  <si>
    <t>nineteen</t>
  </si>
  <si>
    <t>eighteen</t>
  </si>
  <si>
    <t>seventeen</t>
  </si>
  <si>
    <t>sixteen</t>
  </si>
  <si>
    <t>fifteen</t>
  </si>
  <si>
    <t>fourteen</t>
  </si>
  <si>
    <t>thirteen</t>
  </si>
  <si>
    <t>twelve</t>
  </si>
  <si>
    <t>eleven</t>
  </si>
  <si>
    <t>ten</t>
  </si>
  <si>
    <t>nine</t>
  </si>
  <si>
    <t>eight</t>
  </si>
  <si>
    <t>seven</t>
  </si>
  <si>
    <t>six</t>
  </si>
  <si>
    <t>five</t>
  </si>
  <si>
    <t>four</t>
  </si>
  <si>
    <t>three</t>
  </si>
  <si>
    <t>two</t>
  </si>
  <si>
    <t>one</t>
  </si>
  <si>
    <t>zero</t>
  </si>
  <si>
    <t>crore</t>
  </si>
  <si>
    <t>lakh</t>
  </si>
  <si>
    <t>thousand</t>
  </si>
  <si>
    <t>hundred</t>
  </si>
  <si>
    <t>(GRAND SUMMARY - AFTER DISCOUNT)</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</si>
  <si>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execute the work of  </t>
  </si>
  <si>
    <t xml:space="preserve">under the above-named package in full conformity with the said Bidding Documents for the sum of Rs. </t>
  </si>
  <si>
    <t>AND</t>
  </si>
  <si>
    <t>1) Discount is Optional.
2) Bidder may fill any of the above two Indicated Discounts or both the Discounts.
3) Discount(s) offered at Sl. No. 1 to 2 will automatically simultaneously get accounted for in all the Schedules of all the Parts..</t>
  </si>
  <si>
    <t xml:space="preserve"> ITEM NO.</t>
  </si>
  <si>
    <t>Item no.</t>
  </si>
  <si>
    <t>NON-SCHEDULE ITEMS</t>
  </si>
  <si>
    <t>PART-B</t>
  </si>
  <si>
    <t>Sch-4</t>
  </si>
  <si>
    <t>Sch-5 After Discount</t>
  </si>
  <si>
    <t>Sch-1</t>
  </si>
  <si>
    <t>Sch-2</t>
  </si>
  <si>
    <t>Sch-3</t>
  </si>
  <si>
    <t>Fill up only green shaded cells in Sch-1, Sch-2, Sch-3 &amp; Discount.</t>
  </si>
  <si>
    <t>PhoneNo/ Mobile No.</t>
  </si>
  <si>
    <t>e-mail ID</t>
  </si>
  <si>
    <t>a</t>
  </si>
  <si>
    <t>All kinds of soil</t>
  </si>
  <si>
    <t>2.8.1</t>
  </si>
  <si>
    <t>2.10.1.2</t>
  </si>
  <si>
    <t>metre</t>
  </si>
  <si>
    <t>Filling available excavated earth (excluding rock) in trenches, plinth, sides of foundations etc. in layers not exceeding 20cm in depth, consolidating each deposited layer by ramming and watering, lead up to 50 m and lift upto 1.5 m.</t>
  </si>
  <si>
    <t>Providing and laying in position cement concrete of specified grade excluding the cost of centering and shuttering - All work up to plinth level :</t>
  </si>
  <si>
    <t>4.1.8</t>
  </si>
  <si>
    <t>4.3.1</t>
  </si>
  <si>
    <t>Foundations, footings, bases for columns</t>
  </si>
  <si>
    <t>NS-1</t>
  </si>
  <si>
    <t>NS-2</t>
  </si>
  <si>
    <t>PART-A - (SCHEDULE ITEMS AS PER DSR - 2016)</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</si>
  <si>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</si>
  <si>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Metre</t>
  </si>
  <si>
    <t>Sq.m.</t>
  </si>
  <si>
    <t>Each</t>
  </si>
  <si>
    <t>Sum of Items as per DSR-2016</t>
  </si>
  <si>
    <t>Percentage quoted above (+) / below(-) DSR-2016</t>
  </si>
  <si>
    <t>Total for PART-III (PART-A) -(Schedule Items)</t>
  </si>
  <si>
    <t>Total PART-III ( PART-B) - (Non-Schedule Items)</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</si>
  <si>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t>
  </si>
  <si>
    <t>each</t>
  </si>
  <si>
    <t xml:space="preserve"> metre</t>
  </si>
  <si>
    <t>19.15.1</t>
  </si>
  <si>
    <t>With 20x20 mm square bar</t>
  </si>
  <si>
    <t>(SCHEDULE OF RATES AND PRICES : PART-III (SEWERAGE SYSTEM), PART-A- SCHEDULED ITEMS AS PER DSR-2014)</t>
  </si>
  <si>
    <t>(SCHEDULE OF RATES AND PRICES : PART-III (SEWERAGE SYSTEM),  PART-B- NON SCHEDULED ITEMS)</t>
  </si>
  <si>
    <t xml:space="preserve">PART-III
Construction of SEWERAGE SYSTEM for Residential Qtr </t>
  </si>
  <si>
    <t>Cu.m.</t>
  </si>
  <si>
    <t>Pipes, cables etc. exceeding 80mm dia but not exceeding 300mm dia.</t>
  </si>
  <si>
    <t>Extra for excavating trenches for pipes, cables etc. in all kinds of
soil for depth exceeding 1.5 m, but not exceeding 3 m. (Rate is over
corresponding basic item for depth upto 1.5 metre).</t>
  </si>
  <si>
    <t>Cu. M</t>
  </si>
  <si>
    <t>1:4:8 (1 Cement : 4 coarse sand : 8 graded stone aggregate 40 mm nominal size)</t>
  </si>
  <si>
    <t>Centering and shuttering including strutting, propping etc. and removal of form work for :</t>
  </si>
  <si>
    <t>Providing and fixing soil, waste and vent pipes :</t>
  </si>
  <si>
    <t>17.35.1</t>
  </si>
  <si>
    <t>100 mm dia</t>
  </si>
  <si>
    <t>17.35.1.1</t>
  </si>
  <si>
    <t>Sand cast iron S&amp;S pipe as per IS: 1729</t>
  </si>
  <si>
    <t>Providing and laying S&amp;S centrifugally cast (spun) iron pipes (Class LA) conforming to IS - 1536 :</t>
  </si>
  <si>
    <t>18.27.3</t>
  </si>
  <si>
    <t>150 mm dia pipe</t>
  </si>
  <si>
    <t>Providing lead caulked joints to spun iron or C.I. pipes and specials, including testing of joints but excluding the cost of pig lead :</t>
  </si>
  <si>
    <t>18.28.3</t>
  </si>
  <si>
    <t>150 mm diameter pipe</t>
  </si>
  <si>
    <t>Providing, laying and jointing glazed stoneware pipes class SP-1 with stiff mixture of cement mortar in the proportion of 1:1 (1 cement : 1 fine sand) including testing of joints etc. complete :</t>
  </si>
  <si>
    <t>19.1.2</t>
  </si>
  <si>
    <t>150mm diameter</t>
  </si>
  <si>
    <t>Providing and laying cement concrete 1:5:10 (1 cement : 5 coarse sand : 10 graded stone aggregate 40 mm nominal size) all-round S.W. pipes including bed concrete as per standard design :</t>
  </si>
  <si>
    <t>19.2.2</t>
  </si>
  <si>
    <t>150 mm diameter S.W. pipe</t>
  </si>
  <si>
    <t>Providing and laying non-pressure NP2 class (light duty) R.C.C. pipes with collars jointed with stiff mixture of cement mortar in the proportion of 1:2 (1 cement : 2 fine sand) including testing of joints etc. complete :</t>
  </si>
  <si>
    <t>19.6.4</t>
  </si>
  <si>
    <t>300 mm dia RCC pipes.</t>
  </si>
  <si>
    <t>Providing M.S. foot rests including fixing in manholes with 20x20x10 cm cement concrete blocks 1:3:6 (1 cement : 3 coarse sand : 6 graded stone aggregate 20 mm nominal size) as per standard design :</t>
  </si>
  <si>
    <t>Construction brick masonary manholes in cement mortar 1:4 - 1 cement : 4 coarse sand- R.C.C. top slab with 1:2:4 mix -1 cement : 2 coarse sand : 4 approved graded stone aggregate 20mm nominal size- foundation concrete 1:4:8 mix -1 cement : 4 coarse sand :8 graded stone aggregate 40mm nominal size) inside plastring 12mm thick with cement morter 1:3(1 cement:3 Coarse sand) finished with a floating coat of neat cement and making channel in cementconcrete 1:2:4 (1 cement:2 coarse sand:graded stone aggregate 20mm nominal size) finished with a floating coat of neat cement complete as per standard design of CPWD.</t>
  </si>
  <si>
    <t xml:space="preserve">Inside size 90X80 cm and 45cm deep including C.I. Cover with frame (light duly) 455x610 mm internal dimensions, total weight of cover and frame to be not less than 38 Kg (weight of cover 23 Kg and and weight of frame 15 Kg) </t>
  </si>
  <si>
    <t>With Fly Ash Bricks</t>
  </si>
  <si>
    <t>Extra for depth for manholes</t>
  </si>
  <si>
    <t xml:space="preserve">Size 90 x 80cm </t>
  </si>
  <si>
    <t>With Fly Ash Bricks of average compressive strength of 50 Kg/cm2</t>
  </si>
  <si>
    <t>Meter</t>
  </si>
  <si>
    <t xml:space="preserve">PART-II 
Construction of SEWERAGE SYSTEM for Residential Qtr </t>
  </si>
  <si>
    <t>1</t>
  </si>
  <si>
    <t>2</t>
  </si>
  <si>
    <r>
      <t xml:space="preserve">Discount on lum-sum basis on total price quoted by us.
</t>
    </r>
    <r>
      <rPr>
        <sz val="11"/>
        <rFont val="Book Antiqua"/>
        <family val="1"/>
      </rPr>
      <t xml:space="preserve">[The discount shall be proportionately applicable on all the items of all the Schdules of all the Parts i.e.  (PART-A + Part-B+PART-C) </t>
    </r>
    <r>
      <rPr>
        <b/>
        <sz val="11"/>
        <rFont val="Book Antiqua"/>
        <family val="1"/>
      </rPr>
      <t>In Rs.</t>
    </r>
  </si>
  <si>
    <r>
      <t>Discount on percent basis on total price quoted by us.</t>
    </r>
    <r>
      <rPr>
        <sz val="11"/>
        <rFont val="Book Antiqua"/>
        <family val="1"/>
      </rPr>
      <t xml:space="preserve"> 
[The discount shall be proportionately applicable on all the items of all the Schdulesof all the Parts i.e. (PART-A + Part-B+PART-C) </t>
    </r>
    <r>
      <rPr>
        <b/>
        <sz val="11"/>
        <rFont val="Book Antiqua"/>
        <family val="1"/>
      </rPr>
      <t>In Percent (%)</t>
    </r>
  </si>
  <si>
    <t xml:space="preserve">
The price quoted in respect of all items shall be excluding GST applicable on transaction between the Employer and the Contractor</t>
  </si>
  <si>
    <t xml:space="preserve">GRAND TOTAL after Discount </t>
  </si>
  <si>
    <r>
      <t>We declare that as specified in Clause 9, Section–II: SCC, Vol.-I of the Bidding Documents, prices quoted by us in the Price Schedules</t>
    </r>
    <r>
      <rPr>
        <sz val="12"/>
        <color indexed="10"/>
        <rFont val="Book Antiqua"/>
        <family val="1"/>
      </rPr>
      <t xml:space="preserve"> shall be FIRM during the execution of Contract and not subject to any Price Adjustment </t>
    </r>
    <r>
      <rPr>
        <sz val="12"/>
        <rFont val="Book Antiqua"/>
        <family val="1"/>
      </rPr>
      <t xml:space="preserve">. </t>
    </r>
  </si>
  <si>
    <t>GRAND SUMMARY</t>
  </si>
  <si>
    <t>GRAND SUMMARY after DISCOUNT</t>
  </si>
  <si>
    <t xml:space="preserve">PART-A- Supply </t>
  </si>
  <si>
    <t xml:space="preserve">Rate  </t>
  </si>
  <si>
    <t>Total  (PART-C) -   Excl GST</t>
  </si>
  <si>
    <t>PART A:  Schedule items</t>
  </si>
  <si>
    <t>(SCHEDULE OF RATES AND PRICES : - Scheduled Items ) PART A</t>
  </si>
  <si>
    <t>SCHEDULE OF RATES AND PRICES : PART-B- Non Scheduled Items</t>
  </si>
  <si>
    <t>PART-B: Non Scheduled Items</t>
  </si>
  <si>
    <t>(SCHEDULE OF RATES AND PRICES : PART-C- ELECTRICAL ITEMS)</t>
  </si>
  <si>
    <t>PART-A- Scheduled items</t>
  </si>
  <si>
    <t>PART-B- Non Scheduled Items</t>
  </si>
  <si>
    <t>Total of PART-A + PART-B</t>
  </si>
  <si>
    <t>PART-A-SCHEDULED ITEM</t>
  </si>
  <si>
    <t>PART-C-NA</t>
  </si>
  <si>
    <t>Total for PART-A-Schedule items (Excluding GST) :</t>
  </si>
  <si>
    <t>Total  (PART-B) - Non Scheduled Items (Excluding GST)</t>
  </si>
  <si>
    <t>PART-C- Electrical Items</t>
  </si>
  <si>
    <t>NOT APPLICABLE</t>
  </si>
  <si>
    <t>PART-B- Scheduled items</t>
  </si>
  <si>
    <t>Total of PART-A + PART-B + PART-C</t>
  </si>
  <si>
    <t>Item No.</t>
  </si>
  <si>
    <t>PART-B-NA</t>
  </si>
  <si>
    <t>"Wrapping work the wooden boxes with GI sheet and MS box structure from GI wire net for Improving storage quality of Hot line materials &amp; spare Surge arresters as per Preservation norms at 400/220 KV Raipur SS"</t>
  </si>
  <si>
    <t>Specification No.: WR-1/C&amp;M/PS/I-3322:2024/ Rfx-5005009787</t>
  </si>
  <si>
    <t>Covering the wooden packing of size 22 feet 3 inchx3 feet 3 inch x3 feet 3 inch with GI sheet SWG 24</t>
  </si>
  <si>
    <t>Nos</t>
  </si>
  <si>
    <t>Covering the wooden packing of size 8 Feet  x 4 Feet  x 5 Feet 6 Inch with 24 gauge GI sheet.(Annexure-B-2)</t>
  </si>
  <si>
    <t>Covering the wooden packing of size 23 Feet x 3 Feet 10 Inch x 3 Feet with  24 gauge GI sheet..(Annexure-B-3)</t>
  </si>
  <si>
    <t>Covering MS Frame of size 22 Feet 10 inch  x 3 Feet 6 Inch x 5 Feet with GI wire net(rectangle woven 6mmx8mm 1mmdia)sheet..(Annexure-B-5)</t>
  </si>
  <si>
    <t>Covering MS Frame of size 5 Feet 5 inch  x 3 Feet 3 Inch x 6 Feet with GI wire net(rectangle woven 6mmx8mm 1mmdia)sheet.(Annexure-B-5)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</si>
</sst>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1" formatCode="_(* #,##0.00_);_(* \(#,##0.00\);_(* &quot;-&quot;??_);_(@_)"/>
    <numFmt numFmtId="184" formatCode="_-* #,##0.00_-;\-* #,##0.00_-;_-* &quot;-&quot;??_-;_-@_-"/>
    <numFmt numFmtId="185" formatCode="0.0"/>
    <numFmt numFmtId="186" formatCode="0.000"/>
    <numFmt numFmtId="187" formatCode="#,##0.0"/>
    <numFmt numFmtId="188" formatCode="0.00_)"/>
    <numFmt numFmtId="189" formatCode="_-&quot;£&quot;* #,##0.00_-;\-&quot;£&quot;* #,##0.00_-;_-&quot;£&quot;* &quot;-&quot;??_-;_-@_-"/>
    <numFmt numFmtId="190" formatCode="&quot;\&quot;#,##0.00;[Red]\-&quot;\&quot;#,##0.00"/>
    <numFmt numFmtId="191" formatCode="#,##0.000_);\(#,##0.000\)"/>
    <numFmt numFmtId="192" formatCode="0.0_)"/>
    <numFmt numFmtId="193" formatCode=";;"/>
    <numFmt numFmtId="194" formatCode="&quot; &quot;@"/>
    <numFmt numFmtId="195" formatCode="[$-409]dd\-mmm\-yy;@"/>
    <numFmt numFmtId="196" formatCode="_(* #,##0_);_(* \(#,##0\);_(* &quot;-&quot;??_);_(@_)"/>
    <numFmt numFmtId="197" formatCode="0.000000%"/>
    <numFmt numFmtId="198" formatCode="0.0000000000%"/>
    <numFmt numFmtId="199" formatCode="[$-409]d\-mmm\-yy;@"/>
    <numFmt numFmtId="206" formatCode="0;[Red]0"/>
    <numFmt numFmtId="207" formatCode="00000"/>
    <numFmt numFmtId="209" formatCode="0.00;[Red]0.00"/>
    <numFmt numFmtId="210" formatCode="_ * #,##0.000_ ;_ * \-#,##0.000_ ;_ * &quot;-&quot;???_ ;_ @_ "/>
  </numFmts>
  <fonts count="89">
    <font>
      <sz val="11"/>
      <name val="Book Antiqua"/>
      <family val="1"/>
    </font>
    <font>
      <sz val="10"/>
      <name val="Arial"/>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name val="Book Antiqua"/>
      <family val="1"/>
    </font>
    <font>
      <sz val="10"/>
      <name val="Book Antiqua"/>
      <family val="1"/>
    </font>
    <font>
      <sz val="12"/>
      <name val="Arial"/>
      <family val="2"/>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b/>
      <sz val="12"/>
      <name val="Arial"/>
      <family val="2"/>
    </font>
    <font>
      <sz val="11"/>
      <name val="Arial"/>
      <family val="2"/>
    </font>
    <font>
      <sz val="11"/>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sz val="11"/>
      <name val="Century Gothic"/>
      <family val="2"/>
    </font>
    <font>
      <b/>
      <sz val="20"/>
      <name val="Book Antiqua"/>
      <family val="1"/>
    </font>
    <font>
      <b/>
      <sz val="10"/>
      <name val="Cambria"/>
      <family val="1"/>
    </font>
    <font>
      <b/>
      <sz val="11"/>
      <name val="Times New Roman"/>
      <family val="1"/>
    </font>
    <font>
      <sz val="12"/>
      <color indexed="10"/>
      <name val="Book Antiqua"/>
      <family val="1"/>
    </font>
    <font>
      <b/>
      <sz val="14"/>
      <name val="Book Antiqua"/>
      <family val="1"/>
    </font>
    <font>
      <b/>
      <sz val="14"/>
      <color indexed="8"/>
      <name val="Book Antiqua"/>
      <family val="1"/>
    </font>
    <font>
      <b/>
      <u/>
      <sz val="14"/>
      <name val="Book Antiqua"/>
      <family val="1"/>
    </font>
    <font>
      <sz val="11"/>
      <color indexed="8"/>
      <name val="Calibri"/>
      <family val="2"/>
      <charset val="1"/>
    </font>
    <font>
      <sz val="11"/>
      <name val="Times New Roman"/>
      <family val="1"/>
    </font>
    <font>
      <b/>
      <sz val="12"/>
      <name val="Times New Roman"/>
      <family val="1"/>
    </font>
    <font>
      <b/>
      <sz val="18"/>
      <name val="Book Antiqua"/>
      <family val="1"/>
    </font>
    <font>
      <b/>
      <sz val="14"/>
      <color indexed="12"/>
      <name val="Book Antiqua"/>
      <family val="1"/>
    </font>
    <font>
      <sz val="11.5"/>
      <name val="Book Antiqua"/>
      <family val="1"/>
    </font>
    <font>
      <b/>
      <sz val="16"/>
      <name val="Times New Roman"/>
      <family val="1"/>
    </font>
    <font>
      <sz val="20"/>
      <name val="Book Antiqua"/>
      <family val="1"/>
    </font>
    <font>
      <b/>
      <sz val="26"/>
      <name val="Book Antiqua"/>
      <family val="1"/>
    </font>
    <font>
      <b/>
      <sz val="16"/>
      <name val="Book Antiqua"/>
      <family val="1"/>
    </font>
    <font>
      <b/>
      <sz val="11.5"/>
      <name val="Book Antiqua"/>
      <family val="1"/>
    </font>
    <font>
      <sz val="16"/>
      <name val="Times New Roman"/>
      <family val="1"/>
    </font>
    <font>
      <sz val="16"/>
      <name val="Book Antiqua"/>
      <family val="1"/>
    </font>
    <font>
      <sz val="11"/>
      <color theme="1"/>
      <name val="Calibri"/>
      <family val="2"/>
      <scheme val="minor"/>
    </font>
    <font>
      <sz val="11"/>
      <color rgb="FF000000"/>
      <name val="Calibri"/>
      <family val="2"/>
      <scheme val="minor"/>
    </font>
    <font>
      <b/>
      <sz val="11"/>
      <color theme="1"/>
      <name val="Calibri"/>
      <family val="2"/>
      <scheme val="minor"/>
    </font>
    <font>
      <sz val="10"/>
      <color theme="0"/>
      <name val="Book Antiqua"/>
      <family val="1"/>
    </font>
    <font>
      <sz val="12"/>
      <color theme="1"/>
      <name val="Times New Roman"/>
      <family val="1"/>
    </font>
    <font>
      <b/>
      <sz val="12"/>
      <color theme="1"/>
      <name val="Times New Roman"/>
      <family val="1"/>
    </font>
    <font>
      <b/>
      <sz val="11"/>
      <color theme="1"/>
      <name val="Book Antiqua"/>
      <family val="1"/>
    </font>
    <font>
      <sz val="11.5"/>
      <color theme="1"/>
      <name val="Book Antiqua"/>
      <family val="1"/>
    </font>
    <font>
      <sz val="11"/>
      <color theme="1"/>
      <name val="Book Antiqua"/>
      <family val="1"/>
    </font>
    <font>
      <sz val="12"/>
      <color theme="1"/>
      <name val="Book Antiqua"/>
      <family val="1"/>
    </font>
    <font>
      <sz val="20"/>
      <color theme="1"/>
      <name val="Book Antiqua"/>
      <family val="1"/>
    </font>
    <font>
      <sz val="16"/>
      <color theme="1"/>
      <name val="Times New Roman"/>
      <family val="1"/>
    </font>
    <font>
      <sz val="16"/>
      <color rgb="FF000000"/>
      <name val="Times New Roman"/>
      <family val="1"/>
    </font>
    <font>
      <sz val="14"/>
      <color theme="1"/>
      <name val="Times New Roman"/>
      <family val="1"/>
    </font>
    <font>
      <b/>
      <sz val="11"/>
      <color rgb="FF000000"/>
      <name val="Calibri"/>
      <family val="2"/>
    </font>
    <font>
      <sz val="11"/>
      <color theme="1"/>
      <name val="Times New Roman"/>
      <family val="1"/>
    </font>
    <font>
      <sz val="16"/>
      <color rgb="FFFF0000"/>
      <name val="Times New Roman"/>
      <family val="1"/>
    </font>
    <font>
      <b/>
      <sz val="10"/>
      <color rgb="FFFF0000"/>
      <name val="Arial"/>
      <family val="2"/>
    </font>
    <font>
      <b/>
      <sz val="11"/>
      <color rgb="FFFF0000"/>
      <name val="Book Antiqua"/>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top/>
      <bottom style="hair">
        <color indexed="64"/>
      </bottom>
      <diagonal/>
    </border>
  </borders>
  <cellStyleXfs count="48">
    <xf numFmtId="0" fontId="0" fillId="0" borderId="0"/>
    <xf numFmtId="9" fontId="6" fillId="0" borderId="0"/>
    <xf numFmtId="189" fontId="1" fillId="0" borderId="0" applyFont="0" applyFill="0" applyBorder="0" applyAlignment="0" applyProtection="0"/>
    <xf numFmtId="192" fontId="1" fillId="0" borderId="0" applyFont="0" applyFill="0" applyBorder="0" applyAlignment="0" applyProtection="0"/>
    <xf numFmtId="191" fontId="1" fillId="0" borderId="0" applyFont="0" applyFill="0" applyBorder="0" applyAlignment="0" applyProtection="0"/>
    <xf numFmtId="193" fontId="1" fillId="0" borderId="0" applyFont="0" applyFill="0" applyBorder="0" applyAlignment="0" applyProtection="0"/>
    <xf numFmtId="0" fontId="7" fillId="0" borderId="0"/>
    <xf numFmtId="171" fontId="1" fillId="0" borderId="0" applyFont="0" applyFill="0" applyBorder="0" applyAlignment="0" applyProtection="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71" fontId="33" fillId="0" borderId="0" applyFont="0" applyFill="0" applyBorder="0" applyAlignment="0" applyProtection="0"/>
    <xf numFmtId="184" fontId="70" fillId="0" borderId="0" applyFont="0" applyFill="0" applyBorder="0" applyAlignment="0" applyProtection="0"/>
    <xf numFmtId="0" fontId="57" fillId="0" borderId="0"/>
    <xf numFmtId="187"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86" fontId="1" fillId="0" borderId="0"/>
    <xf numFmtId="0" fontId="33" fillId="0" borderId="0"/>
    <xf numFmtId="0" fontId="33" fillId="0" borderId="0"/>
    <xf numFmtId="0" fontId="33" fillId="0" borderId="0"/>
    <xf numFmtId="0" fontId="33" fillId="0" borderId="0"/>
    <xf numFmtId="0" fontId="70" fillId="0" borderId="0"/>
    <xf numFmtId="0" fontId="33" fillId="0" borderId="0"/>
    <xf numFmtId="0" fontId="33" fillId="0" borderId="0"/>
    <xf numFmtId="0" fontId="71" fillId="0" borderId="0"/>
    <xf numFmtId="0" fontId="31" fillId="0" borderId="0"/>
    <xf numFmtId="0" fontId="15" fillId="0" borderId="0"/>
    <xf numFmtId="0" fontId="31" fillId="0" borderId="0"/>
    <xf numFmtId="0" fontId="15"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5" fillId="0" borderId="0"/>
    <xf numFmtId="0" fontId="15" fillId="0" borderId="0"/>
    <xf numFmtId="0" fontId="1" fillId="0" borderId="0"/>
    <xf numFmtId="0" fontId="1" fillId="0" borderId="0" applyNumberFormat="0" applyFont="0" applyFill="0" applyBorder="0" applyAlignment="0" applyProtection="0">
      <alignment vertical="top"/>
    </xf>
    <xf numFmtId="9" fontId="1" fillId="0" borderId="0" applyFont="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13" fillId="0" borderId="0"/>
  </cellStyleXfs>
  <cellXfs count="676">
    <xf numFmtId="0" fontId="0" fillId="0" borderId="0" xfId="0"/>
    <xf numFmtId="0" fontId="15"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vertical="center"/>
    </xf>
    <xf numFmtId="0" fontId="14" fillId="0" borderId="4"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horizontal="justify" vertical="center"/>
    </xf>
    <xf numFmtId="0" fontId="17" fillId="0" borderId="0" xfId="39" applyFont="1" applyBorder="1" applyAlignment="1" applyProtection="1">
      <alignment vertical="center"/>
      <protection hidden="1"/>
    </xf>
    <xf numFmtId="0" fontId="3" fillId="0" borderId="0" xfId="39" applyFont="1" applyBorder="1" applyAlignment="1" applyProtection="1">
      <alignment vertical="center"/>
      <protection hidden="1"/>
    </xf>
    <xf numFmtId="0" fontId="18" fillId="0" borderId="0" xfId="39" applyFont="1" applyBorder="1" applyAlignment="1" applyProtection="1">
      <alignment vertical="center"/>
      <protection hidden="1"/>
    </xf>
    <xf numFmtId="0" fontId="18" fillId="0" borderId="0" xfId="39" applyFont="1" applyAlignment="1" applyProtection="1">
      <alignment vertical="center"/>
      <protection hidden="1"/>
    </xf>
    <xf numFmtId="0" fontId="18" fillId="0" borderId="0" xfId="39" applyFont="1" applyProtection="1">
      <protection hidden="1"/>
    </xf>
    <xf numFmtId="0" fontId="1" fillId="0" borderId="0" xfId="39" applyProtection="1">
      <protection hidden="1"/>
    </xf>
    <xf numFmtId="0" fontId="4" fillId="0" borderId="0" xfId="39" applyFont="1" applyBorder="1" applyAlignment="1" applyProtection="1">
      <alignment vertical="center"/>
      <protection hidden="1"/>
    </xf>
    <xf numFmtId="0" fontId="4" fillId="0" borderId="5" xfId="39" applyFont="1" applyBorder="1" applyAlignment="1" applyProtection="1">
      <alignment vertical="center"/>
      <protection hidden="1"/>
    </xf>
    <xf numFmtId="0" fontId="4" fillId="0" borderId="6" xfId="39" applyFont="1" applyBorder="1" applyAlignment="1" applyProtection="1">
      <alignment vertical="center"/>
      <protection hidden="1"/>
    </xf>
    <xf numFmtId="0" fontId="1" fillId="0" borderId="0" xfId="39"/>
    <xf numFmtId="0" fontId="4" fillId="0" borderId="7" xfId="39" applyFont="1" applyBorder="1" applyAlignment="1" applyProtection="1">
      <alignment vertical="center"/>
      <protection hidden="1"/>
    </xf>
    <xf numFmtId="0" fontId="21" fillId="0" borderId="6" xfId="39" applyFont="1" applyBorder="1" applyAlignment="1" applyProtection="1">
      <alignment vertical="center"/>
      <protection hidden="1"/>
    </xf>
    <xf numFmtId="0" fontId="1" fillId="0" borderId="0" xfId="39" applyAlignment="1" applyProtection="1">
      <alignment vertical="center"/>
      <protection hidden="1"/>
    </xf>
    <xf numFmtId="0" fontId="17" fillId="0" borderId="6" xfId="39" applyFont="1" applyBorder="1" applyAlignment="1" applyProtection="1">
      <alignment vertical="center"/>
      <protection hidden="1"/>
    </xf>
    <xf numFmtId="0" fontId="1" fillId="0" borderId="0" xfId="39" applyBorder="1" applyAlignment="1" applyProtection="1">
      <alignment vertical="center"/>
      <protection hidden="1"/>
    </xf>
    <xf numFmtId="0" fontId="23" fillId="0" borderId="5" xfId="39" applyFont="1" applyBorder="1" applyAlignment="1" applyProtection="1">
      <alignment vertical="center"/>
      <protection hidden="1"/>
    </xf>
    <xf numFmtId="0" fontId="23" fillId="0" borderId="0" xfId="39" applyFont="1" applyBorder="1" applyAlignment="1" applyProtection="1">
      <alignment vertical="center"/>
      <protection hidden="1"/>
    </xf>
    <xf numFmtId="0" fontId="17" fillId="0" borderId="7" xfId="39" applyFont="1" applyBorder="1" applyAlignment="1" applyProtection="1">
      <alignment vertical="center"/>
      <protection hidden="1"/>
    </xf>
    <xf numFmtId="0" fontId="4" fillId="0" borderId="0" xfId="39" applyFont="1" applyAlignment="1" applyProtection="1">
      <alignment vertical="center"/>
      <protection hidden="1"/>
    </xf>
    <xf numFmtId="0" fontId="4" fillId="0" borderId="8" xfId="39" applyFont="1" applyBorder="1" applyAlignment="1" applyProtection="1">
      <alignment vertical="center"/>
      <protection hidden="1"/>
    </xf>
    <xf numFmtId="0" fontId="17" fillId="0" borderId="0" xfId="39" applyFont="1" applyAlignment="1" applyProtection="1">
      <alignment vertical="center"/>
      <protection hidden="1"/>
    </xf>
    <xf numFmtId="0" fontId="14" fillId="0" borderId="0" xfId="40" applyFont="1" applyAlignment="1" applyProtection="1">
      <alignment vertical="center"/>
      <protection hidden="1"/>
    </xf>
    <xf numFmtId="0" fontId="15" fillId="0" borderId="0" xfId="40" applyFont="1" applyAlignment="1" applyProtection="1">
      <alignment vertical="center"/>
      <protection hidden="1"/>
    </xf>
    <xf numFmtId="0" fontId="14" fillId="0" borderId="0" xfId="40" applyFont="1" applyFill="1" applyAlignment="1" applyProtection="1">
      <alignment vertical="top"/>
      <protection hidden="1"/>
    </xf>
    <xf numFmtId="0" fontId="15" fillId="0" borderId="0" xfId="40" applyFont="1" applyBorder="1" applyAlignment="1" applyProtection="1">
      <alignment vertical="center"/>
      <protection hidden="1"/>
    </xf>
    <xf numFmtId="0" fontId="15" fillId="0" borderId="0" xfId="0" applyFont="1" applyBorder="1" applyAlignment="1" applyProtection="1">
      <alignment vertical="center"/>
      <protection hidden="1"/>
    </xf>
    <xf numFmtId="0" fontId="14" fillId="0" borderId="0" xfId="0" applyNumberFormat="1" applyFont="1" applyFill="1" applyBorder="1" applyAlignment="1" applyProtection="1">
      <alignment horizontal="justify" vertical="center"/>
    </xf>
    <xf numFmtId="0" fontId="14" fillId="0" borderId="0" xfId="0" applyFont="1" applyAlignment="1">
      <alignment horizontal="right" vertical="center"/>
    </xf>
    <xf numFmtId="0" fontId="15" fillId="0" borderId="0" xfId="0" applyFont="1" applyBorder="1" applyAlignment="1">
      <alignment horizontal="right" vertical="center"/>
    </xf>
    <xf numFmtId="0" fontId="4" fillId="0" borderId="0" xfId="39" applyFont="1" applyAlignment="1" applyProtection="1">
      <alignment vertical="top"/>
      <protection hidden="1"/>
    </xf>
    <xf numFmtId="0" fontId="14" fillId="0" borderId="0" xfId="39" applyFont="1" applyAlignment="1" applyProtection="1">
      <alignment vertical="center"/>
      <protection hidden="1"/>
    </xf>
    <xf numFmtId="0" fontId="15" fillId="0" borderId="0" xfId="39" applyFont="1" applyAlignment="1" applyProtection="1">
      <alignment vertical="center"/>
      <protection hidden="1"/>
    </xf>
    <xf numFmtId="0" fontId="14" fillId="0" borderId="0" xfId="42" applyFont="1" applyFill="1" applyAlignment="1" applyProtection="1">
      <alignment vertical="top"/>
      <protection hidden="1"/>
    </xf>
    <xf numFmtId="0" fontId="15" fillId="0" borderId="0" xfId="39" applyFont="1" applyFill="1" applyAlignment="1" applyProtection="1">
      <alignment vertical="top"/>
      <protection hidden="1"/>
    </xf>
    <xf numFmtId="0" fontId="15" fillId="0" borderId="0" xfId="0" applyFont="1" applyBorder="1" applyAlignment="1">
      <alignment horizontal="left" vertical="center"/>
    </xf>
    <xf numFmtId="0" fontId="15" fillId="0" borderId="0" xfId="39" applyFont="1" applyAlignment="1" applyProtection="1">
      <alignment horizontal="right" vertical="center"/>
      <protection hidden="1"/>
    </xf>
    <xf numFmtId="0" fontId="5" fillId="0" borderId="0" xfId="39" applyFont="1" applyAlignment="1" applyProtection="1">
      <alignment horizontal="center" vertical="top"/>
      <protection hidden="1"/>
    </xf>
    <xf numFmtId="0" fontId="14" fillId="0" borderId="4" xfId="39" applyFont="1" applyFill="1" applyBorder="1" applyAlignment="1" applyProtection="1">
      <alignment vertical="top"/>
      <protection hidden="1"/>
    </xf>
    <xf numFmtId="0" fontId="14" fillId="0" borderId="9" xfId="39" applyFont="1" applyBorder="1" applyAlignment="1" applyProtection="1">
      <alignment horizontal="justify" vertical="top" wrapText="1"/>
      <protection hidden="1"/>
    </xf>
    <xf numFmtId="0" fontId="14" fillId="0" borderId="9" xfId="39" applyFont="1" applyBorder="1" applyAlignment="1" applyProtection="1">
      <alignment horizontal="right" vertical="center" wrapText="1" indent="5"/>
      <protection hidden="1"/>
    </xf>
    <xf numFmtId="0" fontId="15" fillId="0" borderId="10" xfId="39" applyFont="1" applyBorder="1" applyAlignment="1" applyProtection="1">
      <alignment horizontal="center" vertical="center"/>
      <protection hidden="1"/>
    </xf>
    <xf numFmtId="0" fontId="15" fillId="0" borderId="0" xfId="39" applyFont="1" applyAlignment="1" applyProtection="1">
      <alignment horizontal="left" vertical="center"/>
      <protection hidden="1"/>
    </xf>
    <xf numFmtId="0" fontId="4" fillId="0" borderId="0" xfId="39" applyFont="1" applyAlignment="1" applyProtection="1">
      <alignment horizontal="right"/>
      <protection hidden="1"/>
    </xf>
    <xf numFmtId="0" fontId="14" fillId="0" borderId="4" xfId="0" applyNumberFormat="1" applyFont="1" applyFill="1" applyBorder="1" applyAlignment="1" applyProtection="1">
      <alignment horizontal="left" vertical="center"/>
    </xf>
    <xf numFmtId="0" fontId="14" fillId="0" borderId="4" xfId="0" applyNumberFormat="1" applyFont="1" applyFill="1" applyBorder="1" applyAlignment="1" applyProtection="1">
      <alignment horizontal="justify" vertical="center"/>
    </xf>
    <xf numFmtId="0" fontId="15" fillId="0" borderId="0" xfId="0" applyNumberFormat="1" applyFont="1" applyFill="1" applyBorder="1" applyAlignment="1" applyProtection="1">
      <alignment horizontal="left" vertical="center" indent="1"/>
      <protection hidden="1"/>
    </xf>
    <xf numFmtId="0" fontId="15" fillId="0" borderId="0" xfId="39" applyFont="1" applyAlignment="1" applyProtection="1">
      <alignment horizontal="left" vertical="center" indent="1"/>
      <protection hidden="1"/>
    </xf>
    <xf numFmtId="0" fontId="15" fillId="0" borderId="0" xfId="0" applyNumberFormat="1" applyFont="1" applyFill="1" applyBorder="1" applyAlignment="1" applyProtection="1">
      <alignment horizontal="left" vertical="center"/>
      <protection hidden="1"/>
    </xf>
    <xf numFmtId="0" fontId="14" fillId="0" borderId="0" xfId="40" applyFont="1" applyFill="1" applyAlignment="1" applyProtection="1">
      <alignment vertical="center"/>
      <protection hidden="1"/>
    </xf>
    <xf numFmtId="0" fontId="15" fillId="0" borderId="0" xfId="40" applyFont="1" applyBorder="1" applyAlignment="1" applyProtection="1">
      <alignment horizontal="left" vertical="center"/>
      <protection hidden="1"/>
    </xf>
    <xf numFmtId="0" fontId="15" fillId="0" borderId="0" xfId="40" applyFont="1" applyFill="1" applyAlignment="1" applyProtection="1">
      <alignment vertical="center"/>
      <protection hidden="1"/>
    </xf>
    <xf numFmtId="4" fontId="14" fillId="0" borderId="9" xfId="39" applyNumberFormat="1" applyFont="1" applyFill="1" applyBorder="1" applyAlignment="1" applyProtection="1">
      <alignment vertical="center"/>
      <protection hidden="1"/>
    </xf>
    <xf numFmtId="0" fontId="15" fillId="0" borderId="0" xfId="39" applyFont="1" applyBorder="1" applyAlignment="1" applyProtection="1">
      <alignment horizontal="center" vertical="center"/>
      <protection hidden="1"/>
    </xf>
    <xf numFmtId="0" fontId="14" fillId="0" borderId="0" xfId="39" applyFont="1" applyFill="1" applyBorder="1" applyAlignment="1" applyProtection="1">
      <alignment horizontal="left" vertical="center" wrapText="1"/>
      <protection hidden="1"/>
    </xf>
    <xf numFmtId="0" fontId="14" fillId="0" borderId="0" xfId="39" applyNumberFormat="1" applyFont="1" applyFill="1" applyBorder="1" applyAlignment="1" applyProtection="1">
      <alignment horizontal="right" vertical="center" wrapText="1"/>
      <protection hidden="1"/>
    </xf>
    <xf numFmtId="0" fontId="0" fillId="0" borderId="0" xfId="0" applyProtection="1">
      <protection hidden="1"/>
    </xf>
    <xf numFmtId="0" fontId="15" fillId="0" borderId="0" xfId="0" applyFont="1" applyAlignment="1" applyProtection="1">
      <alignment vertical="center"/>
      <protection hidden="1"/>
    </xf>
    <xf numFmtId="0" fontId="14" fillId="0" borderId="4" xfId="0" applyNumberFormat="1" applyFont="1" applyFill="1" applyBorder="1" applyAlignment="1" applyProtection="1">
      <alignment horizontal="left" vertical="center"/>
      <protection hidden="1"/>
    </xf>
    <xf numFmtId="0" fontId="14" fillId="0" borderId="4" xfId="0" applyNumberFormat="1" applyFont="1" applyFill="1" applyBorder="1" applyAlignment="1" applyProtection="1">
      <alignment horizontal="justify" vertical="center"/>
      <protection hidden="1"/>
    </xf>
    <xf numFmtId="0" fontId="14" fillId="0" borderId="4" xfId="0" applyNumberFormat="1" applyFont="1" applyFill="1" applyBorder="1" applyAlignment="1" applyProtection="1">
      <alignment horizontal="center" vertical="center"/>
      <protection hidden="1"/>
    </xf>
    <xf numFmtId="0" fontId="14" fillId="0" borderId="4" xfId="0" applyNumberFormat="1" applyFont="1" applyFill="1" applyBorder="1" applyAlignment="1" applyProtection="1">
      <alignment vertical="center"/>
      <protection hidden="1"/>
    </xf>
    <xf numFmtId="0" fontId="14" fillId="0" borderId="4" xfId="0" applyNumberFormat="1" applyFont="1" applyFill="1" applyBorder="1" applyAlignment="1" applyProtection="1">
      <alignment horizontal="right" vertical="center"/>
      <protection hidden="1"/>
    </xf>
    <xf numFmtId="0" fontId="1" fillId="0" borderId="0" xfId="38" applyNumberFormat="1" applyFont="1" applyFill="1" applyBorder="1" applyAlignment="1" applyProtection="1">
      <alignment vertical="top"/>
      <protection hidden="1"/>
    </xf>
    <xf numFmtId="0" fontId="15" fillId="0" borderId="0" xfId="0" applyNumberFormat="1" applyFont="1" applyFill="1" applyBorder="1" applyAlignment="1" applyProtection="1">
      <alignment horizontal="justify" vertical="center"/>
      <protection hidden="1"/>
    </xf>
    <xf numFmtId="0" fontId="15" fillId="0" borderId="0"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vertical="center"/>
      <protection hidden="1"/>
    </xf>
    <xf numFmtId="0" fontId="15" fillId="0" borderId="0" xfId="36" applyNumberFormat="1" applyFont="1" applyFill="1" applyBorder="1" applyAlignment="1" applyProtection="1">
      <alignment vertical="center"/>
      <protection hidden="1"/>
    </xf>
    <xf numFmtId="0" fontId="15" fillId="0" borderId="0" xfId="36" applyNumberFormat="1" applyFont="1" applyFill="1" applyBorder="1" applyAlignment="1" applyProtection="1">
      <alignment vertical="center" wrapText="1"/>
      <protection hidden="1"/>
    </xf>
    <xf numFmtId="0" fontId="14" fillId="0" borderId="0" xfId="0" applyNumberFormat="1" applyFont="1" applyFill="1" applyBorder="1" applyAlignment="1" applyProtection="1">
      <alignment horizontal="justify" vertical="center"/>
      <protection hidden="1"/>
    </xf>
    <xf numFmtId="0" fontId="14" fillId="0" borderId="0" xfId="0" applyFont="1" applyAlignment="1" applyProtection="1">
      <alignment horizontal="right" vertical="center"/>
      <protection hidden="1"/>
    </xf>
    <xf numFmtId="0" fontId="15" fillId="0" borderId="0" xfId="0" applyFont="1" applyBorder="1" applyAlignment="1" applyProtection="1">
      <alignment horizontal="right" vertical="center"/>
      <protection hidden="1"/>
    </xf>
    <xf numFmtId="0" fontId="14" fillId="0" borderId="0" xfId="0" applyNumberFormat="1" applyFont="1" applyFill="1" applyBorder="1" applyAlignment="1" applyProtection="1">
      <alignment horizontal="left" vertical="center" indent="1"/>
    </xf>
    <xf numFmtId="0" fontId="14" fillId="0" borderId="0" xfId="40" applyFont="1" applyFill="1" applyBorder="1" applyAlignment="1" applyProtection="1">
      <alignment vertical="center"/>
      <protection hidden="1"/>
    </xf>
    <xf numFmtId="0" fontId="14" fillId="0" borderId="4" xfId="33" applyFont="1" applyBorder="1" applyAlignment="1" applyProtection="1">
      <alignment vertical="center"/>
      <protection hidden="1"/>
    </xf>
    <xf numFmtId="0" fontId="15" fillId="0" borderId="4" xfId="33" applyFont="1" applyBorder="1" applyAlignment="1" applyProtection="1">
      <alignment vertical="center"/>
      <protection hidden="1"/>
    </xf>
    <xf numFmtId="0" fontId="31" fillId="0" borderId="0" xfId="33" applyAlignment="1" applyProtection="1">
      <alignment vertical="center"/>
      <protection hidden="1"/>
    </xf>
    <xf numFmtId="0" fontId="31" fillId="0" borderId="0" xfId="33" applyProtection="1">
      <protection hidden="1"/>
    </xf>
    <xf numFmtId="0" fontId="14" fillId="0" borderId="0" xfId="33" applyFont="1" applyAlignment="1" applyProtection="1">
      <alignment horizontal="center" vertical="center"/>
      <protection hidden="1"/>
    </xf>
    <xf numFmtId="0" fontId="15" fillId="0" borderId="0" xfId="33" applyFont="1" applyAlignment="1" applyProtection="1">
      <alignment vertical="center"/>
      <protection hidden="1"/>
    </xf>
    <xf numFmtId="0" fontId="14" fillId="0" borderId="0" xfId="34" applyNumberFormat="1" applyFont="1" applyFill="1" applyBorder="1" applyAlignment="1" applyProtection="1">
      <alignment horizontal="left" vertical="center"/>
      <protection hidden="1"/>
    </xf>
    <xf numFmtId="0" fontId="15" fillId="0" borderId="0" xfId="41" applyFont="1" applyBorder="1" applyAlignment="1" applyProtection="1">
      <alignment horizontal="left" vertical="center"/>
      <protection hidden="1"/>
    </xf>
    <xf numFmtId="0" fontId="15" fillId="0" borderId="0" xfId="33" applyFont="1" applyAlignment="1" applyProtection="1">
      <alignment horizontal="left" vertical="center"/>
      <protection hidden="1"/>
    </xf>
    <xf numFmtId="0" fontId="15" fillId="0" borderId="0" xfId="33" applyFont="1" applyAlignment="1" applyProtection="1">
      <alignment horizontal="justify" vertical="center"/>
      <protection hidden="1"/>
    </xf>
    <xf numFmtId="0" fontId="14" fillId="0" borderId="0" xfId="33" applyFont="1" applyAlignment="1" applyProtection="1">
      <alignment horizontal="right" vertical="center"/>
      <protection hidden="1"/>
    </xf>
    <xf numFmtId="0" fontId="14" fillId="0" borderId="4" xfId="33" applyFont="1" applyBorder="1" applyAlignment="1" applyProtection="1">
      <alignment horizontal="right" vertical="center"/>
      <protection hidden="1"/>
    </xf>
    <xf numFmtId="195" fontId="15" fillId="0" borderId="0" xfId="33" applyNumberFormat="1" applyFont="1" applyFill="1" applyAlignment="1" applyProtection="1">
      <alignment horizontal="left" vertical="center"/>
      <protection hidden="1"/>
    </xf>
    <xf numFmtId="0" fontId="15" fillId="0" borderId="0" xfId="33" applyFont="1" applyAlignment="1" applyProtection="1">
      <alignment vertical="top"/>
      <protection hidden="1"/>
    </xf>
    <xf numFmtId="0" fontId="15" fillId="0" borderId="0" xfId="0" applyFont="1" applyBorder="1" applyAlignment="1" applyProtection="1">
      <alignment horizontal="center" vertical="center" wrapText="1"/>
      <protection hidden="1"/>
    </xf>
    <xf numFmtId="0" fontId="15" fillId="0" borderId="0" xfId="0" applyFont="1" applyAlignment="1" applyProtection="1">
      <alignment horizontal="justify" vertical="center"/>
      <protection hidden="1"/>
    </xf>
    <xf numFmtId="185" fontId="15" fillId="0" borderId="0" xfId="0" applyNumberFormat="1" applyFont="1" applyAlignment="1" applyProtection="1">
      <alignment horizontal="center" vertical="center"/>
      <protection hidden="1"/>
    </xf>
    <xf numFmtId="0" fontId="15" fillId="0" borderId="0" xfId="0" applyFont="1" applyAlignment="1" applyProtection="1">
      <alignment horizontal="right" vertical="center"/>
      <protection hidden="1"/>
    </xf>
    <xf numFmtId="195" fontId="14" fillId="0" borderId="0" xfId="0" applyNumberFormat="1" applyFont="1" applyFill="1" applyBorder="1" applyAlignment="1" applyProtection="1">
      <alignment horizontal="left" vertical="center" indent="1"/>
    </xf>
    <xf numFmtId="195" fontId="14" fillId="0" borderId="0" xfId="33" applyNumberFormat="1" applyFont="1" applyAlignment="1" applyProtection="1">
      <alignment vertical="center"/>
      <protection hidden="1"/>
    </xf>
    <xf numFmtId="0" fontId="14" fillId="0" borderId="0" xfId="33" applyFont="1" applyAlignment="1" applyProtection="1">
      <alignment horizontal="left" vertical="center" indent="1"/>
      <protection hidden="1"/>
    </xf>
    <xf numFmtId="0" fontId="15" fillId="0" borderId="0" xfId="33" applyFont="1" applyAlignment="1" applyProtection="1">
      <alignment horizontal="left" vertical="center" indent="1"/>
      <protection hidden="1"/>
    </xf>
    <xf numFmtId="185" fontId="4" fillId="0" borderId="0" xfId="33" applyNumberFormat="1" applyFont="1" applyAlignment="1" applyProtection="1">
      <alignment horizontal="center" vertical="top"/>
      <protection hidden="1"/>
    </xf>
    <xf numFmtId="185" fontId="4" fillId="0" borderId="0" xfId="33" applyNumberFormat="1" applyFont="1" applyAlignment="1" applyProtection="1">
      <alignment horizontal="center" vertical="center"/>
      <protection hidden="1"/>
    </xf>
    <xf numFmtId="0" fontId="4" fillId="0" borderId="0" xfId="33" applyFont="1" applyAlignment="1" applyProtection="1">
      <alignment horizontal="center" vertical="top"/>
      <protection hidden="1"/>
    </xf>
    <xf numFmtId="0" fontId="4" fillId="0" borderId="0" xfId="33" applyFont="1" applyAlignment="1" applyProtection="1">
      <alignment horizontal="left" vertical="center"/>
      <protection hidden="1"/>
    </xf>
    <xf numFmtId="0" fontId="15" fillId="0" borderId="0" xfId="0" applyFont="1" applyFill="1" applyAlignment="1" applyProtection="1">
      <alignment horizontal="left" vertical="center" indent="2"/>
      <protection hidden="1"/>
    </xf>
    <xf numFmtId="0" fontId="14" fillId="0" borderId="0" xfId="0" applyFont="1" applyFill="1" applyAlignment="1" applyProtection="1">
      <alignment horizontal="left" vertical="center"/>
      <protection hidden="1"/>
    </xf>
    <xf numFmtId="195" fontId="14" fillId="0" borderId="0" xfId="0" applyNumberFormat="1" applyFont="1" applyFill="1" applyAlignment="1" applyProtection="1">
      <alignment horizontal="left" vertical="center" indent="1"/>
      <protection hidden="1"/>
    </xf>
    <xf numFmtId="0" fontId="15" fillId="0" borderId="0" xfId="0" applyFont="1" applyFill="1" applyAlignment="1" applyProtection="1">
      <alignment vertical="center"/>
      <protection hidden="1"/>
    </xf>
    <xf numFmtId="0" fontId="15" fillId="0" borderId="0" xfId="0" applyFont="1" applyFill="1" applyAlignment="1" applyProtection="1">
      <alignment horizontal="right" vertical="center"/>
      <protection hidden="1"/>
    </xf>
    <xf numFmtId="0" fontId="15" fillId="0" borderId="0" xfId="0" applyFont="1" applyFill="1" applyAlignment="1" applyProtection="1">
      <alignment vertical="center"/>
      <protection locked="0"/>
    </xf>
    <xf numFmtId="0" fontId="15" fillId="0" borderId="11" xfId="0" applyFont="1" applyFill="1" applyBorder="1" applyAlignment="1" applyProtection="1">
      <alignment horizontal="left" vertical="center"/>
      <protection hidden="1"/>
    </xf>
    <xf numFmtId="0" fontId="14" fillId="0" borderId="0" xfId="33" applyFont="1" applyAlignment="1" applyProtection="1">
      <alignment horizontal="left" vertical="center" indent="2"/>
      <protection hidden="1"/>
    </xf>
    <xf numFmtId="0" fontId="34" fillId="0" borderId="0" xfId="38" applyNumberFormat="1" applyFont="1" applyFill="1" applyBorder="1" applyAlignment="1" applyProtection="1">
      <alignment horizontal="center" vertical="top"/>
      <protection hidden="1"/>
    </xf>
    <xf numFmtId="0" fontId="14" fillId="0" borderId="0" xfId="0" applyFont="1" applyFill="1" applyAlignment="1" applyProtection="1">
      <alignment horizontal="center" vertical="center"/>
      <protection hidden="1"/>
    </xf>
    <xf numFmtId="0" fontId="14" fillId="0" borderId="0" xfId="38" applyFont="1" applyAlignment="1" applyProtection="1">
      <alignment horizontal="center" vertical="center" wrapText="1"/>
      <protection hidden="1"/>
    </xf>
    <xf numFmtId="0" fontId="35" fillId="0" borderId="0" xfId="38" applyNumberFormat="1" applyFont="1" applyFill="1" applyBorder="1" applyAlignment="1" applyProtection="1">
      <alignment vertical="top"/>
      <protection hidden="1"/>
    </xf>
    <xf numFmtId="0" fontId="15" fillId="0" borderId="0" xfId="38" applyNumberFormat="1" applyFont="1" applyFill="1" applyBorder="1" applyAlignment="1" applyProtection="1">
      <alignment vertical="center" wrapText="1"/>
      <protection hidden="1"/>
    </xf>
    <xf numFmtId="0" fontId="15" fillId="0" borderId="0" xfId="38" applyFont="1" applyAlignment="1" applyProtection="1">
      <alignment vertical="center"/>
      <protection hidden="1"/>
    </xf>
    <xf numFmtId="0" fontId="36" fillId="0" borderId="0" xfId="0" applyNumberFormat="1" applyFont="1" applyFill="1" applyBorder="1" applyAlignment="1" applyProtection="1">
      <alignment horizontal="left" vertical="center"/>
      <protection hidden="1"/>
    </xf>
    <xf numFmtId="0" fontId="36" fillId="0" borderId="0" xfId="0" applyNumberFormat="1" applyFont="1" applyFill="1" applyBorder="1" applyAlignment="1" applyProtection="1">
      <alignment horizontal="justify" vertical="center"/>
      <protection hidden="1"/>
    </xf>
    <xf numFmtId="0" fontId="36" fillId="0" borderId="0" xfId="0" applyNumberFormat="1" applyFont="1" applyFill="1" applyBorder="1" applyAlignment="1" applyProtection="1">
      <alignment horizontal="center" vertical="center"/>
      <protection hidden="1"/>
    </xf>
    <xf numFmtId="0" fontId="36" fillId="0" borderId="0" xfId="0" applyNumberFormat="1" applyFont="1" applyFill="1" applyBorder="1" applyAlignment="1" applyProtection="1">
      <alignment vertical="center"/>
      <protection hidden="1"/>
    </xf>
    <xf numFmtId="0" fontId="36" fillId="0" borderId="0" xfId="38" applyFont="1" applyAlignment="1" applyProtection="1">
      <alignment vertical="center"/>
      <protection hidden="1"/>
    </xf>
    <xf numFmtId="0" fontId="36" fillId="0" borderId="0" xfId="38" applyNumberFormat="1" applyFont="1" applyFill="1" applyBorder="1" applyAlignment="1" applyProtection="1">
      <alignment vertical="center"/>
      <protection hidden="1"/>
    </xf>
    <xf numFmtId="0" fontId="36" fillId="0" borderId="0" xfId="38" applyFont="1" applyAlignment="1" applyProtection="1">
      <alignment vertical="top"/>
      <protection hidden="1"/>
    </xf>
    <xf numFmtId="0" fontId="15" fillId="0" borderId="0" xfId="38" applyNumberFormat="1" applyFont="1" applyFill="1" applyBorder="1" applyAlignment="1" applyProtection="1">
      <alignment horizontal="left" vertical="center" indent="6"/>
      <protection hidden="1"/>
    </xf>
    <xf numFmtId="0" fontId="15" fillId="0" borderId="12" xfId="38" applyFont="1" applyBorder="1" applyAlignment="1" applyProtection="1">
      <alignment horizontal="center" vertical="top"/>
      <protection hidden="1"/>
    </xf>
    <xf numFmtId="0" fontId="14" fillId="0" borderId="0" xfId="38" applyFont="1" applyBorder="1" applyAlignment="1" applyProtection="1">
      <alignment horizontal="center" vertical="center" wrapText="1"/>
      <protection hidden="1"/>
    </xf>
    <xf numFmtId="0" fontId="15" fillId="0" borderId="0" xfId="38" applyFont="1" applyBorder="1" applyAlignment="1" applyProtection="1">
      <alignment horizontal="justify" vertical="center"/>
      <protection hidden="1"/>
    </xf>
    <xf numFmtId="10" fontId="15" fillId="2" borderId="12" xfId="38" applyNumberFormat="1" applyFont="1" applyFill="1" applyBorder="1" applyAlignment="1" applyProtection="1">
      <alignment horizontal="right" vertical="center"/>
      <protection locked="0"/>
    </xf>
    <xf numFmtId="0" fontId="15" fillId="2" borderId="13" xfId="0" applyFont="1" applyFill="1" applyBorder="1" applyAlignment="1" applyProtection="1">
      <alignment horizontal="left" vertical="center"/>
      <protection locked="0"/>
    </xf>
    <xf numFmtId="0" fontId="31" fillId="0" borderId="0" xfId="35" applyProtection="1">
      <protection hidden="1"/>
    </xf>
    <xf numFmtId="0" fontId="37" fillId="0" borderId="0" xfId="35" applyFont="1" applyAlignment="1" applyProtection="1">
      <alignment vertical="center" wrapText="1"/>
      <protection hidden="1"/>
    </xf>
    <xf numFmtId="0" fontId="37" fillId="0" borderId="0" xfId="35" applyFont="1" applyAlignment="1" applyProtection="1">
      <alignment horizontal="center" vertical="center" wrapText="1"/>
      <protection hidden="1"/>
    </xf>
    <xf numFmtId="0" fontId="14" fillId="0" borderId="0" xfId="35" applyFont="1" applyBorder="1" applyAlignment="1" applyProtection="1">
      <alignment vertical="center"/>
      <protection hidden="1"/>
    </xf>
    <xf numFmtId="0" fontId="15" fillId="0" borderId="0" xfId="35" applyFont="1" applyAlignment="1" applyProtection="1">
      <alignment vertical="center"/>
      <protection hidden="1"/>
    </xf>
    <xf numFmtId="0" fontId="14" fillId="0" borderId="0" xfId="35" applyFont="1" applyBorder="1" applyAlignment="1" applyProtection="1">
      <alignment horizontal="center" vertical="center"/>
      <protection hidden="1"/>
    </xf>
    <xf numFmtId="0" fontId="15" fillId="0" borderId="0" xfId="35" applyFont="1" applyAlignment="1" applyProtection="1">
      <alignment horizontal="justify" vertical="center"/>
      <protection hidden="1"/>
    </xf>
    <xf numFmtId="0" fontId="31" fillId="0" borderId="0" xfId="35" applyAlignment="1" applyProtection="1">
      <alignment vertical="center"/>
      <protection hidden="1"/>
    </xf>
    <xf numFmtId="0" fontId="15" fillId="0" borderId="14" xfId="35" applyFont="1" applyBorder="1" applyAlignment="1" applyProtection="1">
      <alignment vertical="center" wrapText="1"/>
      <protection hidden="1"/>
    </xf>
    <xf numFmtId="0" fontId="15" fillId="0" borderId="0" xfId="35" applyFont="1" applyAlignment="1" applyProtection="1">
      <alignment horizontal="center" vertical="center"/>
      <protection hidden="1"/>
    </xf>
    <xf numFmtId="0" fontId="15" fillId="0" borderId="0" xfId="35" applyFont="1" applyProtection="1">
      <protection hidden="1"/>
    </xf>
    <xf numFmtId="0" fontId="15" fillId="0" borderId="0" xfId="35" applyFont="1" applyAlignment="1" applyProtection="1">
      <alignment vertical="center" wrapText="1"/>
      <protection hidden="1"/>
    </xf>
    <xf numFmtId="0" fontId="14" fillId="0" borderId="0" xfId="36" applyNumberFormat="1" applyFont="1" applyFill="1" applyBorder="1" applyAlignment="1" applyProtection="1">
      <alignment horizontal="left" vertical="center"/>
    </xf>
    <xf numFmtId="0" fontId="14" fillId="0" borderId="0" xfId="40" applyFont="1" applyFill="1" applyBorder="1" applyAlignment="1" applyProtection="1">
      <alignment vertical="top"/>
      <protection hidden="1"/>
    </xf>
    <xf numFmtId="0" fontId="38" fillId="0" borderId="0" xfId="33" applyFont="1" applyAlignment="1" applyProtection="1">
      <alignment vertical="center"/>
      <protection hidden="1"/>
    </xf>
    <xf numFmtId="0" fontId="39" fillId="0" borderId="15" xfId="39" applyFont="1" applyBorder="1" applyAlignment="1" applyProtection="1">
      <alignment horizontal="center" vertical="center"/>
      <protection hidden="1"/>
    </xf>
    <xf numFmtId="0" fontId="39" fillId="0" borderId="15" xfId="39" applyFont="1" applyBorder="1" applyAlignment="1" applyProtection="1">
      <alignment horizontal="center" vertical="top"/>
      <protection hidden="1"/>
    </xf>
    <xf numFmtId="0" fontId="15" fillId="0" borderId="0" xfId="0" applyFont="1" applyFill="1" applyBorder="1" applyAlignment="1" applyProtection="1">
      <alignment horizontal="left" vertical="center" indent="2"/>
      <protection hidden="1"/>
    </xf>
    <xf numFmtId="0" fontId="14" fillId="0" borderId="0" xfId="35" applyFont="1" applyFill="1" applyAlignment="1" applyProtection="1">
      <alignment horizontal="left" vertical="center"/>
      <protection hidden="1"/>
    </xf>
    <xf numFmtId="0" fontId="14" fillId="0" borderId="0" xfId="0" applyNumberFormat="1" applyFont="1" applyFill="1" applyBorder="1" applyAlignment="1" applyProtection="1">
      <alignment horizontal="center" vertical="center" wrapText="1"/>
      <protection hidden="1"/>
    </xf>
    <xf numFmtId="0" fontId="40" fillId="0" borderId="0" xfId="35" applyFont="1" applyAlignment="1" applyProtection="1">
      <alignment vertical="center"/>
      <protection hidden="1"/>
    </xf>
    <xf numFmtId="0" fontId="40" fillId="0" borderId="0" xfId="35" applyFont="1" applyProtection="1">
      <protection hidden="1"/>
    </xf>
    <xf numFmtId="0" fontId="40" fillId="0" borderId="0" xfId="35" applyFont="1" applyAlignment="1" applyProtection="1">
      <alignment horizontal="center"/>
      <protection hidden="1"/>
    </xf>
    <xf numFmtId="0" fontId="24" fillId="0" borderId="0" xfId="0" applyNumberFormat="1" applyFont="1" applyFill="1" applyBorder="1" applyAlignment="1" applyProtection="1">
      <alignment horizontal="center" vertical="center"/>
      <protection hidden="1"/>
    </xf>
    <xf numFmtId="0" fontId="24" fillId="0" borderId="0" xfId="36" applyNumberFormat="1" applyFont="1" applyFill="1" applyBorder="1" applyAlignment="1" applyProtection="1">
      <alignment horizontal="center" vertical="center" wrapText="1"/>
      <protection hidden="1"/>
    </xf>
    <xf numFmtId="0" fontId="30" fillId="0" borderId="0" xfId="0" applyFont="1" applyBorder="1" applyProtection="1">
      <protection hidden="1"/>
    </xf>
    <xf numFmtId="0" fontId="40" fillId="0" borderId="0" xfId="33" applyFont="1" applyBorder="1" applyProtection="1">
      <protection hidden="1"/>
    </xf>
    <xf numFmtId="0" fontId="40" fillId="0" borderId="0" xfId="33" applyFont="1" applyBorder="1" applyAlignment="1" applyProtection="1">
      <alignment horizontal="center" vertical="center"/>
      <protection hidden="1"/>
    </xf>
    <xf numFmtId="0" fontId="40" fillId="0" borderId="0" xfId="33" applyFont="1" applyBorder="1" applyAlignment="1" applyProtection="1">
      <alignment horizontal="center"/>
      <protection hidden="1"/>
    </xf>
    <xf numFmtId="0" fontId="40" fillId="0" borderId="0" xfId="33" applyFont="1" applyBorder="1" applyAlignment="1" applyProtection="1">
      <alignment vertical="center"/>
      <protection hidden="1"/>
    </xf>
    <xf numFmtId="0" fontId="14" fillId="0" borderId="0" xfId="0" applyNumberFormat="1" applyFont="1" applyFill="1" applyBorder="1" applyAlignment="1" applyProtection="1">
      <alignment horizontal="center" vertical="center"/>
      <protection hidden="1"/>
    </xf>
    <xf numFmtId="0" fontId="31" fillId="0" borderId="0" xfId="35" applyFont="1" applyAlignment="1" applyProtection="1">
      <alignment vertical="center"/>
      <protection hidden="1"/>
    </xf>
    <xf numFmtId="0" fontId="31" fillId="0" borderId="0" xfId="35" applyFont="1" applyProtection="1">
      <protection hidden="1"/>
    </xf>
    <xf numFmtId="0" fontId="44" fillId="0" borderId="0" xfId="35" applyFont="1" applyAlignment="1" applyProtection="1">
      <alignment horizontal="center" vertical="center"/>
      <protection hidden="1"/>
    </xf>
    <xf numFmtId="0" fontId="4" fillId="2" borderId="12" xfId="35" applyFont="1" applyFill="1" applyBorder="1" applyAlignment="1" applyProtection="1">
      <alignment horizontal="left" vertical="center"/>
      <protection locked="0"/>
    </xf>
    <xf numFmtId="0" fontId="30" fillId="0" borderId="0" xfId="0" applyFont="1" applyBorder="1" applyAlignment="1" applyProtection="1">
      <alignment horizontal="left" vertical="center"/>
      <protection hidden="1"/>
    </xf>
    <xf numFmtId="10" fontId="30" fillId="0" borderId="0" xfId="0" applyNumberFormat="1" applyFont="1" applyFill="1" applyBorder="1" applyAlignment="1" applyProtection="1">
      <alignment horizontal="center" vertical="center"/>
      <protection hidden="1"/>
    </xf>
    <xf numFmtId="10" fontId="30" fillId="0" borderId="0" xfId="0" applyNumberFormat="1" applyFont="1" applyBorder="1" applyAlignment="1" applyProtection="1">
      <alignment horizontal="center" vertical="center"/>
      <protection hidden="1"/>
    </xf>
    <xf numFmtId="0" fontId="26" fillId="0" borderId="0" xfId="36" applyNumberFormat="1" applyFont="1" applyFill="1" applyBorder="1" applyAlignment="1" applyProtection="1">
      <alignment vertical="center"/>
      <protection hidden="1"/>
    </xf>
    <xf numFmtId="0" fontId="26" fillId="0" borderId="0" xfId="36" applyNumberFormat="1" applyFont="1" applyFill="1" applyBorder="1" applyAlignment="1" applyProtection="1">
      <alignment vertical="center" wrapText="1"/>
      <protection hidden="1"/>
    </xf>
    <xf numFmtId="0" fontId="14" fillId="0" borderId="0" xfId="36" applyNumberFormat="1" applyFont="1" applyFill="1" applyBorder="1" applyAlignment="1" applyProtection="1">
      <alignment horizontal="left" vertical="center"/>
      <protection hidden="1"/>
    </xf>
    <xf numFmtId="0" fontId="14" fillId="0" borderId="12" xfId="0" applyNumberFormat="1" applyFont="1" applyFill="1" applyBorder="1" applyAlignment="1" applyProtection="1">
      <alignment horizontal="center" vertical="center" wrapText="1"/>
      <protection hidden="1"/>
    </xf>
    <xf numFmtId="0" fontId="14" fillId="0" borderId="12" xfId="0" applyNumberFormat="1" applyFont="1" applyFill="1" applyBorder="1" applyAlignment="1" applyProtection="1">
      <alignment horizontal="center" vertical="center"/>
      <protection hidden="1"/>
    </xf>
    <xf numFmtId="0" fontId="15" fillId="0" borderId="0" xfId="0" applyFont="1" applyProtection="1">
      <protection hidden="1"/>
    </xf>
    <xf numFmtId="0" fontId="15" fillId="0" borderId="0" xfId="36" applyNumberFormat="1" applyFont="1" applyFill="1" applyBorder="1" applyAlignment="1" applyProtection="1">
      <alignment horizontal="center" vertical="center"/>
      <protection hidden="1"/>
    </xf>
    <xf numFmtId="0" fontId="14" fillId="0" borderId="0" xfId="36" applyNumberFormat="1" applyFont="1" applyFill="1" applyBorder="1" applyAlignment="1" applyProtection="1">
      <alignment vertical="center" wrapText="1"/>
      <protection hidden="1"/>
    </xf>
    <xf numFmtId="195" fontId="14" fillId="0" borderId="0" xfId="0" applyNumberFormat="1" applyFont="1" applyFill="1" applyBorder="1" applyAlignment="1" applyProtection="1">
      <alignment horizontal="left" vertical="center"/>
      <protection hidden="1"/>
    </xf>
    <xf numFmtId="0" fontId="27" fillId="0" borderId="0" xfId="0" applyNumberFormat="1" applyFont="1" applyFill="1" applyBorder="1" applyAlignment="1" applyProtection="1">
      <alignment vertical="center" wrapText="1"/>
      <protection hidden="1"/>
    </xf>
    <xf numFmtId="0" fontId="24" fillId="0" borderId="0" xfId="0" applyFont="1" applyFill="1" applyAlignment="1" applyProtection="1">
      <alignment vertical="center"/>
      <protection hidden="1"/>
    </xf>
    <xf numFmtId="0" fontId="26" fillId="0" borderId="0" xfId="36" applyNumberFormat="1" applyFont="1" applyFill="1" applyBorder="1" applyAlignment="1" applyProtection="1">
      <alignment horizontal="center" vertical="center"/>
      <protection hidden="1"/>
    </xf>
    <xf numFmtId="0" fontId="16" fillId="0" borderId="0" xfId="36" applyNumberFormat="1" applyFont="1" applyFill="1" applyBorder="1" applyAlignment="1" applyProtection="1">
      <alignment horizontal="center" vertical="center"/>
      <protection hidden="1"/>
    </xf>
    <xf numFmtId="2" fontId="30" fillId="0" borderId="0" xfId="0" applyNumberFormat="1" applyFont="1" applyBorder="1" applyAlignment="1" applyProtection="1">
      <alignment vertical="center"/>
      <protection hidden="1"/>
    </xf>
    <xf numFmtId="0" fontId="0" fillId="3" borderId="0" xfId="0" applyFill="1" applyAlignment="1" applyProtection="1">
      <alignment horizontal="center" vertical="center"/>
      <protection hidden="1"/>
    </xf>
    <xf numFmtId="0" fontId="15" fillId="3" borderId="0" xfId="0" applyFont="1" applyFill="1" applyAlignment="1" applyProtection="1">
      <alignment vertical="center"/>
      <protection hidden="1"/>
    </xf>
    <xf numFmtId="0" fontId="0" fillId="3" borderId="0" xfId="0" applyFill="1" applyProtection="1">
      <protection hidden="1"/>
    </xf>
    <xf numFmtId="0" fontId="14" fillId="3" borderId="0" xfId="0" applyFont="1" applyFill="1" applyAlignment="1" applyProtection="1">
      <alignment horizontal="center" vertical="center"/>
      <protection hidden="1"/>
    </xf>
    <xf numFmtId="0" fontId="41" fillId="3" borderId="0" xfId="0" applyFont="1" applyFill="1" applyAlignment="1" applyProtection="1">
      <alignment vertical="center"/>
      <protection hidden="1"/>
    </xf>
    <xf numFmtId="0" fontId="14" fillId="3" borderId="0" xfId="0" applyFont="1" applyFill="1" applyAlignment="1" applyProtection="1">
      <alignment horizontal="center" vertical="top"/>
      <protection hidden="1"/>
    </xf>
    <xf numFmtId="0" fontId="14" fillId="3" borderId="0" xfId="0" applyFont="1" applyFill="1" applyBorder="1" applyAlignment="1" applyProtection="1">
      <alignment vertical="top"/>
      <protection hidden="1"/>
    </xf>
    <xf numFmtId="0" fontId="14" fillId="3" borderId="0" xfId="0" applyFont="1" applyFill="1" applyAlignment="1" applyProtection="1">
      <alignment vertical="center"/>
      <protection hidden="1"/>
    </xf>
    <xf numFmtId="0" fontId="42" fillId="3" borderId="0" xfId="0" applyFont="1" applyFill="1" applyAlignment="1" applyProtection="1">
      <alignment vertical="center"/>
      <protection hidden="1"/>
    </xf>
    <xf numFmtId="0" fontId="14" fillId="3" borderId="16" xfId="0" applyFont="1" applyFill="1" applyBorder="1" applyAlignment="1" applyProtection="1">
      <alignment vertical="center"/>
      <protection hidden="1"/>
    </xf>
    <xf numFmtId="0" fontId="42" fillId="0" borderId="17" xfId="0" applyFont="1" applyFill="1" applyBorder="1" applyAlignment="1" applyProtection="1">
      <alignment horizontal="center" vertical="center"/>
      <protection locked="0"/>
    </xf>
    <xf numFmtId="0" fontId="42" fillId="0" borderId="18" xfId="0" applyFont="1" applyFill="1" applyBorder="1" applyAlignment="1" applyProtection="1">
      <alignment vertical="center"/>
      <protection locked="0"/>
    </xf>
    <xf numFmtId="0" fontId="42" fillId="0" borderId="19" xfId="0" applyFont="1" applyFill="1" applyBorder="1" applyAlignment="1" applyProtection="1">
      <alignment horizontal="center" vertical="center"/>
      <protection locked="0"/>
    </xf>
    <xf numFmtId="0" fontId="42" fillId="0" borderId="20" xfId="0" applyFont="1" applyFill="1" applyBorder="1" applyAlignment="1" applyProtection="1">
      <alignment horizontal="center" vertical="center"/>
      <protection locked="0"/>
    </xf>
    <xf numFmtId="0" fontId="42" fillId="0" borderId="21" xfId="0" applyFont="1" applyFill="1" applyBorder="1" applyAlignment="1" applyProtection="1">
      <alignment vertical="center"/>
      <protection locked="0"/>
    </xf>
    <xf numFmtId="0" fontId="42" fillId="0" borderId="22" xfId="0" applyFont="1" applyFill="1" applyBorder="1" applyAlignment="1" applyProtection="1">
      <alignment horizontal="center" vertical="center"/>
      <protection locked="0"/>
    </xf>
    <xf numFmtId="0" fontId="42" fillId="0" borderId="23" xfId="0" applyFont="1" applyFill="1" applyBorder="1" applyAlignment="1" applyProtection="1">
      <alignment horizontal="center" vertical="center"/>
      <protection locked="0"/>
    </xf>
    <xf numFmtId="0" fontId="42" fillId="0" borderId="24" xfId="0" applyFont="1" applyFill="1" applyBorder="1" applyAlignment="1" applyProtection="1">
      <alignment vertical="center"/>
      <protection locked="0"/>
    </xf>
    <xf numFmtId="0" fontId="42" fillId="0" borderId="25" xfId="0" applyFont="1" applyFill="1" applyBorder="1" applyAlignment="1" applyProtection="1">
      <alignment horizontal="center" vertical="center"/>
      <protection locked="0"/>
    </xf>
    <xf numFmtId="0" fontId="0" fillId="0" borderId="0" xfId="0" applyFont="1" applyBorder="1" applyProtection="1">
      <protection hidden="1"/>
    </xf>
    <xf numFmtId="0" fontId="0" fillId="0" borderId="0" xfId="0" applyFont="1" applyProtection="1">
      <protection hidden="1"/>
    </xf>
    <xf numFmtId="0" fontId="45" fillId="0" borderId="0" xfId="38" applyNumberFormat="1" applyFont="1" applyFill="1" applyBorder="1" applyAlignment="1" applyProtection="1">
      <alignment horizontal="center" vertical="center"/>
      <protection hidden="1"/>
    </xf>
    <xf numFmtId="0" fontId="46" fillId="0" borderId="0" xfId="38" applyNumberFormat="1" applyFont="1" applyFill="1" applyBorder="1" applyAlignment="1" applyProtection="1">
      <alignment horizontal="center" vertical="center"/>
      <protection hidden="1"/>
    </xf>
    <xf numFmtId="0" fontId="46" fillId="0" borderId="0" xfId="38" applyNumberFormat="1" applyFont="1" applyFill="1" applyBorder="1" applyAlignment="1" applyProtection="1">
      <alignment horizontal="center" vertical="top"/>
      <protection hidden="1"/>
    </xf>
    <xf numFmtId="0" fontId="47" fillId="0" borderId="0" xfId="38" applyNumberFormat="1" applyFont="1" applyFill="1" applyBorder="1" applyAlignment="1" applyProtection="1">
      <alignment vertical="center"/>
      <protection hidden="1"/>
    </xf>
    <xf numFmtId="0" fontId="48" fillId="0" borderId="0" xfId="38" applyNumberFormat="1" applyFont="1" applyFill="1" applyBorder="1" applyAlignment="1" applyProtection="1">
      <alignment vertical="center"/>
      <protection hidden="1"/>
    </xf>
    <xf numFmtId="0" fontId="48" fillId="0" borderId="0" xfId="38" applyNumberFormat="1" applyFont="1" applyFill="1" applyBorder="1" applyAlignment="1" applyProtection="1">
      <alignment vertical="top"/>
      <protection hidden="1"/>
    </xf>
    <xf numFmtId="0" fontId="47" fillId="0" borderId="0" xfId="38" applyNumberFormat="1" applyFont="1" applyFill="1" applyBorder="1" applyAlignment="1" applyProtection="1">
      <alignment vertical="top"/>
      <protection hidden="1"/>
    </xf>
    <xf numFmtId="0" fontId="47" fillId="0" borderId="0" xfId="0" applyFont="1" applyAlignment="1" applyProtection="1">
      <alignment horizontal="justify" vertical="center"/>
      <protection hidden="1"/>
    </xf>
    <xf numFmtId="0" fontId="47" fillId="0" borderId="0" xfId="33" applyFont="1" applyAlignment="1" applyProtection="1">
      <alignment horizontal="left" vertical="center"/>
      <protection hidden="1"/>
    </xf>
    <xf numFmtId="0" fontId="47" fillId="0" borderId="0" xfId="33" applyFont="1" applyAlignment="1" applyProtection="1">
      <alignment vertical="center"/>
      <protection hidden="1"/>
    </xf>
    <xf numFmtId="4" fontId="15" fillId="2" borderId="12" xfId="38" applyNumberFormat="1" applyFont="1" applyFill="1" applyBorder="1" applyAlignment="1" applyProtection="1">
      <alignment horizontal="right" vertical="center"/>
      <protection locked="0"/>
    </xf>
    <xf numFmtId="2" fontId="48" fillId="0" borderId="0" xfId="38" applyNumberFormat="1" applyFont="1" applyFill="1" applyBorder="1" applyAlignment="1" applyProtection="1">
      <alignment vertical="center"/>
      <protection hidden="1"/>
    </xf>
    <xf numFmtId="2" fontId="47" fillId="0" borderId="0" xfId="38" applyNumberFormat="1" applyFont="1" applyFill="1" applyBorder="1" applyAlignment="1" applyProtection="1">
      <alignment vertical="center"/>
      <protection hidden="1"/>
    </xf>
    <xf numFmtId="10" fontId="48" fillId="0" borderId="0" xfId="38" applyNumberFormat="1" applyFont="1" applyFill="1" applyBorder="1" applyAlignment="1" applyProtection="1">
      <alignment vertical="top"/>
      <protection hidden="1"/>
    </xf>
    <xf numFmtId="10" fontId="47" fillId="0" borderId="0" xfId="38" applyNumberFormat="1" applyFont="1" applyFill="1" applyBorder="1" applyAlignment="1" applyProtection="1">
      <alignment vertical="top"/>
      <protection hidden="1"/>
    </xf>
    <xf numFmtId="0" fontId="48" fillId="0" borderId="0" xfId="38" applyNumberFormat="1" applyFont="1" applyFill="1" applyBorder="1" applyAlignment="1" applyProtection="1">
      <alignment vertical="top" wrapText="1"/>
      <protection hidden="1"/>
    </xf>
    <xf numFmtId="0" fontId="0" fillId="0" borderId="26" xfId="35" applyFont="1" applyBorder="1" applyAlignment="1" applyProtection="1">
      <alignment vertical="center" wrapText="1"/>
      <protection hidden="1"/>
    </xf>
    <xf numFmtId="0" fontId="0" fillId="0" borderId="0" xfId="40" applyFont="1" applyBorder="1" applyAlignment="1" applyProtection="1">
      <alignment horizontal="left" vertical="center" indent="1"/>
      <protection hidden="1"/>
    </xf>
    <xf numFmtId="0" fontId="4" fillId="0" borderId="0" xfId="33" applyFont="1" applyFill="1" applyAlignment="1" applyProtection="1">
      <alignment vertical="top"/>
      <protection hidden="1"/>
    </xf>
    <xf numFmtId="0" fontId="15" fillId="0" borderId="0" xfId="33" applyFont="1" applyFill="1" applyAlignment="1" applyProtection="1">
      <alignment vertical="top"/>
      <protection hidden="1"/>
    </xf>
    <xf numFmtId="0" fontId="0" fillId="0" borderId="0" xfId="33" applyFont="1" applyFill="1" applyAlignment="1" applyProtection="1">
      <alignment vertical="top"/>
      <protection hidden="1"/>
    </xf>
    <xf numFmtId="198" fontId="47" fillId="0" borderId="0" xfId="38" applyNumberFormat="1" applyFont="1" applyFill="1" applyBorder="1" applyAlignment="1" applyProtection="1">
      <alignment vertical="top"/>
      <protection hidden="1"/>
    </xf>
    <xf numFmtId="14"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pplyProtection="1">
      <alignment horizontal="justify" vertical="center"/>
    </xf>
    <xf numFmtId="0" fontId="0" fillId="0" borderId="0" xfId="0" applyNumberFormat="1" applyFont="1" applyFill="1" applyBorder="1" applyAlignment="1" applyProtection="1">
      <alignment horizontal="center" vertical="center"/>
    </xf>
    <xf numFmtId="0" fontId="33" fillId="0" borderId="0" xfId="38" applyNumberFormat="1" applyFont="1" applyFill="1" applyBorder="1" applyAlignment="1" applyProtection="1">
      <alignment vertical="top"/>
      <protection hidden="1"/>
    </xf>
    <xf numFmtId="0" fontId="17" fillId="0" borderId="0" xfId="33" applyFont="1" applyProtection="1">
      <protection hidden="1"/>
    </xf>
    <xf numFmtId="0" fontId="0" fillId="0" borderId="12" xfId="38" applyFont="1" applyBorder="1" applyAlignment="1" applyProtection="1">
      <alignment horizontal="center" vertical="top" wrapText="1"/>
      <protection hidden="1"/>
    </xf>
    <xf numFmtId="0" fontId="15" fillId="0" borderId="0" xfId="34" applyNumberFormat="1" applyFont="1" applyFill="1" applyBorder="1" applyAlignment="1" applyProtection="1">
      <alignment horizontal="left" vertical="center" indent="1"/>
      <protection hidden="1"/>
    </xf>
    <xf numFmtId="0" fontId="14" fillId="0" borderId="0" xfId="0" applyFont="1" applyAlignment="1" applyProtection="1">
      <alignment vertical="center"/>
      <protection hidden="1"/>
    </xf>
    <xf numFmtId="0" fontId="14" fillId="0" borderId="0" xfId="38" applyNumberFormat="1" applyFont="1" applyFill="1" applyBorder="1" applyAlignment="1" applyProtection="1">
      <alignment horizontal="left" vertical="top"/>
      <protection hidden="1"/>
    </xf>
    <xf numFmtId="0" fontId="14" fillId="0" borderId="0" xfId="33" applyFont="1" applyAlignment="1" applyProtection="1">
      <alignment vertical="center"/>
      <protection hidden="1"/>
    </xf>
    <xf numFmtId="185" fontId="14" fillId="0" borderId="0" xfId="0" applyNumberFormat="1"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35" applyFont="1" applyAlignment="1" applyProtection="1">
      <alignment horizontal="center" vertical="center" wrapText="1"/>
      <protection hidden="1"/>
    </xf>
    <xf numFmtId="0" fontId="17" fillId="0" borderId="0" xfId="35" applyFont="1" applyProtection="1">
      <protection hidden="1"/>
    </xf>
    <xf numFmtId="0" fontId="17" fillId="0" borderId="0" xfId="33" applyFont="1" applyBorder="1" applyProtection="1">
      <protection hidden="1"/>
    </xf>
    <xf numFmtId="0" fontId="73" fillId="0" borderId="0" xfId="33" applyFont="1" applyProtection="1">
      <protection hidden="1"/>
    </xf>
    <xf numFmtId="0" fontId="15" fillId="0" borderId="12" xfId="39" applyFont="1" applyBorder="1" applyAlignment="1" applyProtection="1">
      <alignment horizontal="center" vertical="center"/>
      <protection hidden="1"/>
    </xf>
    <xf numFmtId="0" fontId="14" fillId="0" borderId="12" xfId="43" applyNumberFormat="1" applyFont="1" applyFill="1" applyBorder="1" applyAlignment="1" applyProtection="1">
      <alignment vertical="center" wrapText="1"/>
      <protection hidden="1"/>
    </xf>
    <xf numFmtId="0" fontId="0" fillId="0" borderId="12" xfId="0" applyNumberFormat="1" applyFont="1" applyFill="1" applyBorder="1" applyAlignment="1" applyProtection="1">
      <alignment horizontal="center" vertical="center"/>
      <protection hidden="1"/>
    </xf>
    <xf numFmtId="0" fontId="14" fillId="0" borderId="12" xfId="39" applyFont="1" applyBorder="1" applyAlignment="1" applyProtection="1">
      <alignment horizontal="justify" vertical="top" wrapText="1"/>
      <protection hidden="1"/>
    </xf>
    <xf numFmtId="0" fontId="14" fillId="0" borderId="12" xfId="39" applyFont="1" applyBorder="1" applyAlignment="1" applyProtection="1">
      <alignment horizontal="right" vertical="center" wrapText="1" indent="5"/>
      <protection hidden="1"/>
    </xf>
    <xf numFmtId="194" fontId="14" fillId="0" borderId="12" xfId="39" applyNumberFormat="1" applyFont="1" applyBorder="1" applyAlignment="1" applyProtection="1">
      <alignment horizontal="center" vertical="center"/>
      <protection hidden="1"/>
    </xf>
    <xf numFmtId="4" fontId="14" fillId="0" borderId="12" xfId="39" applyNumberFormat="1" applyFont="1" applyFill="1" applyBorder="1" applyAlignment="1" applyProtection="1">
      <alignment vertical="center"/>
      <protection hidden="1"/>
    </xf>
    <xf numFmtId="0" fontId="15" fillId="0" borderId="12" xfId="39" applyFont="1" applyBorder="1" applyAlignment="1" applyProtection="1">
      <alignment vertical="center"/>
      <protection hidden="1"/>
    </xf>
    <xf numFmtId="0" fontId="14" fillId="0" borderId="12" xfId="39" applyNumberFormat="1" applyFont="1" applyBorder="1" applyAlignment="1" applyProtection="1">
      <alignment horizontal="center" vertical="center"/>
      <protection hidden="1"/>
    </xf>
    <xf numFmtId="0" fontId="70" fillId="0" borderId="0" xfId="29"/>
    <xf numFmtId="184" fontId="70" fillId="0" borderId="0" xfId="17" applyFont="1"/>
    <xf numFmtId="0" fontId="4" fillId="0" borderId="27" xfId="35" applyFont="1" applyBorder="1" applyAlignment="1" applyProtection="1">
      <alignment vertical="center"/>
      <protection hidden="1"/>
    </xf>
    <xf numFmtId="0" fontId="4" fillId="0" borderId="28" xfId="35" applyFont="1" applyBorder="1" applyAlignment="1" applyProtection="1">
      <alignment vertical="center"/>
      <protection hidden="1"/>
    </xf>
    <xf numFmtId="0" fontId="4" fillId="2" borderId="29" xfId="35" applyFont="1" applyFill="1" applyBorder="1" applyAlignment="1" applyProtection="1">
      <alignment vertical="center" wrapText="1"/>
      <protection locked="0"/>
    </xf>
    <xf numFmtId="0" fontId="4" fillId="0" borderId="15" xfId="35" applyFont="1" applyBorder="1" applyAlignment="1" applyProtection="1">
      <alignment vertical="center"/>
      <protection hidden="1"/>
    </xf>
    <xf numFmtId="0" fontId="4" fillId="0" borderId="30" xfId="35" applyFont="1" applyBorder="1" applyAlignment="1" applyProtection="1">
      <alignment vertical="center"/>
      <protection hidden="1"/>
    </xf>
    <xf numFmtId="0" fontId="4" fillId="0" borderId="31" xfId="35" applyFont="1" applyBorder="1" applyAlignment="1" applyProtection="1">
      <alignment vertical="center"/>
      <protection hidden="1"/>
    </xf>
    <xf numFmtId="0" fontId="4" fillId="0" borderId="32" xfId="35" applyFont="1" applyBorder="1" applyAlignment="1" applyProtection="1">
      <alignment vertical="center"/>
      <protection hidden="1"/>
    </xf>
    <xf numFmtId="0" fontId="4" fillId="0" borderId="33" xfId="35" applyFont="1" applyBorder="1" applyAlignment="1" applyProtection="1">
      <alignment vertical="center"/>
      <protection hidden="1"/>
    </xf>
    <xf numFmtId="0" fontId="4" fillId="0" borderId="7" xfId="35" applyFont="1" applyBorder="1" applyAlignment="1" applyProtection="1">
      <alignment vertical="center"/>
      <protection hidden="1"/>
    </xf>
    <xf numFmtId="0" fontId="4" fillId="0" borderId="0" xfId="35" applyFont="1" applyAlignment="1" applyProtection="1">
      <alignment vertical="center"/>
      <protection hidden="1"/>
    </xf>
    <xf numFmtId="0" fontId="4" fillId="0" borderId="0" xfId="35" applyFont="1" applyAlignment="1" applyProtection="1">
      <alignment vertical="center" wrapText="1"/>
      <protection hidden="1"/>
    </xf>
    <xf numFmtId="0" fontId="4" fillId="0" borderId="26" xfId="35" applyFont="1" applyBorder="1" applyAlignment="1" applyProtection="1">
      <alignment horizontal="left" vertical="center"/>
      <protection hidden="1"/>
    </xf>
    <xf numFmtId="0" fontId="4" fillId="0" borderId="14" xfId="35" applyFont="1" applyBorder="1" applyAlignment="1" applyProtection="1">
      <alignment horizontal="left" vertical="center"/>
      <protection hidden="1"/>
    </xf>
    <xf numFmtId="0" fontId="4" fillId="0" borderId="0" xfId="35" applyFont="1" applyBorder="1" applyAlignment="1" applyProtection="1">
      <alignment horizontal="left" vertical="center"/>
      <protection hidden="1"/>
    </xf>
    <xf numFmtId="0" fontId="4" fillId="0" borderId="0" xfId="35" applyFont="1" applyAlignment="1" applyProtection="1">
      <alignment horizontal="left" vertical="center"/>
      <protection hidden="1"/>
    </xf>
    <xf numFmtId="199" fontId="4" fillId="2" borderId="29" xfId="35" applyNumberFormat="1" applyFont="1" applyFill="1" applyBorder="1" applyAlignment="1" applyProtection="1">
      <alignment vertical="center" wrapText="1"/>
      <protection locked="0"/>
    </xf>
    <xf numFmtId="0" fontId="0" fillId="0" borderId="0" xfId="0" applyFont="1" applyBorder="1" applyAlignment="1" applyProtection="1">
      <alignment horizontal="left" vertical="center"/>
      <protection hidden="1"/>
    </xf>
    <xf numFmtId="198" fontId="48" fillId="0" borderId="0" xfId="38" applyNumberFormat="1" applyFont="1" applyFill="1" applyBorder="1" applyAlignment="1" applyProtection="1">
      <alignment vertical="top"/>
      <protection hidden="1"/>
    </xf>
    <xf numFmtId="0" fontId="17" fillId="0" borderId="0" xfId="33" applyNumberFormat="1" applyFont="1" applyBorder="1" applyAlignment="1" applyProtection="1">
      <alignment horizontal="justify"/>
      <protection hidden="1"/>
    </xf>
    <xf numFmtId="0" fontId="17" fillId="0" borderId="0" xfId="33" quotePrefix="1" applyNumberFormat="1" applyFont="1" applyBorder="1" applyAlignment="1" applyProtection="1">
      <alignment horizontal="justify"/>
      <protection hidden="1"/>
    </xf>
    <xf numFmtId="4" fontId="21" fillId="0" borderId="0" xfId="33" applyNumberFormat="1" applyFont="1" applyBorder="1" applyAlignment="1" applyProtection="1">
      <alignment vertical="center"/>
      <protection hidden="1"/>
    </xf>
    <xf numFmtId="0" fontId="21" fillId="0" borderId="0" xfId="33" applyFont="1" applyBorder="1" applyAlignment="1" applyProtection="1">
      <alignment horizontal="justify" vertical="center"/>
      <protection hidden="1"/>
    </xf>
    <xf numFmtId="0" fontId="17" fillId="0" borderId="0" xfId="33" applyFont="1" applyBorder="1" applyAlignment="1" applyProtection="1">
      <alignment vertical="center"/>
      <protection hidden="1"/>
    </xf>
    <xf numFmtId="10" fontId="4" fillId="0" borderId="0" xfId="39" applyNumberFormat="1" applyFont="1" applyAlignment="1" applyProtection="1">
      <alignment vertical="top"/>
      <protection hidden="1"/>
    </xf>
    <xf numFmtId="197" fontId="47" fillId="0" borderId="0" xfId="38" applyNumberFormat="1" applyFont="1" applyFill="1" applyBorder="1" applyAlignment="1" applyProtection="1">
      <alignment horizontal="right" vertical="center"/>
      <protection hidden="1"/>
    </xf>
    <xf numFmtId="10" fontId="48" fillId="0" borderId="0" xfId="38" applyNumberFormat="1" applyFont="1" applyFill="1" applyBorder="1" applyAlignment="1" applyProtection="1">
      <alignment horizontal="right" vertical="top"/>
      <protection hidden="1"/>
    </xf>
    <xf numFmtId="0" fontId="51" fillId="0" borderId="0" xfId="38" applyNumberFormat="1" applyFont="1" applyFill="1" applyBorder="1" applyAlignment="1" applyProtection="1">
      <alignment horizontal="right" vertical="top" wrapText="1"/>
      <protection hidden="1"/>
    </xf>
    <xf numFmtId="0" fontId="51" fillId="0" borderId="0" xfId="38" applyNumberFormat="1" applyFont="1" applyFill="1" applyBorder="1" applyAlignment="1" applyProtection="1">
      <alignment vertical="top" wrapText="1"/>
      <protection hidden="1"/>
    </xf>
    <xf numFmtId="10" fontId="15" fillId="9" borderId="12" xfId="44" applyNumberFormat="1" applyFont="1" applyFill="1" applyBorder="1" applyAlignment="1" applyProtection="1">
      <alignment horizontal="center" vertical="center"/>
      <protection locked="0"/>
    </xf>
    <xf numFmtId="0" fontId="52" fillId="0" borderId="12" xfId="0" applyFont="1" applyFill="1" applyBorder="1" applyAlignment="1">
      <alignment horizontal="center" vertical="center" wrapText="1"/>
    </xf>
    <xf numFmtId="49" fontId="49" fillId="0" borderId="12" xfId="0" applyNumberFormat="1" applyFont="1" applyBorder="1" applyAlignment="1">
      <alignment horizontal="center" vertical="center" wrapText="1"/>
    </xf>
    <xf numFmtId="0" fontId="14" fillId="0" borderId="10" xfId="39" applyNumberFormat="1" applyFont="1" applyBorder="1" applyAlignment="1" applyProtection="1">
      <alignment horizontal="center" vertical="center"/>
      <protection hidden="1"/>
    </xf>
    <xf numFmtId="0" fontId="4" fillId="0" borderId="0" xfId="33" applyFont="1" applyFill="1" applyAlignment="1" applyProtection="1">
      <alignment horizontal="left" vertical="top"/>
      <protection hidden="1"/>
    </xf>
    <xf numFmtId="0" fontId="0" fillId="0" borderId="0" xfId="0" applyFill="1" applyAlignment="1">
      <alignment vertical="top" wrapText="1"/>
    </xf>
    <xf numFmtId="0" fontId="0" fillId="0" borderId="0" xfId="40" applyFont="1" applyBorder="1" applyAlignment="1" applyProtection="1">
      <alignment horizontal="left" vertical="center"/>
      <protection hidden="1"/>
    </xf>
    <xf numFmtId="0" fontId="15" fillId="0" borderId="0" xfId="34" applyNumberFormat="1" applyFont="1" applyFill="1" applyBorder="1" applyAlignment="1" applyProtection="1">
      <alignment horizontal="left" vertical="center"/>
      <protection hidden="1"/>
    </xf>
    <xf numFmtId="0" fontId="15" fillId="0" borderId="0" xfId="0" applyNumberFormat="1" applyFont="1" applyFill="1" applyBorder="1" applyAlignment="1" applyProtection="1">
      <alignment horizontal="right" vertical="center"/>
      <protection hidden="1"/>
    </xf>
    <xf numFmtId="0" fontId="15" fillId="0" borderId="0" xfId="40" applyFont="1" applyBorder="1" applyAlignment="1" applyProtection="1">
      <alignment horizontal="right" vertical="center"/>
      <protection hidden="1"/>
    </xf>
    <xf numFmtId="0" fontId="14" fillId="0" borderId="12" xfId="0" applyNumberFormat="1" applyFont="1" applyFill="1" applyBorder="1" applyAlignment="1" applyProtection="1">
      <alignment horizontal="right" vertical="center" wrapText="1"/>
      <protection hidden="1"/>
    </xf>
    <xf numFmtId="0" fontId="14" fillId="0" borderId="12" xfId="0" applyNumberFormat="1" applyFont="1" applyFill="1" applyBorder="1" applyAlignment="1" applyProtection="1">
      <alignment horizontal="right" vertical="center"/>
      <protection hidden="1"/>
    </xf>
    <xf numFmtId="0" fontId="14" fillId="0" borderId="0" xfId="0" applyFont="1" applyBorder="1" applyAlignment="1" applyProtection="1">
      <alignment horizontal="right" vertical="center"/>
      <protection hidden="1"/>
    </xf>
    <xf numFmtId="0" fontId="15" fillId="0" borderId="0" xfId="36" applyNumberFormat="1" applyFont="1" applyFill="1" applyBorder="1" applyAlignment="1" applyProtection="1">
      <alignment horizontal="right" vertical="center"/>
      <protection hidden="1"/>
    </xf>
    <xf numFmtId="188" fontId="49" fillId="0" borderId="1" xfId="0" applyNumberFormat="1" applyFont="1" applyBorder="1" applyAlignment="1">
      <alignment horizontal="center" vertical="center" wrapText="1"/>
    </xf>
    <xf numFmtId="0" fontId="26" fillId="0" borderId="0" xfId="0" applyNumberFormat="1" applyFont="1" applyFill="1" applyBorder="1" applyAlignment="1" applyProtection="1">
      <alignment horizontal="right" vertical="center"/>
      <protection hidden="1"/>
    </xf>
    <xf numFmtId="3" fontId="14" fillId="0" borderId="12" xfId="39" applyNumberFormat="1" applyFont="1" applyFill="1" applyBorder="1" applyAlignment="1" applyProtection="1">
      <alignment vertical="center"/>
      <protection hidden="1"/>
    </xf>
    <xf numFmtId="3" fontId="14" fillId="0" borderId="12" xfId="39" applyNumberFormat="1" applyFont="1" applyFill="1" applyBorder="1" applyAlignment="1" applyProtection="1">
      <alignment vertical="center" wrapText="1"/>
      <protection hidden="1"/>
    </xf>
    <xf numFmtId="0" fontId="54" fillId="0" borderId="12" xfId="37" applyNumberFormat="1" applyFont="1" applyFill="1" applyBorder="1" applyAlignment="1" applyProtection="1">
      <alignment horizontal="left" vertical="center" wrapText="1"/>
      <protection hidden="1"/>
    </xf>
    <xf numFmtId="196" fontId="54" fillId="0" borderId="12" xfId="7" applyNumberFormat="1" applyFont="1" applyFill="1" applyBorder="1" applyAlignment="1" applyProtection="1">
      <alignment horizontal="right" vertical="center"/>
      <protection hidden="1"/>
    </xf>
    <xf numFmtId="0" fontId="4" fillId="2" borderId="12" xfId="35" applyFont="1" applyFill="1" applyBorder="1" applyAlignment="1" applyProtection="1">
      <alignment vertical="center" wrapText="1"/>
      <protection locked="0"/>
    </xf>
    <xf numFmtId="0" fontId="0" fillId="0" borderId="0" xfId="40" applyFont="1" applyBorder="1" applyAlignment="1" applyProtection="1">
      <alignment horizontal="center" vertical="center"/>
      <protection hidden="1"/>
    </xf>
    <xf numFmtId="0" fontId="15" fillId="0" borderId="0" xfId="34" applyNumberFormat="1" applyFont="1" applyFill="1" applyBorder="1" applyAlignment="1" applyProtection="1">
      <alignment horizontal="center" vertical="center"/>
      <protection hidden="1"/>
    </xf>
    <xf numFmtId="0" fontId="15" fillId="0" borderId="0" xfId="4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5" fillId="0" borderId="0" xfId="40" applyFont="1" applyAlignment="1" applyProtection="1">
      <alignment horizontal="center" vertical="center"/>
      <protection hidden="1"/>
    </xf>
    <xf numFmtId="0" fontId="14" fillId="0" borderId="0" xfId="40" applyFont="1" applyFill="1" applyBorder="1" applyAlignment="1" applyProtection="1">
      <alignment horizontal="center" vertical="top"/>
      <protection hidden="1"/>
    </xf>
    <xf numFmtId="0" fontId="14" fillId="0" borderId="0" xfId="40" applyFont="1" applyFill="1" applyBorder="1" applyAlignment="1" applyProtection="1">
      <alignment horizontal="center" vertical="center"/>
      <protection hidden="1"/>
    </xf>
    <xf numFmtId="0" fontId="14" fillId="0" borderId="4" xfId="0" applyNumberFormat="1" applyFont="1" applyFill="1" applyBorder="1" applyAlignment="1" applyProtection="1">
      <alignment horizontal="left" vertical="top"/>
      <protection hidden="1"/>
    </xf>
    <xf numFmtId="0" fontId="15" fillId="0" borderId="0" xfId="0" applyNumberFormat="1" applyFont="1" applyFill="1" applyBorder="1" applyAlignment="1" applyProtection="1">
      <alignment horizontal="left" vertical="top"/>
      <protection hidden="1"/>
    </xf>
    <xf numFmtId="0" fontId="15" fillId="0" borderId="0" xfId="0" applyNumberFormat="1" applyFont="1" applyFill="1" applyBorder="1" applyAlignment="1" applyProtection="1">
      <alignment horizontal="center" vertical="top"/>
      <protection hidden="1"/>
    </xf>
    <xf numFmtId="0" fontId="14" fillId="0" borderId="0" xfId="40" applyFont="1" applyAlignment="1" applyProtection="1">
      <alignment vertical="top"/>
      <protection hidden="1"/>
    </xf>
    <xf numFmtId="0" fontId="15" fillId="0" borderId="0" xfId="40" applyFont="1" applyFill="1" applyAlignment="1" applyProtection="1">
      <alignment vertical="top"/>
      <protection hidden="1"/>
    </xf>
    <xf numFmtId="0" fontId="14" fillId="0" borderId="12" xfId="0" applyNumberFormat="1" applyFont="1" applyFill="1" applyBorder="1" applyAlignment="1" applyProtection="1">
      <alignment horizontal="center" vertical="top" wrapText="1"/>
      <protection hidden="1"/>
    </xf>
    <xf numFmtId="0" fontId="14" fillId="0" borderId="12" xfId="0" applyNumberFormat="1" applyFont="1" applyFill="1" applyBorder="1" applyAlignment="1" applyProtection="1">
      <alignment horizontal="center" vertical="top"/>
      <protection hidden="1"/>
    </xf>
    <xf numFmtId="49" fontId="49" fillId="0" borderId="12" xfId="0" applyNumberFormat="1" applyFont="1" applyBorder="1" applyAlignment="1">
      <alignment horizontal="center" vertical="top" wrapText="1"/>
    </xf>
    <xf numFmtId="0" fontId="27" fillId="0" borderId="0" xfId="0" applyNumberFormat="1" applyFont="1" applyFill="1" applyBorder="1" applyAlignment="1" applyProtection="1">
      <alignment vertical="top" wrapText="1"/>
      <protection hidden="1"/>
    </xf>
    <xf numFmtId="0" fontId="14" fillId="0" borderId="0" xfId="0" applyNumberFormat="1" applyFont="1" applyFill="1" applyBorder="1" applyAlignment="1" applyProtection="1">
      <alignment horizontal="justify" vertical="top"/>
      <protection hidden="1"/>
    </xf>
    <xf numFmtId="0" fontId="15" fillId="0" borderId="4" xfId="0" applyNumberFormat="1" applyFont="1" applyFill="1" applyBorder="1" applyAlignment="1" applyProtection="1">
      <alignment horizontal="left" vertical="top"/>
      <protection hidden="1"/>
    </xf>
    <xf numFmtId="0" fontId="15" fillId="0" borderId="0" xfId="40" applyFont="1" applyAlignment="1" applyProtection="1">
      <alignment vertical="top"/>
      <protection hidden="1"/>
    </xf>
    <xf numFmtId="0" fontId="26" fillId="0" borderId="0" xfId="0" applyNumberFormat="1" applyFont="1" applyFill="1" applyBorder="1" applyAlignment="1" applyProtection="1">
      <alignment horizontal="center" vertical="top"/>
      <protection hidden="1"/>
    </xf>
    <xf numFmtId="0" fontId="14" fillId="0" borderId="10" xfId="0" applyNumberFormat="1" applyFont="1" applyFill="1" applyBorder="1" applyAlignment="1" applyProtection="1">
      <alignment horizontal="left" vertical="top"/>
      <protection hidden="1"/>
    </xf>
    <xf numFmtId="0" fontId="14" fillId="0" borderId="12" xfId="0" applyNumberFormat="1" applyFont="1" applyFill="1" applyBorder="1" applyAlignment="1" applyProtection="1">
      <alignment horizontal="left" vertical="top" wrapText="1"/>
      <protection hidden="1"/>
    </xf>
    <xf numFmtId="0" fontId="14" fillId="0" borderId="12" xfId="43" applyNumberFormat="1" applyFont="1" applyFill="1" applyBorder="1" applyAlignment="1" applyProtection="1">
      <alignment horizontal="left" vertical="top" wrapText="1"/>
      <protection hidden="1"/>
    </xf>
    <xf numFmtId="195" fontId="14" fillId="0" borderId="0" xfId="0" applyNumberFormat="1" applyFont="1" applyFill="1" applyBorder="1" applyAlignment="1" applyProtection="1">
      <alignment horizontal="justify" vertical="top"/>
      <protection hidden="1"/>
    </xf>
    <xf numFmtId="0" fontId="26" fillId="0" borderId="0" xfId="0" applyNumberFormat="1" applyFont="1" applyFill="1" applyBorder="1" applyAlignment="1" applyProtection="1">
      <alignment horizontal="justify" vertical="top"/>
      <protection hidden="1"/>
    </xf>
    <xf numFmtId="0" fontId="0" fillId="0" borderId="4" xfId="0" applyNumberFormat="1" applyFont="1" applyFill="1" applyBorder="1" applyAlignment="1" applyProtection="1">
      <alignment vertical="center"/>
      <protection hidden="1"/>
    </xf>
    <xf numFmtId="0" fontId="0" fillId="0" borderId="4" xfId="0" applyNumberFormat="1" applyFont="1" applyFill="1" applyBorder="1" applyAlignment="1" applyProtection="1">
      <alignment horizontal="right" vertical="center"/>
      <protection hidden="1"/>
    </xf>
    <xf numFmtId="0" fontId="0" fillId="0" borderId="12" xfId="0" applyNumberFormat="1" applyFont="1" applyFill="1" applyBorder="1" applyAlignment="1" applyProtection="1">
      <alignment horizontal="center" vertical="center" wrapText="1"/>
      <protection hidden="1"/>
    </xf>
    <xf numFmtId="0" fontId="0" fillId="0" borderId="10" xfId="0" applyNumberFormat="1" applyFont="1" applyFill="1" applyBorder="1" applyAlignment="1" applyProtection="1">
      <alignment horizontal="center" vertical="center"/>
      <protection hidden="1"/>
    </xf>
    <xf numFmtId="171" fontId="15" fillId="0" borderId="12" xfId="7" applyNumberFormat="1" applyFont="1" applyFill="1" applyBorder="1" applyAlignment="1" applyProtection="1">
      <alignment vertical="center"/>
      <protection hidden="1"/>
    </xf>
    <xf numFmtId="171" fontId="14" fillId="0" borderId="12" xfId="7" applyNumberFormat="1" applyFont="1" applyFill="1" applyBorder="1" applyAlignment="1" applyProtection="1">
      <alignment vertical="center"/>
      <protection hidden="1"/>
    </xf>
    <xf numFmtId="195" fontId="0" fillId="0" borderId="0" xfId="0" applyNumberFormat="1" applyFont="1" applyFill="1" applyBorder="1" applyAlignment="1" applyProtection="1">
      <alignment horizontal="justify" vertical="center"/>
      <protection hidden="1"/>
    </xf>
    <xf numFmtId="0" fontId="0" fillId="0" borderId="0" xfId="0" applyFont="1" applyFill="1" applyBorder="1" applyAlignment="1" applyProtection="1">
      <alignment horizontal="left" vertical="center"/>
      <protection hidden="1"/>
    </xf>
    <xf numFmtId="185" fontId="14" fillId="0" borderId="12" xfId="0" applyNumberFormat="1" applyFont="1" applyFill="1" applyBorder="1" applyAlignment="1" applyProtection="1">
      <alignment vertical="center"/>
      <protection hidden="1"/>
    </xf>
    <xf numFmtId="2" fontId="0" fillId="0" borderId="12" xfId="0" applyNumberFormat="1" applyFont="1" applyFill="1" applyBorder="1" applyAlignment="1" applyProtection="1">
      <alignment horizontal="right" vertical="center"/>
      <protection hidden="1"/>
    </xf>
    <xf numFmtId="2" fontId="0" fillId="2" borderId="12" xfId="36" applyNumberFormat="1" applyFont="1" applyFill="1" applyBorder="1" applyAlignment="1" applyProtection="1">
      <alignment horizontal="center" vertical="center"/>
      <protection locked="0" hidden="1"/>
    </xf>
    <xf numFmtId="0" fontId="14" fillId="0" borderId="4" xfId="0" applyNumberFormat="1" applyFont="1" applyFill="1" applyBorder="1" applyAlignment="1" applyProtection="1">
      <alignment horizontal="justify" vertical="top"/>
      <protection hidden="1"/>
    </xf>
    <xf numFmtId="0" fontId="14" fillId="0" borderId="0" xfId="36" applyNumberFormat="1" applyFont="1" applyFill="1" applyBorder="1" applyAlignment="1" applyProtection="1">
      <alignment vertical="top" wrapText="1"/>
      <protection hidden="1"/>
    </xf>
    <xf numFmtId="195" fontId="14" fillId="0" borderId="0" xfId="0" applyNumberFormat="1" applyFont="1" applyFill="1" applyBorder="1" applyAlignment="1" applyProtection="1">
      <alignment horizontal="left" vertical="top"/>
      <protection hidden="1"/>
    </xf>
    <xf numFmtId="0" fontId="74" fillId="0" borderId="12" xfId="0" applyFont="1" applyBorder="1" applyAlignment="1">
      <alignment horizontal="center" vertical="center"/>
    </xf>
    <xf numFmtId="0" fontId="15" fillId="0" borderId="0" xfId="0" applyNumberFormat="1" applyFont="1" applyFill="1" applyBorder="1" applyAlignment="1" applyProtection="1">
      <alignment horizontal="left" vertical="center" wrapText="1"/>
      <protection hidden="1"/>
    </xf>
    <xf numFmtId="0" fontId="14" fillId="0" borderId="26" xfId="0" applyNumberFormat="1" applyFont="1" applyFill="1" applyBorder="1" applyAlignment="1" applyProtection="1">
      <alignment horizontal="center" vertical="top"/>
      <protection hidden="1"/>
    </xf>
    <xf numFmtId="0" fontId="14" fillId="0" borderId="3" xfId="0" applyNumberFormat="1" applyFont="1" applyFill="1" applyBorder="1" applyAlignment="1" applyProtection="1">
      <alignment horizontal="center" vertical="center"/>
      <protection hidden="1"/>
    </xf>
    <xf numFmtId="0" fontId="14" fillId="0" borderId="14" xfId="0" applyNumberFormat="1" applyFont="1" applyFill="1" applyBorder="1" applyAlignment="1" applyProtection="1">
      <alignment horizontal="center" vertical="top"/>
      <protection hidden="1"/>
    </xf>
    <xf numFmtId="49" fontId="14" fillId="0" borderId="26" xfId="0" applyNumberFormat="1" applyFont="1" applyFill="1" applyBorder="1" applyAlignment="1">
      <alignment vertical="center"/>
    </xf>
    <xf numFmtId="49" fontId="14" fillId="0" borderId="14" xfId="0" applyNumberFormat="1" applyFont="1" applyFill="1" applyBorder="1" applyAlignment="1">
      <alignment vertical="center"/>
    </xf>
    <xf numFmtId="185" fontId="14" fillId="0" borderId="12" xfId="0" applyNumberFormat="1" applyFont="1" applyFill="1" applyBorder="1" applyAlignment="1" applyProtection="1">
      <alignment horizontal="center" vertical="center"/>
      <protection hidden="1"/>
    </xf>
    <xf numFmtId="49" fontId="75" fillId="0" borderId="12" xfId="0" applyNumberFormat="1" applyFont="1" applyBorder="1" applyAlignment="1">
      <alignment horizontal="center" vertical="center"/>
    </xf>
    <xf numFmtId="3" fontId="55" fillId="0" borderId="12" xfId="43" applyNumberFormat="1" applyFont="1" applyBorder="1" applyAlignment="1" applyProtection="1">
      <alignment horizontal="center" vertical="center" wrapText="1"/>
      <protection hidden="1"/>
    </xf>
    <xf numFmtId="3" fontId="54" fillId="0" borderId="12" xfId="43" applyNumberFormat="1" applyFont="1" applyFill="1" applyBorder="1" applyAlignment="1" applyProtection="1">
      <alignment horizontal="center" vertical="center" wrapText="1"/>
      <protection hidden="1"/>
    </xf>
    <xf numFmtId="2" fontId="54" fillId="0" borderId="12" xfId="36" applyNumberFormat="1" applyFont="1" applyFill="1" applyBorder="1" applyAlignment="1" applyProtection="1">
      <alignment horizontal="right" vertical="center"/>
      <protection hidden="1"/>
    </xf>
    <xf numFmtId="0" fontId="14" fillId="0" borderId="0" xfId="0" applyFont="1" applyProtection="1">
      <protection hidden="1"/>
    </xf>
    <xf numFmtId="0" fontId="24" fillId="0" borderId="0" xfId="0" applyFont="1" applyBorder="1" applyProtection="1">
      <protection hidden="1"/>
    </xf>
    <xf numFmtId="171" fontId="4" fillId="0" borderId="0" xfId="39" applyNumberFormat="1" applyFont="1" applyAlignment="1" applyProtection="1">
      <alignment vertical="top"/>
      <protection hidden="1"/>
    </xf>
    <xf numFmtId="0" fontId="4" fillId="0" borderId="0" xfId="39" applyFont="1" applyAlignment="1" applyProtection="1">
      <alignment horizontal="right" vertical="top" wrapText="1"/>
      <protection hidden="1"/>
    </xf>
    <xf numFmtId="0" fontId="25" fillId="0" borderId="12"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12" xfId="0" applyFont="1" applyFill="1" applyBorder="1" applyAlignment="1">
      <alignment horizontal="left" vertical="center" wrapText="1"/>
    </xf>
    <xf numFmtId="2" fontId="25" fillId="0" borderId="12" xfId="0" applyNumberFormat="1" applyFont="1" applyFill="1" applyBorder="1" applyAlignment="1">
      <alignment horizontal="center" vertical="center"/>
    </xf>
    <xf numFmtId="0" fontId="74" fillId="0" borderId="12" xfId="0" applyFont="1" applyFill="1" applyBorder="1" applyAlignment="1">
      <alignment horizontal="center" vertical="center"/>
    </xf>
    <xf numFmtId="2" fontId="25" fillId="0" borderId="12" xfId="0" applyNumberFormat="1" applyFont="1" applyFill="1" applyBorder="1" applyAlignment="1">
      <alignment horizontal="center" vertical="center" wrapText="1"/>
    </xf>
    <xf numFmtId="0" fontId="25" fillId="0" borderId="12" xfId="0" applyFont="1" applyFill="1" applyBorder="1" applyAlignment="1">
      <alignment horizontal="left" vertical="top" wrapText="1"/>
    </xf>
    <xf numFmtId="0" fontId="14" fillId="0" borderId="4" xfId="0" applyNumberFormat="1" applyFont="1" applyFill="1" applyBorder="1" applyAlignment="1" applyProtection="1">
      <alignment horizontal="center" vertical="top"/>
      <protection hidden="1"/>
    </xf>
    <xf numFmtId="0" fontId="14" fillId="0" borderId="4" xfId="0" applyNumberFormat="1" applyFont="1" applyFill="1" applyBorder="1" applyAlignment="1" applyProtection="1">
      <alignment horizontal="right" vertical="top"/>
      <protection hidden="1"/>
    </xf>
    <xf numFmtId="0" fontId="30" fillId="0" borderId="0" xfId="0" applyFont="1" applyBorder="1" applyAlignment="1" applyProtection="1">
      <alignment vertical="top"/>
      <protection hidden="1"/>
    </xf>
    <xf numFmtId="0" fontId="14" fillId="0" borderId="0" xfId="0" applyNumberFormat="1" applyFont="1" applyFill="1" applyBorder="1" applyAlignment="1" applyProtection="1">
      <alignment horizontal="center" vertical="top" wrapText="1"/>
      <protection hidden="1"/>
    </xf>
    <xf numFmtId="0" fontId="30" fillId="0" borderId="0" xfId="0" applyFont="1" applyBorder="1" applyAlignment="1" applyProtection="1">
      <alignment horizontal="left" vertical="top"/>
      <protection hidden="1"/>
    </xf>
    <xf numFmtId="10" fontId="30" fillId="0" borderId="0" xfId="0" applyNumberFormat="1" applyFont="1" applyFill="1" applyBorder="1" applyAlignment="1" applyProtection="1">
      <alignment horizontal="center" vertical="top"/>
      <protection hidden="1"/>
    </xf>
    <xf numFmtId="0" fontId="24" fillId="0" borderId="0" xfId="0" applyFont="1" applyFill="1" applyAlignment="1" applyProtection="1">
      <alignment vertical="top"/>
      <protection hidden="1"/>
    </xf>
    <xf numFmtId="10" fontId="30" fillId="0" borderId="0" xfId="0" applyNumberFormat="1" applyFont="1" applyBorder="1" applyAlignment="1" applyProtection="1">
      <alignment horizontal="center" vertical="top"/>
      <protection hidden="1"/>
    </xf>
    <xf numFmtId="0" fontId="14" fillId="0" borderId="0" xfId="36" applyNumberFormat="1" applyFont="1" applyFill="1" applyBorder="1" applyAlignment="1" applyProtection="1">
      <alignment horizontal="left" vertical="top"/>
      <protection hidden="1"/>
    </xf>
    <xf numFmtId="0" fontId="24" fillId="0" borderId="0" xfId="36" applyNumberFormat="1" applyFont="1" applyFill="1" applyBorder="1" applyAlignment="1" applyProtection="1">
      <alignment horizontal="center" vertical="top" wrapText="1"/>
      <protection hidden="1"/>
    </xf>
    <xf numFmtId="0" fontId="14" fillId="0" borderId="0" xfId="0" applyNumberFormat="1" applyFont="1" applyFill="1" applyBorder="1" applyAlignment="1" applyProtection="1">
      <alignment horizontal="center" vertical="top"/>
      <protection hidden="1"/>
    </xf>
    <xf numFmtId="0" fontId="24" fillId="0" borderId="0" xfId="0" applyNumberFormat="1" applyFont="1" applyFill="1" applyBorder="1" applyAlignment="1" applyProtection="1">
      <alignment horizontal="center" vertical="top"/>
      <protection hidden="1"/>
    </xf>
    <xf numFmtId="185" fontId="14" fillId="0" borderId="12" xfId="0" applyNumberFormat="1" applyFont="1" applyFill="1" applyBorder="1" applyAlignment="1" applyProtection="1">
      <alignment horizontal="center" vertical="top"/>
      <protection hidden="1"/>
    </xf>
    <xf numFmtId="0" fontId="14" fillId="0" borderId="0" xfId="0" applyFont="1" applyAlignment="1" applyProtection="1">
      <alignment vertical="top"/>
      <protection hidden="1"/>
    </xf>
    <xf numFmtId="0" fontId="24" fillId="0" borderId="0" xfId="0" applyFont="1" applyBorder="1" applyAlignment="1" applyProtection="1">
      <alignment vertical="top"/>
      <protection hidden="1"/>
    </xf>
    <xf numFmtId="14" fontId="0" fillId="0" borderId="0" xfId="0" applyNumberFormat="1" applyFont="1" applyFill="1" applyBorder="1" applyAlignment="1" applyProtection="1">
      <alignment horizontal="left" vertical="top"/>
      <protection hidden="1"/>
    </xf>
    <xf numFmtId="0" fontId="0" fillId="0" borderId="0" xfId="0" applyNumberFormat="1" applyFont="1" applyFill="1" applyBorder="1" applyAlignment="1" applyProtection="1">
      <alignment horizontal="center" vertical="top"/>
      <protection hidden="1"/>
    </xf>
    <xf numFmtId="0" fontId="14" fillId="0" borderId="0" xfId="0" applyFont="1" applyAlignment="1" applyProtection="1">
      <alignment horizontal="right" vertical="top"/>
      <protection hidden="1"/>
    </xf>
    <xf numFmtId="0" fontId="14" fillId="0" borderId="0" xfId="0" applyFont="1" applyBorder="1" applyAlignment="1" applyProtection="1">
      <alignment horizontal="right" vertical="top"/>
      <protection hidden="1"/>
    </xf>
    <xf numFmtId="2" fontId="30" fillId="0" borderId="0" xfId="0" applyNumberFormat="1" applyFont="1" applyBorder="1" applyAlignment="1" applyProtection="1">
      <alignment vertical="top"/>
      <protection hidden="1"/>
    </xf>
    <xf numFmtId="0" fontId="0" fillId="0" borderId="0" xfId="0" applyNumberFormat="1" applyFont="1" applyFill="1" applyBorder="1" applyAlignment="1" applyProtection="1">
      <alignment vertical="top"/>
      <protection hidden="1"/>
    </xf>
    <xf numFmtId="0" fontId="0" fillId="0" borderId="0" xfId="0" applyFont="1" applyBorder="1" applyAlignment="1" applyProtection="1">
      <alignment vertical="top"/>
      <protection hidden="1"/>
    </xf>
    <xf numFmtId="0" fontId="0" fillId="0" borderId="0" xfId="0" applyFont="1" applyAlignment="1" applyProtection="1">
      <alignment vertical="top"/>
      <protection hidden="1"/>
    </xf>
    <xf numFmtId="0" fontId="0" fillId="0" borderId="4" xfId="0" applyNumberFormat="1" applyFont="1" applyFill="1" applyBorder="1" applyAlignment="1" applyProtection="1">
      <alignment horizontal="right" vertical="top"/>
      <protection hidden="1"/>
    </xf>
    <xf numFmtId="0" fontId="0" fillId="0" borderId="12" xfId="0" applyNumberFormat="1" applyFont="1" applyFill="1" applyBorder="1" applyAlignment="1" applyProtection="1">
      <alignment horizontal="center" vertical="top" wrapText="1"/>
      <protection hidden="1"/>
    </xf>
    <xf numFmtId="0" fontId="0" fillId="0" borderId="12" xfId="0" applyNumberFormat="1" applyFont="1" applyFill="1" applyBorder="1" applyAlignment="1" applyProtection="1">
      <alignment horizontal="center" vertical="top"/>
      <protection hidden="1"/>
    </xf>
    <xf numFmtId="0" fontId="0" fillId="0" borderId="0" xfId="0" applyFont="1" applyBorder="1" applyAlignment="1" applyProtection="1">
      <alignment horizontal="left" vertical="top"/>
      <protection hidden="1"/>
    </xf>
    <xf numFmtId="10" fontId="0" fillId="0" borderId="0" xfId="0" applyNumberFormat="1" applyFont="1" applyFill="1" applyBorder="1" applyAlignment="1" applyProtection="1">
      <alignment horizontal="center" vertical="top"/>
      <protection hidden="1"/>
    </xf>
    <xf numFmtId="10" fontId="0" fillId="0" borderId="0" xfId="0" applyNumberFormat="1" applyFont="1" applyBorder="1" applyAlignment="1" applyProtection="1">
      <alignment horizontal="center" vertical="top"/>
      <protection hidden="1"/>
    </xf>
    <xf numFmtId="0" fontId="14" fillId="0" borderId="0" xfId="36" applyNumberFormat="1" applyFont="1" applyFill="1" applyBorder="1" applyAlignment="1" applyProtection="1">
      <alignment horizontal="center" vertical="top" wrapText="1"/>
      <protection hidden="1"/>
    </xf>
    <xf numFmtId="0" fontId="0" fillId="0" borderId="0" xfId="0" applyNumberFormat="1" applyFont="1" applyFill="1" applyBorder="1" applyAlignment="1" applyProtection="1">
      <alignment horizontal="left" vertical="top"/>
      <protection hidden="1"/>
    </xf>
    <xf numFmtId="0" fontId="0" fillId="0" borderId="0" xfId="0" applyNumberFormat="1" applyFont="1" applyFill="1" applyBorder="1" applyAlignment="1" applyProtection="1">
      <alignment horizontal="justify" vertical="top"/>
      <protection hidden="1"/>
    </xf>
    <xf numFmtId="0" fontId="0" fillId="0" borderId="0" xfId="0" applyNumberFormat="1" applyFont="1" applyFill="1" applyBorder="1" applyAlignment="1" applyProtection="1">
      <alignment horizontal="right" vertical="top"/>
      <protection hidden="1"/>
    </xf>
    <xf numFmtId="0" fontId="0" fillId="0" borderId="0" xfId="36" applyNumberFormat="1" applyFont="1" applyFill="1" applyBorder="1" applyAlignment="1" applyProtection="1">
      <alignment vertical="top"/>
      <protection hidden="1"/>
    </xf>
    <xf numFmtId="0" fontId="0" fillId="0" borderId="0" xfId="36" applyNumberFormat="1" applyFont="1" applyFill="1" applyBorder="1" applyAlignment="1" applyProtection="1">
      <alignment vertical="top" wrapText="1"/>
      <protection hidden="1"/>
    </xf>
    <xf numFmtId="0" fontId="0" fillId="0" borderId="0" xfId="36" applyNumberFormat="1" applyFont="1" applyFill="1" applyBorder="1" applyAlignment="1" applyProtection="1">
      <alignment horizontal="right" vertical="top"/>
      <protection hidden="1"/>
    </xf>
    <xf numFmtId="0" fontId="0" fillId="0" borderId="0" xfId="40" applyFont="1" applyAlignment="1" applyProtection="1">
      <alignment vertical="top"/>
      <protection hidden="1"/>
    </xf>
    <xf numFmtId="0" fontId="0" fillId="0" borderId="0" xfId="40" applyFont="1" applyBorder="1" applyAlignment="1" applyProtection="1">
      <alignment vertical="top"/>
      <protection hidden="1"/>
    </xf>
    <xf numFmtId="0" fontId="0" fillId="0" borderId="0" xfId="40" applyFont="1" applyBorder="1" applyAlignment="1" applyProtection="1">
      <alignment horizontal="right" vertical="top"/>
      <protection hidden="1"/>
    </xf>
    <xf numFmtId="0" fontId="0" fillId="0" borderId="0" xfId="40" applyFont="1" applyFill="1" applyAlignment="1" applyProtection="1">
      <alignment vertical="top"/>
      <protection hidden="1"/>
    </xf>
    <xf numFmtId="0" fontId="0" fillId="0" borderId="0" xfId="36" applyNumberFormat="1" applyFont="1" applyFill="1" applyBorder="1" applyAlignment="1" applyProtection="1">
      <alignment horizontal="center" vertical="top"/>
      <protection hidden="1"/>
    </xf>
    <xf numFmtId="0" fontId="0" fillId="0" borderId="0" xfId="0" applyFont="1" applyBorder="1" applyAlignment="1" applyProtection="1">
      <alignment horizontal="right" vertical="top"/>
      <protection hidden="1"/>
    </xf>
    <xf numFmtId="0" fontId="0" fillId="0" borderId="0" xfId="0" applyNumberFormat="1" applyFont="1" applyFill="1" applyBorder="1" applyAlignment="1" applyProtection="1">
      <alignment horizontal="left" vertical="top" wrapText="1"/>
      <protection hidden="1"/>
    </xf>
    <xf numFmtId="49" fontId="76" fillId="0" borderId="12" xfId="0" applyNumberFormat="1" applyFont="1" applyBorder="1" applyAlignment="1">
      <alignment horizontal="center" vertical="top"/>
    </xf>
    <xf numFmtId="0" fontId="14" fillId="0" borderId="0" xfId="40" applyFont="1" applyAlignment="1" applyProtection="1">
      <alignment horizontal="center" vertical="top"/>
      <protection hidden="1"/>
    </xf>
    <xf numFmtId="0" fontId="14" fillId="0" borderId="0" xfId="36" applyNumberFormat="1" applyFont="1" applyFill="1" applyBorder="1" applyAlignment="1" applyProtection="1">
      <alignment horizontal="center" vertical="top"/>
      <protection hidden="1"/>
    </xf>
    <xf numFmtId="0" fontId="14" fillId="0" borderId="0" xfId="40" applyFont="1" applyFill="1" applyAlignment="1" applyProtection="1">
      <alignment horizontal="center" vertical="top"/>
      <protection hidden="1"/>
    </xf>
    <xf numFmtId="0" fontId="0" fillId="0" borderId="0" xfId="40" applyFont="1" applyFill="1" applyAlignment="1" applyProtection="1">
      <alignment horizontal="center" vertical="top"/>
      <protection hidden="1"/>
    </xf>
    <xf numFmtId="0" fontId="0" fillId="0" borderId="0" xfId="34" applyNumberFormat="1" applyFont="1" applyFill="1" applyBorder="1" applyAlignment="1" applyProtection="1">
      <alignment horizontal="right" vertical="top"/>
      <protection hidden="1"/>
    </xf>
    <xf numFmtId="0" fontId="14" fillId="0" borderId="0" xfId="40" applyFont="1" applyFill="1" applyBorder="1" applyAlignment="1" applyProtection="1">
      <alignment horizontal="right" vertical="top"/>
      <protection hidden="1"/>
    </xf>
    <xf numFmtId="0" fontId="0" fillId="0" borderId="0" xfId="0" applyFont="1" applyAlignment="1" applyProtection="1">
      <alignment horizontal="right" vertical="top"/>
      <protection hidden="1"/>
    </xf>
    <xf numFmtId="195" fontId="0" fillId="0" borderId="0" xfId="0" applyNumberFormat="1" applyFont="1" applyFill="1" applyBorder="1" applyAlignment="1" applyProtection="1">
      <alignment horizontal="right" vertical="top"/>
      <protection hidden="1"/>
    </xf>
    <xf numFmtId="0" fontId="0" fillId="0" borderId="0" xfId="0" applyFont="1" applyFill="1" applyBorder="1" applyAlignment="1" applyProtection="1">
      <alignment horizontal="right" vertical="top"/>
      <protection hidden="1"/>
    </xf>
    <xf numFmtId="0" fontId="14" fillId="0" borderId="0" xfId="40" applyFont="1" applyFill="1" applyBorder="1" applyAlignment="1" applyProtection="1">
      <alignment vertical="top" wrapText="1"/>
      <protection hidden="1"/>
    </xf>
    <xf numFmtId="0" fontId="0" fillId="10" borderId="0" xfId="0" applyFont="1" applyFill="1" applyAlignment="1" applyProtection="1">
      <alignment vertical="top"/>
      <protection hidden="1"/>
    </xf>
    <xf numFmtId="0" fontId="0" fillId="10" borderId="0" xfId="0" applyFont="1" applyFill="1" applyBorder="1" applyAlignment="1" applyProtection="1">
      <alignment vertical="top"/>
      <protection hidden="1"/>
    </xf>
    <xf numFmtId="0" fontId="5" fillId="0" borderId="4" xfId="0" applyNumberFormat="1" applyFont="1" applyFill="1" applyBorder="1" applyAlignment="1" applyProtection="1">
      <alignment horizontal="right" vertical="top"/>
      <protection hidden="1"/>
    </xf>
    <xf numFmtId="0" fontId="4" fillId="0" borderId="0" xfId="0" applyNumberFormat="1" applyFont="1" applyFill="1" applyBorder="1" applyAlignment="1" applyProtection="1">
      <alignment horizontal="right" vertical="top"/>
      <protection hidden="1"/>
    </xf>
    <xf numFmtId="0" fontId="4" fillId="0" borderId="0" xfId="36" applyNumberFormat="1" applyFont="1" applyFill="1" applyBorder="1" applyAlignment="1" applyProtection="1">
      <alignment horizontal="right" vertical="top"/>
      <protection hidden="1"/>
    </xf>
    <xf numFmtId="0" fontId="4" fillId="0" borderId="0" xfId="40" applyFont="1" applyBorder="1" applyAlignment="1" applyProtection="1">
      <alignment horizontal="right" vertical="top"/>
      <protection hidden="1"/>
    </xf>
    <xf numFmtId="0" fontId="4" fillId="0" borderId="0" xfId="34" applyNumberFormat="1" applyFont="1" applyFill="1" applyBorder="1" applyAlignment="1" applyProtection="1">
      <alignment horizontal="right" vertical="top"/>
      <protection hidden="1"/>
    </xf>
    <xf numFmtId="0" fontId="5" fillId="0" borderId="0" xfId="40" applyFont="1" applyFill="1" applyBorder="1" applyAlignment="1" applyProtection="1">
      <alignment horizontal="right" vertical="top"/>
      <protection hidden="1"/>
    </xf>
    <xf numFmtId="0" fontId="18" fillId="0" borderId="0" xfId="0" applyFont="1" applyBorder="1" applyAlignment="1">
      <alignment horizontal="center" vertical="top"/>
    </xf>
    <xf numFmtId="0" fontId="3" fillId="0" borderId="0" xfId="0" applyFont="1" applyFill="1" applyBorder="1" applyAlignment="1">
      <alignment vertical="top" wrapText="1"/>
    </xf>
    <xf numFmtId="0" fontId="18" fillId="0" borderId="0" xfId="0" applyFont="1" applyBorder="1" applyAlignment="1">
      <alignment horizontal="justify" vertical="top" wrapText="1"/>
    </xf>
    <xf numFmtId="0" fontId="18" fillId="0" borderId="0" xfId="0" applyFont="1" applyBorder="1" applyAlignment="1">
      <alignment horizontal="center" vertical="top" wrapText="1"/>
    </xf>
    <xf numFmtId="0" fontId="58" fillId="0" borderId="0" xfId="0" applyFont="1" applyBorder="1" applyAlignment="1">
      <alignment horizontal="justify" vertical="top" wrapText="1"/>
    </xf>
    <xf numFmtId="0" fontId="3" fillId="0" borderId="0" xfId="0" applyFont="1" applyBorder="1" applyAlignment="1">
      <alignment horizontal="center" vertical="top" wrapText="1"/>
    </xf>
    <xf numFmtId="0" fontId="3" fillId="0" borderId="0" xfId="0" applyFont="1" applyBorder="1" applyAlignment="1">
      <alignment vertical="top" wrapText="1"/>
    </xf>
    <xf numFmtId="0" fontId="18" fillId="0" borderId="0" xfId="0" applyFont="1" applyBorder="1" applyAlignment="1">
      <alignment vertical="top" wrapText="1"/>
    </xf>
    <xf numFmtId="0" fontId="18" fillId="0" borderId="0" xfId="0" applyFont="1" applyFill="1" applyBorder="1" applyAlignment="1">
      <alignment vertical="top" wrapText="1"/>
    </xf>
    <xf numFmtId="0" fontId="52" fillId="0" borderId="0" xfId="0" applyFont="1" applyBorder="1" applyAlignment="1">
      <alignment horizontal="justify" vertical="top" wrapText="1"/>
    </xf>
    <xf numFmtId="0" fontId="59" fillId="0" borderId="0" xfId="0" applyFont="1" applyBorder="1" applyAlignment="1">
      <alignment horizontal="justify" vertical="top" wrapText="1"/>
    </xf>
    <xf numFmtId="0" fontId="18" fillId="0" borderId="0" xfId="0" applyFont="1" applyBorder="1" applyAlignment="1">
      <alignment vertical="top"/>
    </xf>
    <xf numFmtId="0" fontId="18" fillId="11" borderId="0" xfId="0" applyFont="1" applyFill="1" applyBorder="1" applyAlignment="1">
      <alignment horizontal="center" vertical="top" wrapText="1"/>
    </xf>
    <xf numFmtId="0" fontId="3" fillId="11" borderId="0" xfId="0" applyFont="1" applyFill="1" applyBorder="1" applyAlignment="1">
      <alignment horizontal="justify" vertical="top" wrapText="1"/>
    </xf>
    <xf numFmtId="0" fontId="18" fillId="11" borderId="0" xfId="0" applyFont="1" applyFill="1" applyBorder="1" applyAlignment="1">
      <alignment horizontal="justify" vertical="top" wrapText="1"/>
    </xf>
    <xf numFmtId="0" fontId="18" fillId="11" borderId="12" xfId="0" applyFont="1" applyFill="1" applyBorder="1" applyAlignment="1">
      <alignment horizontal="center" vertical="top"/>
    </xf>
    <xf numFmtId="196" fontId="0" fillId="0" borderId="0" xfId="0" applyNumberFormat="1" applyFont="1" applyAlignment="1" applyProtection="1">
      <alignment vertical="top"/>
      <protection hidden="1"/>
    </xf>
    <xf numFmtId="0" fontId="0" fillId="0" borderId="0" xfId="40" applyFont="1" applyFill="1" applyBorder="1" applyAlignment="1" applyProtection="1">
      <alignment horizontal="right" vertical="top"/>
      <protection hidden="1"/>
    </xf>
    <xf numFmtId="0" fontId="5" fillId="0" borderId="12" xfId="0" applyNumberFormat="1" applyFont="1" applyFill="1" applyBorder="1" applyAlignment="1" applyProtection="1">
      <alignment horizontal="right" vertical="top"/>
      <protection hidden="1"/>
    </xf>
    <xf numFmtId="206" fontId="18" fillId="11" borderId="12" xfId="0" applyNumberFormat="1" applyFont="1" applyFill="1" applyBorder="1" applyAlignment="1">
      <alignment horizontal="center" vertical="top" wrapText="1"/>
    </xf>
    <xf numFmtId="206" fontId="18" fillId="0" borderId="0" xfId="0" applyNumberFormat="1" applyFont="1" applyFill="1" applyBorder="1" applyAlignment="1">
      <alignment horizontal="center" vertical="top" wrapText="1"/>
    </xf>
    <xf numFmtId="0" fontId="3" fillId="0" borderId="0" xfId="0" applyFont="1" applyFill="1" applyBorder="1" applyAlignment="1">
      <alignment horizontal="center" vertical="top" wrapText="1"/>
    </xf>
    <xf numFmtId="0" fontId="18" fillId="0" borderId="0" xfId="0" applyFont="1" applyFill="1" applyBorder="1" applyAlignment="1">
      <alignment horizontal="center" vertical="top"/>
    </xf>
    <xf numFmtId="0" fontId="18" fillId="0" borderId="0" xfId="0"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0" fontId="58" fillId="0" borderId="0" xfId="0" applyFont="1" applyBorder="1" applyAlignment="1">
      <alignment horizontal="center" vertical="top"/>
    </xf>
    <xf numFmtId="1" fontId="58" fillId="0" borderId="0" xfId="0" applyNumberFormat="1" applyFont="1" applyFill="1" applyBorder="1" applyAlignment="1">
      <alignment vertical="top" wrapText="1"/>
    </xf>
    <xf numFmtId="0" fontId="18" fillId="0" borderId="0" xfId="0" applyNumberFormat="1" applyFont="1" applyFill="1" applyBorder="1" applyAlignment="1">
      <alignment vertical="top" wrapText="1"/>
    </xf>
    <xf numFmtId="0" fontId="18" fillId="0" borderId="0" xfId="0" applyFont="1" applyFill="1" applyBorder="1" applyAlignment="1">
      <alignment horizontal="left" vertical="top" wrapText="1"/>
    </xf>
    <xf numFmtId="1" fontId="58" fillId="5" borderId="0" xfId="0" applyNumberFormat="1" applyFont="1" applyFill="1" applyBorder="1" applyAlignment="1">
      <alignment vertical="top" wrapText="1"/>
    </xf>
    <xf numFmtId="0" fontId="62" fillId="12" borderId="0" xfId="0" applyFont="1" applyFill="1" applyAlignment="1" applyProtection="1">
      <alignment vertical="top"/>
      <protection hidden="1"/>
    </xf>
    <xf numFmtId="0" fontId="62" fillId="12" borderId="0" xfId="0" applyFont="1" applyFill="1" applyBorder="1" applyAlignment="1" applyProtection="1">
      <alignment vertical="top"/>
      <protection hidden="1"/>
    </xf>
    <xf numFmtId="0" fontId="77" fillId="0" borderId="12" xfId="0" applyFont="1" applyFill="1" applyBorder="1" applyAlignment="1">
      <alignment horizontal="center" vertical="top"/>
    </xf>
    <xf numFmtId="0" fontId="62" fillId="0" borderId="0" xfId="0" applyFont="1" applyAlignment="1">
      <alignment vertical="top"/>
    </xf>
    <xf numFmtId="0" fontId="62" fillId="0" borderId="12" xfId="0" applyNumberFormat="1" applyFont="1" applyFill="1" applyBorder="1" applyAlignment="1">
      <alignment horizontal="right" vertical="top" wrapText="1"/>
    </xf>
    <xf numFmtId="4" fontId="14" fillId="0" borderId="12" xfId="39" applyNumberFormat="1" applyFont="1" applyFill="1" applyBorder="1" applyAlignment="1" applyProtection="1">
      <alignment horizontal="right" vertical="center"/>
      <protection hidden="1"/>
    </xf>
    <xf numFmtId="0" fontId="18" fillId="0" borderId="12" xfId="0" applyFont="1" applyBorder="1" applyAlignment="1">
      <alignment horizontal="center" vertical="top"/>
    </xf>
    <xf numFmtId="0" fontId="5" fillId="0" borderId="12" xfId="0" applyFont="1" applyBorder="1" applyAlignment="1" applyProtection="1">
      <alignment horizontal="right" vertical="top"/>
      <protection hidden="1"/>
    </xf>
    <xf numFmtId="0" fontId="14" fillId="0" borderId="0" xfId="40" applyFont="1" applyFill="1" applyAlignment="1" applyProtection="1">
      <alignment horizontal="center" vertical="top" wrapText="1"/>
      <protection hidden="1"/>
    </xf>
    <xf numFmtId="14" fontId="0" fillId="0" borderId="0" xfId="0" applyNumberFormat="1" applyFont="1" applyFill="1" applyBorder="1" applyAlignment="1" applyProtection="1">
      <alignment horizontal="center" vertical="top"/>
      <protection hidden="1"/>
    </xf>
    <xf numFmtId="2" fontId="64" fillId="12" borderId="12" xfId="0" applyNumberFormat="1" applyFont="1" applyFill="1" applyBorder="1" applyAlignment="1">
      <alignment horizontal="right" vertical="top"/>
    </xf>
    <xf numFmtId="209" fontId="14" fillId="0" borderId="12" xfId="0" applyNumberFormat="1" applyFont="1" applyBorder="1" applyAlignment="1">
      <alignment horizontal="center" vertical="center" wrapText="1"/>
    </xf>
    <xf numFmtId="2" fontId="78" fillId="0" borderId="12" xfId="0" applyNumberFormat="1" applyFont="1" applyBorder="1" applyAlignment="1">
      <alignment horizontal="center" vertical="center"/>
    </xf>
    <xf numFmtId="0" fontId="78" fillId="0" borderId="12" xfId="0" applyFont="1" applyBorder="1" applyAlignment="1">
      <alignment horizontal="center" vertical="top" wrapText="1"/>
    </xf>
    <xf numFmtId="49" fontId="17" fillId="0" borderId="12" xfId="0" applyNumberFormat="1" applyFont="1" applyFill="1" applyBorder="1" applyAlignment="1">
      <alignment horizontal="center" vertical="center"/>
    </xf>
    <xf numFmtId="0" fontId="15" fillId="11" borderId="0" xfId="36" applyNumberFormat="1" applyFont="1" applyFill="1" applyBorder="1" applyAlignment="1" applyProtection="1">
      <alignment vertical="top"/>
      <protection hidden="1"/>
    </xf>
    <xf numFmtId="0" fontId="65" fillId="11" borderId="0" xfId="36" applyNumberFormat="1" applyFont="1" applyFill="1" applyBorder="1" applyAlignment="1" applyProtection="1">
      <alignment horizontal="center" vertical="top" wrapText="1"/>
      <protection hidden="1"/>
    </xf>
    <xf numFmtId="0" fontId="4" fillId="11" borderId="0" xfId="36" applyNumberFormat="1" applyFont="1" applyFill="1" applyBorder="1" applyAlignment="1" applyProtection="1">
      <alignment horizontal="right" vertical="top"/>
      <protection hidden="1"/>
    </xf>
    <xf numFmtId="0" fontId="0" fillId="11" borderId="0" xfId="0" applyFont="1" applyFill="1" applyAlignment="1" applyProtection="1">
      <alignment vertical="top"/>
      <protection hidden="1"/>
    </xf>
    <xf numFmtId="0" fontId="0" fillId="11" borderId="0" xfId="0" applyFont="1" applyFill="1" applyBorder="1" applyAlignment="1" applyProtection="1">
      <alignment horizontal="left" vertical="top"/>
      <protection hidden="1"/>
    </xf>
    <xf numFmtId="0" fontId="0" fillId="11" borderId="0" xfId="0" applyFont="1" applyFill="1" applyBorder="1" applyAlignment="1" applyProtection="1">
      <alignment vertical="top"/>
      <protection hidden="1"/>
    </xf>
    <xf numFmtId="10" fontId="0" fillId="11" borderId="0" xfId="0" applyNumberFormat="1" applyFont="1" applyFill="1" applyBorder="1" applyAlignment="1" applyProtection="1">
      <alignment horizontal="center" vertical="top"/>
      <protection hidden="1"/>
    </xf>
    <xf numFmtId="0" fontId="18" fillId="11" borderId="12" xfId="0" applyFont="1" applyFill="1" applyBorder="1" applyAlignment="1">
      <alignment vertical="top" wrapText="1"/>
    </xf>
    <xf numFmtId="0" fontId="33" fillId="0" borderId="12" xfId="0" applyFont="1" applyBorder="1" applyAlignment="1">
      <alignment horizontal="center" vertical="center" wrapText="1"/>
    </xf>
    <xf numFmtId="3" fontId="60" fillId="12" borderId="12" xfId="0" applyNumberFormat="1" applyFont="1" applyFill="1" applyBorder="1" applyAlignment="1">
      <alignment horizontal="right" vertical="top" wrapText="1"/>
    </xf>
    <xf numFmtId="0" fontId="66" fillId="12" borderId="12" xfId="0" applyFont="1" applyFill="1" applyBorder="1" applyAlignment="1">
      <alignment horizontal="left" vertical="top" wrapText="1"/>
    </xf>
    <xf numFmtId="2" fontId="62" fillId="12" borderId="0" xfId="0" applyNumberFormat="1" applyFont="1" applyFill="1" applyAlignment="1" applyProtection="1">
      <alignment vertical="top"/>
      <protection hidden="1"/>
    </xf>
    <xf numFmtId="0" fontId="14" fillId="0" borderId="0" xfId="40" applyFont="1" applyFill="1" applyAlignment="1" applyProtection="1">
      <alignment horizontal="center" vertical="center"/>
      <protection hidden="1"/>
    </xf>
    <xf numFmtId="0" fontId="0" fillId="0" borderId="0" xfId="40" applyFont="1" applyFill="1" applyAlignment="1" applyProtection="1">
      <alignment horizontal="center" vertical="center"/>
      <protection hidden="1"/>
    </xf>
    <xf numFmtId="2" fontId="17" fillId="12" borderId="12" xfId="0" applyNumberFormat="1" applyFont="1" applyFill="1" applyBorder="1" applyAlignment="1">
      <alignment horizontal="center" vertical="center" wrapText="1"/>
    </xf>
    <xf numFmtId="0" fontId="0" fillId="0" borderId="12" xfId="0" applyFont="1" applyBorder="1" applyAlignment="1">
      <alignment horizontal="center" vertical="center" wrapText="1"/>
    </xf>
    <xf numFmtId="0" fontId="62" fillId="0" borderId="12" xfId="0" applyNumberFormat="1" applyFont="1" applyFill="1" applyBorder="1" applyAlignment="1">
      <alignment horizontal="center" vertical="center" wrapText="1"/>
    </xf>
    <xf numFmtId="0" fontId="79" fillId="0" borderId="12" xfId="0" applyFont="1" applyBorder="1" applyAlignment="1">
      <alignment horizontal="center" vertical="center" wrapText="1"/>
    </xf>
    <xf numFmtId="0" fontId="5" fillId="0" borderId="12" xfId="0" applyNumberFormat="1" applyFont="1" applyFill="1" applyBorder="1" applyAlignment="1" applyProtection="1">
      <alignment horizontal="center" vertical="top" wrapText="1"/>
      <protection hidden="1"/>
    </xf>
    <xf numFmtId="0" fontId="0" fillId="0" borderId="0" xfId="0" applyFont="1" applyAlignment="1" applyProtection="1">
      <alignment horizontal="center" vertical="top"/>
      <protection hidden="1"/>
    </xf>
    <xf numFmtId="0" fontId="0" fillId="0" borderId="0" xfId="0" applyFont="1" applyBorder="1" applyAlignment="1" applyProtection="1">
      <alignment horizontal="center" vertical="top"/>
      <protection hidden="1"/>
    </xf>
    <xf numFmtId="0" fontId="14" fillId="0" borderId="12" xfId="0" applyFont="1" applyBorder="1" applyAlignment="1">
      <alignment vertical="center" wrapText="1"/>
    </xf>
    <xf numFmtId="2" fontId="67" fillId="0" borderId="12" xfId="0" applyNumberFormat="1" applyFont="1" applyFill="1" applyBorder="1" applyAlignment="1">
      <alignment horizontal="center" vertical="center" wrapText="1"/>
    </xf>
    <xf numFmtId="0" fontId="75" fillId="0" borderId="12" xfId="0" applyFont="1" applyBorder="1" applyAlignment="1">
      <alignment horizontal="center" vertical="center" wrapText="1"/>
    </xf>
    <xf numFmtId="0" fontId="0" fillId="0" borderId="0" xfId="36" applyNumberFormat="1" applyFont="1" applyFill="1" applyBorder="1" applyAlignment="1" applyProtection="1">
      <alignment horizontal="center" vertical="center"/>
      <protection hidden="1"/>
    </xf>
    <xf numFmtId="0" fontId="0" fillId="0" borderId="0" xfId="4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0" fillId="0" borderId="12" xfId="0" applyBorder="1" applyAlignment="1">
      <alignment horizontal="center" vertical="center"/>
    </xf>
    <xf numFmtId="0" fontId="72" fillId="0" borderId="12" xfId="0" applyFont="1" applyBorder="1" applyAlignment="1">
      <alignment horizontal="center" vertical="center"/>
    </xf>
    <xf numFmtId="2" fontId="25" fillId="0" borderId="12" xfId="0" applyNumberFormat="1" applyFont="1" applyBorder="1" applyAlignment="1">
      <alignment horizontal="justify" vertical="center" wrapText="1"/>
    </xf>
    <xf numFmtId="188" fontId="80" fillId="12" borderId="12" xfId="32" applyNumberFormat="1" applyFont="1" applyFill="1" applyBorder="1" applyAlignment="1">
      <alignment horizontal="center" vertical="center" wrapText="1"/>
    </xf>
    <xf numFmtId="0" fontId="0" fillId="0" borderId="4" xfId="0" applyNumberFormat="1" applyFont="1" applyFill="1" applyBorder="1" applyAlignment="1" applyProtection="1">
      <alignment horizontal="center" vertical="center"/>
      <protection hidden="1"/>
    </xf>
    <xf numFmtId="0" fontId="15" fillId="0" borderId="0" xfId="40" applyFont="1" applyFill="1" applyAlignment="1" applyProtection="1">
      <alignment horizontal="center" vertical="center" wrapText="1"/>
      <protection hidden="1"/>
    </xf>
    <xf numFmtId="0" fontId="15" fillId="0" borderId="0" xfId="40" applyFont="1" applyFill="1" applyAlignment="1" applyProtection="1">
      <alignment horizontal="center" vertical="center"/>
      <protection hidden="1"/>
    </xf>
    <xf numFmtId="210" fontId="14" fillId="0" borderId="12" xfId="0" applyNumberFormat="1" applyFont="1" applyFill="1" applyBorder="1" applyAlignment="1" applyProtection="1">
      <alignment horizontal="center" vertical="top"/>
      <protection hidden="1"/>
    </xf>
    <xf numFmtId="171" fontId="4" fillId="0" borderId="12" xfId="0" applyNumberFormat="1" applyFont="1" applyBorder="1" applyAlignment="1" applyProtection="1">
      <alignment horizontal="right" vertical="top"/>
      <protection hidden="1"/>
    </xf>
    <xf numFmtId="49" fontId="25" fillId="0" borderId="12" xfId="0" applyNumberFormat="1" applyFont="1" applyBorder="1" applyAlignment="1">
      <alignment horizontal="center" vertical="center"/>
    </xf>
    <xf numFmtId="2" fontId="59" fillId="0" borderId="12" xfId="0" applyNumberFormat="1" applyFont="1" applyBorder="1" applyAlignment="1">
      <alignment horizontal="justify" vertical="center" wrapText="1"/>
    </xf>
    <xf numFmtId="207" fontId="74" fillId="0" borderId="12" xfId="0" applyNumberFormat="1" applyFont="1" applyBorder="1" applyAlignment="1">
      <alignment horizontal="left" vertical="top" wrapText="1"/>
    </xf>
    <xf numFmtId="188" fontId="74" fillId="0" borderId="12" xfId="0" applyNumberFormat="1" applyFont="1" applyBorder="1" applyAlignment="1">
      <alignment horizontal="center" vertical="top" wrapText="1"/>
    </xf>
    <xf numFmtId="0" fontId="0" fillId="0" borderId="9" xfId="0" applyBorder="1" applyAlignment="1">
      <alignment horizontal="center" vertical="center"/>
    </xf>
    <xf numFmtId="49" fontId="25" fillId="0" borderId="9" xfId="0" applyNumberFormat="1" applyFont="1" applyBorder="1" applyAlignment="1">
      <alignment horizontal="center" vertical="center"/>
    </xf>
    <xf numFmtId="2" fontId="25" fillId="0" borderId="9" xfId="0" applyNumberFormat="1" applyFont="1" applyBorder="1" applyAlignment="1">
      <alignment horizontal="center" vertical="center" wrapText="1"/>
    </xf>
    <xf numFmtId="0" fontId="68" fillId="0" borderId="12" xfId="30" applyNumberFormat="1" applyFont="1" applyBorder="1" applyAlignment="1">
      <alignment horizontal="center" vertical="center" wrapText="1"/>
    </xf>
    <xf numFmtId="0" fontId="68" fillId="0" borderId="12" xfId="30" applyNumberFormat="1" applyFont="1" applyBorder="1" applyAlignment="1">
      <alignment horizontal="left" vertical="center" wrapText="1"/>
    </xf>
    <xf numFmtId="2" fontId="81" fillId="0" borderId="12" xfId="0" applyNumberFormat="1" applyFont="1" applyBorder="1" applyAlignment="1">
      <alignment horizontal="center" vertical="center"/>
    </xf>
    <xf numFmtId="0" fontId="81" fillId="0" borderId="12" xfId="0" applyFont="1" applyBorder="1"/>
    <xf numFmtId="0" fontId="82" fillId="0" borderId="12" xfId="30" applyFont="1" applyBorder="1" applyAlignment="1">
      <alignment horizontal="left" vertical="center" wrapText="1"/>
    </xf>
    <xf numFmtId="0" fontId="81" fillId="0" borderId="12" xfId="0" applyFont="1" applyBorder="1" applyAlignment="1">
      <alignment horizontal="center" vertical="center"/>
    </xf>
    <xf numFmtId="0" fontId="82" fillId="0" borderId="12" xfId="30" applyFont="1" applyBorder="1" applyAlignment="1">
      <alignment vertical="center" wrapText="1"/>
    </xf>
    <xf numFmtId="2" fontId="81" fillId="11" borderId="12" xfId="0" applyNumberFormat="1" applyFont="1" applyFill="1" applyBorder="1" applyAlignment="1">
      <alignment horizontal="center" vertical="center"/>
    </xf>
    <xf numFmtId="0" fontId="0" fillId="0" borderId="4" xfId="0" applyNumberFormat="1" applyFont="1" applyFill="1" applyBorder="1" applyAlignment="1" applyProtection="1">
      <alignment horizontal="left" vertical="top" wrapText="1"/>
      <protection hidden="1"/>
    </xf>
    <xf numFmtId="0" fontId="0" fillId="0" borderId="0" xfId="40" applyFont="1" applyAlignment="1" applyProtection="1">
      <alignment vertical="top" wrapText="1"/>
      <protection hidden="1"/>
    </xf>
    <xf numFmtId="0" fontId="0" fillId="0" borderId="0" xfId="0" applyNumberFormat="1" applyFont="1" applyFill="1" applyBorder="1" applyAlignment="1" applyProtection="1">
      <alignment horizontal="center" vertical="top" wrapText="1"/>
      <protection hidden="1"/>
    </xf>
    <xf numFmtId="0" fontId="14" fillId="0" borderId="0" xfId="40" applyFont="1" applyFill="1" applyAlignment="1" applyProtection="1">
      <alignment vertical="top" wrapText="1"/>
      <protection hidden="1"/>
    </xf>
    <xf numFmtId="0" fontId="50" fillId="12" borderId="12" xfId="0" applyNumberFormat="1" applyFont="1" applyFill="1" applyBorder="1" applyAlignment="1" applyProtection="1">
      <alignment horizontal="left" vertical="top" wrapText="1"/>
      <protection hidden="1"/>
    </xf>
    <xf numFmtId="195" fontId="14" fillId="0" borderId="0" xfId="0" applyNumberFormat="1" applyFont="1" applyFill="1" applyBorder="1" applyAlignment="1" applyProtection="1">
      <alignment horizontal="justify" vertical="top" wrapText="1"/>
      <protection hidden="1"/>
    </xf>
    <xf numFmtId="0" fontId="0" fillId="0" borderId="0" xfId="0" applyNumberFormat="1" applyFont="1" applyFill="1" applyBorder="1" applyAlignment="1" applyProtection="1">
      <alignment horizontal="justify" vertical="top" wrapText="1"/>
      <protection hidden="1"/>
    </xf>
    <xf numFmtId="49" fontId="82" fillId="0" borderId="12" xfId="0" applyNumberFormat="1" applyFont="1" applyFill="1" applyBorder="1" applyAlignment="1">
      <alignment horizontal="center" vertical="center" wrapText="1"/>
    </xf>
    <xf numFmtId="0" fontId="82" fillId="0" borderId="12" xfId="0" applyFont="1" applyFill="1" applyBorder="1" applyAlignment="1">
      <alignment horizontal="left" vertical="top" wrapText="1"/>
    </xf>
    <xf numFmtId="0" fontId="83" fillId="0" borderId="12" xfId="0" applyFont="1" applyBorder="1" applyAlignment="1">
      <alignment horizontal="center" vertical="center" wrapText="1"/>
    </xf>
    <xf numFmtId="1" fontId="83" fillId="0" borderId="12" xfId="0" applyNumberFormat="1" applyFont="1" applyBorder="1" applyAlignment="1">
      <alignment horizontal="center" vertical="center" wrapText="1"/>
    </xf>
    <xf numFmtId="0" fontId="62" fillId="0" borderId="12" xfId="0" applyFont="1" applyFill="1" applyBorder="1" applyAlignment="1" applyProtection="1">
      <alignment horizontal="center" vertical="center"/>
      <protection hidden="1"/>
    </xf>
    <xf numFmtId="0" fontId="79" fillId="0" borderId="12" xfId="0" applyFont="1" applyBorder="1" applyAlignment="1">
      <alignment horizontal="left" vertical="center" wrapText="1"/>
    </xf>
    <xf numFmtId="0" fontId="79" fillId="0" borderId="12" xfId="0" applyFont="1" applyBorder="1" applyAlignment="1">
      <alignment horizontal="left" vertical="center"/>
    </xf>
    <xf numFmtId="2" fontId="69" fillId="12" borderId="12" xfId="0" applyNumberFormat="1" applyFont="1" applyFill="1" applyBorder="1" applyAlignment="1">
      <alignment horizontal="right" vertical="top"/>
    </xf>
    <xf numFmtId="2" fontId="4" fillId="2" borderId="12" xfId="36" applyNumberFormat="1" applyFont="1" applyFill="1" applyBorder="1" applyAlignment="1" applyProtection="1">
      <alignment horizontal="center" vertical="center"/>
      <protection locked="0" hidden="1"/>
    </xf>
    <xf numFmtId="0" fontId="84" fillId="0" borderId="12" xfId="0" applyFont="1" applyBorder="1" applyAlignment="1">
      <alignment horizontal="center" vertical="center"/>
    </xf>
    <xf numFmtId="0" fontId="84" fillId="0" borderId="12" xfId="0" applyFont="1" applyBorder="1" applyAlignment="1">
      <alignment horizontal="center" vertical="center" wrapText="1"/>
    </xf>
    <xf numFmtId="0" fontId="8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59" fillId="0" borderId="12" xfId="0" applyFont="1" applyBorder="1" applyAlignment="1">
      <alignment horizontal="center" vertical="center" wrapText="1"/>
    </xf>
    <xf numFmtId="0" fontId="58" fillId="11" borderId="12" xfId="0" applyFont="1" applyFill="1" applyBorder="1" applyAlignment="1">
      <alignment vertical="center" wrapText="1"/>
    </xf>
    <xf numFmtId="0" fontId="0" fillId="0" borderId="34" xfId="0" applyFill="1" applyBorder="1" applyAlignment="1" applyProtection="1">
      <alignment horizontal="left" vertical="center"/>
      <protection locked="0"/>
    </xf>
    <xf numFmtId="0" fontId="42" fillId="0" borderId="13" xfId="0" applyFont="1" applyFill="1" applyBorder="1" applyAlignment="1" applyProtection="1">
      <alignment horizontal="left" vertical="center"/>
      <protection locked="0"/>
    </xf>
    <xf numFmtId="0" fontId="42" fillId="0" borderId="35" xfId="0" applyFont="1" applyFill="1" applyBorder="1" applyAlignment="1" applyProtection="1">
      <alignment horizontal="left" vertical="center"/>
      <protection locked="0"/>
    </xf>
    <xf numFmtId="0" fontId="29" fillId="6" borderId="0" xfId="0" applyFont="1" applyFill="1" applyAlignment="1" applyProtection="1">
      <alignment horizontal="center" vertical="center"/>
      <protection hidden="1"/>
    </xf>
    <xf numFmtId="0" fontId="4" fillId="0" borderId="34" xfId="39" applyFont="1" applyFill="1" applyBorder="1" applyAlignment="1" applyProtection="1">
      <alignment horizontal="justify" vertical="top" wrapText="1"/>
      <protection locked="0"/>
    </xf>
    <xf numFmtId="0" fontId="4" fillId="0" borderId="13" xfId="39" applyFont="1" applyFill="1" applyBorder="1" applyAlignment="1" applyProtection="1">
      <alignment horizontal="justify" vertical="top" wrapText="1"/>
      <protection locked="0"/>
    </xf>
    <xf numFmtId="0" fontId="4" fillId="0" borderId="35" xfId="39" applyFont="1" applyFill="1" applyBorder="1" applyAlignment="1" applyProtection="1">
      <alignment horizontal="justify" vertical="top" wrapText="1"/>
      <protection locked="0"/>
    </xf>
    <xf numFmtId="0" fontId="14" fillId="3" borderId="0" xfId="0" applyFont="1" applyFill="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36" xfId="0" applyFont="1" applyFill="1" applyBorder="1" applyAlignment="1" applyProtection="1">
      <alignment horizontal="center" vertical="center"/>
      <protection hidden="1"/>
    </xf>
    <xf numFmtId="0" fontId="42" fillId="0" borderId="34" xfId="0" applyFont="1" applyFill="1" applyBorder="1" applyAlignment="1" applyProtection="1">
      <alignment horizontal="left" vertical="center"/>
      <protection locked="0"/>
    </xf>
    <xf numFmtId="0" fontId="22" fillId="0" borderId="33" xfId="39" applyFont="1" applyBorder="1" applyAlignment="1" applyProtection="1">
      <alignment horizontal="right" vertical="center"/>
      <protection hidden="1"/>
    </xf>
    <xf numFmtId="0" fontId="22" fillId="0" borderId="4" xfId="39" applyFont="1" applyBorder="1" applyAlignment="1" applyProtection="1">
      <alignment horizontal="right" vertical="center"/>
      <protection hidden="1"/>
    </xf>
    <xf numFmtId="0" fontId="5" fillId="7" borderId="26" xfId="39" applyFont="1" applyFill="1" applyBorder="1" applyAlignment="1" applyProtection="1">
      <alignment horizontal="center" vertical="center"/>
      <protection hidden="1"/>
    </xf>
    <xf numFmtId="0" fontId="5" fillId="7" borderId="3" xfId="39" applyFont="1" applyFill="1" applyBorder="1" applyAlignment="1" applyProtection="1">
      <alignment horizontal="center" vertical="center"/>
      <protection hidden="1"/>
    </xf>
    <xf numFmtId="0" fontId="5" fillId="7" borderId="14" xfId="39" applyFont="1" applyFill="1" applyBorder="1" applyAlignment="1" applyProtection="1">
      <alignment horizontal="center" vertical="center"/>
      <protection hidden="1"/>
    </xf>
    <xf numFmtId="0" fontId="39" fillId="0" borderId="13" xfId="39" applyFont="1" applyBorder="1" applyAlignment="1" applyProtection="1">
      <alignment horizontal="justify" vertical="center"/>
      <protection hidden="1"/>
    </xf>
    <xf numFmtId="0" fontId="39" fillId="0" borderId="30" xfId="39" applyFont="1" applyBorder="1" applyAlignment="1" applyProtection="1">
      <alignment horizontal="justify" vertical="center"/>
      <protection hidden="1"/>
    </xf>
    <xf numFmtId="0" fontId="61" fillId="0" borderId="5" xfId="39" applyFont="1" applyBorder="1" applyAlignment="1" applyProtection="1">
      <alignment horizontal="center" vertical="center" wrapText="1"/>
      <protection hidden="1"/>
    </xf>
    <xf numFmtId="0" fontId="61" fillId="0" borderId="0" xfId="39" applyFont="1" applyBorder="1" applyAlignment="1" applyProtection="1">
      <alignment horizontal="center" vertical="center" wrapText="1"/>
      <protection hidden="1"/>
    </xf>
    <xf numFmtId="0" fontId="61" fillId="0" borderId="6" xfId="39" applyFont="1" applyBorder="1" applyAlignment="1" applyProtection="1">
      <alignment horizontal="center" vertical="center" wrapText="1"/>
      <protection hidden="1"/>
    </xf>
    <xf numFmtId="0" fontId="19" fillId="12" borderId="5" xfId="39" applyFont="1" applyFill="1" applyBorder="1" applyAlignment="1" applyProtection="1">
      <alignment horizontal="center" vertical="center" wrapText="1"/>
      <protection hidden="1"/>
    </xf>
    <xf numFmtId="0" fontId="19" fillId="12" borderId="0" xfId="39" applyFont="1" applyFill="1" applyBorder="1" applyAlignment="1" applyProtection="1">
      <alignment horizontal="center" vertical="center" wrapText="1"/>
      <protection hidden="1"/>
    </xf>
    <xf numFmtId="0" fontId="19" fillId="12" borderId="6" xfId="39" applyFont="1" applyFill="1" applyBorder="1" applyAlignment="1" applyProtection="1">
      <alignment horizontal="center" vertical="center" wrapText="1"/>
      <protection hidden="1"/>
    </xf>
    <xf numFmtId="0" fontId="20" fillId="0" borderId="5" xfId="39" applyFont="1" applyBorder="1" applyAlignment="1" applyProtection="1">
      <alignment horizontal="right" vertical="center"/>
      <protection hidden="1"/>
    </xf>
    <xf numFmtId="0" fontId="20" fillId="0" borderId="0" xfId="39" applyFont="1" applyBorder="1" applyAlignment="1" applyProtection="1">
      <alignment horizontal="right" vertical="center"/>
      <protection hidden="1"/>
    </xf>
    <xf numFmtId="0" fontId="1" fillId="0" borderId="5" xfId="39" applyBorder="1"/>
    <xf numFmtId="0" fontId="1" fillId="0" borderId="0" xfId="39" applyBorder="1"/>
    <xf numFmtId="0" fontId="1" fillId="0" borderId="6" xfId="39" applyBorder="1"/>
    <xf numFmtId="0" fontId="39" fillId="0" borderId="13" xfId="39" applyFont="1" applyBorder="1" applyAlignment="1" applyProtection="1">
      <alignment horizontal="justify"/>
      <protection hidden="1"/>
    </xf>
    <xf numFmtId="0" fontId="39" fillId="0" borderId="30" xfId="39" applyFont="1" applyBorder="1" applyAlignment="1" applyProtection="1">
      <alignment horizontal="justify"/>
      <protection hidden="1"/>
    </xf>
    <xf numFmtId="0" fontId="22" fillId="0" borderId="5" xfId="39" applyFont="1" applyBorder="1" applyAlignment="1" applyProtection="1">
      <alignment horizontal="right" vertical="center"/>
      <protection hidden="1"/>
    </xf>
    <xf numFmtId="0" fontId="22" fillId="0" borderId="0" xfId="39" applyFont="1" applyBorder="1" applyAlignment="1" applyProtection="1">
      <alignment horizontal="right" vertical="center"/>
      <protection hidden="1"/>
    </xf>
    <xf numFmtId="0" fontId="24" fillId="6" borderId="0" xfId="35" applyFont="1" applyFill="1" applyBorder="1" applyAlignment="1" applyProtection="1">
      <alignment horizontal="center" vertical="center"/>
      <protection hidden="1"/>
    </xf>
    <xf numFmtId="0" fontId="37" fillId="0" borderId="4" xfId="35" applyFont="1" applyBorder="1" applyAlignment="1" applyProtection="1">
      <alignment horizontal="center" vertical="center" wrapText="1"/>
      <protection hidden="1"/>
    </xf>
    <xf numFmtId="0" fontId="14" fillId="0" borderId="3" xfId="35" applyFont="1" applyBorder="1" applyAlignment="1" applyProtection="1">
      <alignment horizontal="center" vertical="center"/>
      <protection hidden="1"/>
    </xf>
    <xf numFmtId="0" fontId="4" fillId="0" borderId="26" xfId="35" applyFont="1" applyBorder="1" applyAlignment="1" applyProtection="1">
      <alignment horizontal="left" vertical="center"/>
      <protection hidden="1"/>
    </xf>
    <xf numFmtId="0" fontId="4" fillId="0" borderId="14" xfId="35" applyFont="1" applyBorder="1" applyAlignment="1" applyProtection="1">
      <alignment horizontal="left" vertical="center"/>
      <protection hidden="1"/>
    </xf>
    <xf numFmtId="0" fontId="54" fillId="0" borderId="0" xfId="0" applyNumberFormat="1" applyFont="1" applyFill="1" applyBorder="1" applyAlignment="1" applyProtection="1">
      <alignment horizontal="center" vertical="top" wrapText="1"/>
      <protection hidden="1"/>
    </xf>
    <xf numFmtId="0" fontId="29" fillId="6" borderId="0" xfId="0" applyFont="1" applyFill="1" applyAlignment="1" applyProtection="1">
      <alignment horizontal="center" vertical="top" wrapText="1"/>
      <protection hidden="1"/>
    </xf>
    <xf numFmtId="0" fontId="29" fillId="6" borderId="0" xfId="0" applyFont="1" applyFill="1" applyAlignment="1" applyProtection="1">
      <alignment horizontal="center" vertical="top"/>
      <protection hidden="1"/>
    </xf>
    <xf numFmtId="1" fontId="5" fillId="12" borderId="26" xfId="0" applyNumberFormat="1" applyFont="1" applyFill="1" applyBorder="1" applyAlignment="1" applyProtection="1">
      <alignment horizontal="left" vertical="center" wrapText="1"/>
      <protection hidden="1"/>
    </xf>
    <xf numFmtId="1" fontId="5" fillId="12" borderId="3" xfId="0" applyNumberFormat="1" applyFont="1" applyFill="1" applyBorder="1" applyAlignment="1" applyProtection="1">
      <alignment horizontal="left" vertical="center" wrapText="1"/>
      <protection hidden="1"/>
    </xf>
    <xf numFmtId="1" fontId="5" fillId="12" borderId="14" xfId="0" applyNumberFormat="1" applyFont="1" applyFill="1" applyBorder="1" applyAlignment="1" applyProtection="1">
      <alignment horizontal="left" vertical="center" wrapText="1"/>
      <protection hidden="1"/>
    </xf>
    <xf numFmtId="0" fontId="50" fillId="12" borderId="26" xfId="0" applyNumberFormat="1" applyFont="1" applyFill="1" applyBorder="1" applyAlignment="1" applyProtection="1">
      <alignment horizontal="left" vertical="top" wrapText="1"/>
      <protection hidden="1"/>
    </xf>
    <xf numFmtId="0" fontId="50" fillId="12" borderId="3" xfId="0" applyNumberFormat="1" applyFont="1" applyFill="1" applyBorder="1" applyAlignment="1" applyProtection="1">
      <alignment horizontal="left" vertical="top" wrapText="1"/>
      <protection hidden="1"/>
    </xf>
    <xf numFmtId="0" fontId="50" fillId="12" borderId="14" xfId="0" applyNumberFormat="1" applyFont="1" applyFill="1" applyBorder="1" applyAlignment="1" applyProtection="1">
      <alignment horizontal="left" vertical="top" wrapText="1"/>
      <protection hidden="1"/>
    </xf>
    <xf numFmtId="0" fontId="14" fillId="0" borderId="0" xfId="40" applyFont="1" applyFill="1" applyBorder="1" applyAlignment="1" applyProtection="1">
      <alignment horizontal="left" vertical="top" wrapText="1"/>
      <protection hidden="1"/>
    </xf>
    <xf numFmtId="0" fontId="14" fillId="0" borderId="4" xfId="0" applyNumberFormat="1" applyFont="1" applyFill="1" applyBorder="1" applyAlignment="1" applyProtection="1">
      <alignment horizontal="left" vertical="top"/>
      <protection hidden="1"/>
    </xf>
    <xf numFmtId="0" fontId="14" fillId="0" borderId="0" xfId="0" applyNumberFormat="1" applyFont="1" applyFill="1" applyBorder="1" applyAlignment="1" applyProtection="1">
      <alignment horizontal="center" vertical="top" wrapText="1"/>
      <protection hidden="1"/>
    </xf>
    <xf numFmtId="0" fontId="24" fillId="6" borderId="0" xfId="0" applyFont="1" applyFill="1" applyAlignment="1" applyProtection="1">
      <alignment horizontal="center" vertical="top" wrapText="1"/>
      <protection hidden="1"/>
    </xf>
    <xf numFmtId="0" fontId="24" fillId="6" borderId="0" xfId="0" applyFont="1" applyFill="1" applyAlignment="1" applyProtection="1">
      <alignment horizontal="center" vertical="top"/>
      <protection hidden="1"/>
    </xf>
    <xf numFmtId="1" fontId="63" fillId="12" borderId="26" xfId="0" applyNumberFormat="1" applyFont="1" applyFill="1" applyBorder="1" applyAlignment="1" applyProtection="1">
      <alignment horizontal="left" vertical="top" wrapText="1"/>
      <protection hidden="1"/>
    </xf>
    <xf numFmtId="1" fontId="63" fillId="12" borderId="3" xfId="0" applyNumberFormat="1" applyFont="1" applyFill="1" applyBorder="1" applyAlignment="1" applyProtection="1">
      <alignment horizontal="left" vertical="top" wrapText="1"/>
      <protection hidden="1"/>
    </xf>
    <xf numFmtId="1" fontId="63" fillId="12" borderId="14" xfId="0" applyNumberFormat="1" applyFont="1" applyFill="1" applyBorder="1" applyAlignment="1" applyProtection="1">
      <alignment horizontal="left" vertical="top" wrapText="1"/>
      <protection hidden="1"/>
    </xf>
    <xf numFmtId="0" fontId="86" fillId="12" borderId="9" xfId="0" applyFont="1" applyFill="1" applyBorder="1" applyAlignment="1">
      <alignment horizontal="center" vertical="center" wrapText="1"/>
    </xf>
    <xf numFmtId="0" fontId="86" fillId="12" borderId="10" xfId="0" applyFont="1" applyFill="1" applyBorder="1" applyAlignment="1">
      <alignment horizontal="center" vertical="center" wrapText="1"/>
    </xf>
    <xf numFmtId="0" fontId="56" fillId="0" borderId="26" xfId="0" applyNumberFormat="1" applyFont="1" applyFill="1" applyBorder="1" applyAlignment="1" applyProtection="1">
      <alignment horizontal="left" vertical="top" wrapText="1"/>
      <protection hidden="1"/>
    </xf>
    <xf numFmtId="0" fontId="56" fillId="0" borderId="3" xfId="0" applyNumberFormat="1" applyFont="1" applyFill="1" applyBorder="1" applyAlignment="1" applyProtection="1">
      <alignment horizontal="left" vertical="top"/>
      <protection hidden="1"/>
    </xf>
    <xf numFmtId="0" fontId="56" fillId="0" borderId="14" xfId="0" applyNumberFormat="1" applyFont="1" applyFill="1" applyBorder="1" applyAlignment="1" applyProtection="1">
      <alignment horizontal="left" vertical="top"/>
      <protection hidden="1"/>
    </xf>
    <xf numFmtId="49" fontId="49" fillId="0" borderId="12" xfId="0" applyNumberFormat="1" applyFont="1" applyBorder="1" applyAlignment="1">
      <alignment horizontal="center" vertical="center" wrapText="1"/>
    </xf>
    <xf numFmtId="0" fontId="27" fillId="0" borderId="0" xfId="0" applyNumberFormat="1" applyFont="1" applyFill="1" applyBorder="1" applyAlignment="1" applyProtection="1">
      <alignment horizontal="justify" vertical="center" wrapText="1"/>
      <protection hidden="1"/>
    </xf>
    <xf numFmtId="0" fontId="14" fillId="0" borderId="0" xfId="0" applyNumberFormat="1" applyFont="1" applyFill="1" applyBorder="1" applyAlignment="1" applyProtection="1">
      <alignment horizontal="center" vertical="center" wrapText="1"/>
      <protection hidden="1"/>
    </xf>
    <xf numFmtId="0" fontId="24" fillId="6" borderId="0" xfId="0" applyFont="1" applyFill="1" applyAlignment="1" applyProtection="1">
      <alignment horizontal="center" vertical="center" wrapText="1"/>
      <protection hidden="1"/>
    </xf>
    <xf numFmtId="0" fontId="24" fillId="6" borderId="0" xfId="0" applyFont="1" applyFill="1" applyAlignment="1" applyProtection="1">
      <alignment horizontal="center" vertical="center"/>
      <protection hidden="1"/>
    </xf>
    <xf numFmtId="0" fontId="14" fillId="0" borderId="0" xfId="40" applyFont="1" applyFill="1" applyAlignment="1" applyProtection="1">
      <alignment horizontal="left" vertical="center" wrapText="1"/>
      <protection hidden="1"/>
    </xf>
    <xf numFmtId="0" fontId="14" fillId="0" borderId="0" xfId="40" applyFont="1" applyFill="1" applyBorder="1" applyAlignment="1" applyProtection="1">
      <alignment horizontal="left" vertical="center" wrapText="1"/>
      <protection hidden="1"/>
    </xf>
    <xf numFmtId="0" fontId="18" fillId="11"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0" xfId="0" applyFont="1" applyBorder="1" applyAlignment="1">
      <alignment horizontal="center" vertical="top" wrapText="1"/>
    </xf>
    <xf numFmtId="1" fontId="18" fillId="0" borderId="0" xfId="0" applyNumberFormat="1" applyFont="1" applyFill="1" applyBorder="1" applyAlignment="1">
      <alignment horizontal="center" vertical="top" wrapText="1"/>
    </xf>
    <xf numFmtId="0" fontId="3" fillId="0" borderId="0" xfId="0" applyFont="1" applyBorder="1" applyAlignment="1">
      <alignment horizontal="center" vertical="top" wrapText="1"/>
    </xf>
    <xf numFmtId="0" fontId="87" fillId="12" borderId="9" xfId="0" applyFont="1" applyFill="1" applyBorder="1" applyAlignment="1">
      <alignment horizontal="center" vertical="center" wrapText="1"/>
    </xf>
    <xf numFmtId="0" fontId="87" fillId="12" borderId="10" xfId="0" applyFont="1" applyFill="1" applyBorder="1" applyAlignment="1">
      <alignment horizontal="center" vertical="center" wrapText="1"/>
    </xf>
    <xf numFmtId="0" fontId="14" fillId="0" borderId="0" xfId="39" applyFont="1" applyFill="1" applyAlignment="1" applyProtection="1">
      <alignment horizontal="left" vertical="top" wrapText="1"/>
      <protection hidden="1"/>
    </xf>
    <xf numFmtId="0" fontId="0" fillId="0" borderId="12" xfId="39" applyFont="1" applyBorder="1" applyAlignment="1" applyProtection="1">
      <alignment horizontal="justify" vertical="center" wrapText="1"/>
      <protection hidden="1"/>
    </xf>
    <xf numFmtId="0" fontId="15" fillId="0" borderId="12" xfId="39" applyFont="1" applyBorder="1" applyAlignment="1" applyProtection="1">
      <alignment horizontal="justify" vertical="center" wrapText="1"/>
      <protection hidden="1"/>
    </xf>
    <xf numFmtId="0" fontId="14" fillId="0" borderId="12" xfId="39" applyFont="1" applyBorder="1" applyAlignment="1" applyProtection="1">
      <alignment horizontal="justify" vertical="center" wrapText="1"/>
      <protection hidden="1"/>
    </xf>
    <xf numFmtId="0" fontId="54" fillId="0" borderId="0" xfId="39" applyFont="1" applyBorder="1" applyAlignment="1" applyProtection="1">
      <alignment horizontal="center" vertical="center" wrapText="1"/>
      <protection hidden="1"/>
    </xf>
    <xf numFmtId="0" fontId="24" fillId="6" borderId="0" xfId="39" applyFont="1" applyFill="1" applyAlignment="1" applyProtection="1">
      <alignment horizontal="center" vertical="center"/>
      <protection hidden="1"/>
    </xf>
    <xf numFmtId="0" fontId="14" fillId="0" borderId="12" xfId="39" applyFont="1" applyBorder="1" applyAlignment="1" applyProtection="1">
      <alignment horizontal="center" vertical="center" wrapText="1"/>
      <protection hidden="1"/>
    </xf>
    <xf numFmtId="0" fontId="14" fillId="4" borderId="12" xfId="39" applyFont="1" applyFill="1" applyBorder="1" applyAlignment="1" applyProtection="1">
      <alignment horizontal="left" vertical="center" wrapText="1"/>
      <protection hidden="1"/>
    </xf>
    <xf numFmtId="0" fontId="14" fillId="0" borderId="26" xfId="39" applyFont="1" applyFill="1" applyBorder="1" applyAlignment="1" applyProtection="1">
      <alignment horizontal="left" vertical="center" wrapText="1"/>
      <protection hidden="1"/>
    </xf>
    <xf numFmtId="0" fontId="14" fillId="0" borderId="14" xfId="39" applyFont="1" applyFill="1" applyBorder="1" applyAlignment="1" applyProtection="1">
      <alignment horizontal="left" vertical="center" wrapText="1"/>
      <protection hidden="1"/>
    </xf>
    <xf numFmtId="0" fontId="14" fillId="0" borderId="26" xfId="39" applyFont="1" applyBorder="1" applyAlignment="1" applyProtection="1">
      <alignment horizontal="center" vertical="center" wrapText="1"/>
      <protection hidden="1"/>
    </xf>
    <xf numFmtId="0" fontId="14" fillId="0" borderId="14" xfId="39" applyFont="1" applyBorder="1" applyAlignment="1" applyProtection="1">
      <alignment horizontal="center" vertical="center" wrapText="1"/>
      <protection hidden="1"/>
    </xf>
    <xf numFmtId="0" fontId="88" fillId="0" borderId="0" xfId="33" applyFont="1" applyAlignment="1" applyProtection="1">
      <alignment horizontal="center" vertical="center"/>
      <protection hidden="1"/>
    </xf>
    <xf numFmtId="0" fontId="14" fillId="0" borderId="0" xfId="33" applyFont="1" applyAlignment="1" applyProtection="1">
      <alignment horizontal="left" vertical="center" indent="2"/>
      <protection hidden="1"/>
    </xf>
    <xf numFmtId="0" fontId="14" fillId="0" borderId="26" xfId="38" applyFont="1" applyBorder="1" applyAlignment="1" applyProtection="1">
      <alignment horizontal="justify" vertical="top" wrapText="1"/>
      <protection hidden="1"/>
    </xf>
    <xf numFmtId="0" fontId="15" fillId="0" borderId="3" xfId="38" applyFont="1" applyBorder="1" applyAlignment="1" applyProtection="1">
      <alignment horizontal="justify" vertical="top"/>
      <protection hidden="1"/>
    </xf>
    <xf numFmtId="0" fontId="15" fillId="0" borderId="14" xfId="38" applyFont="1" applyBorder="1" applyAlignment="1" applyProtection="1">
      <alignment horizontal="justify" vertical="top"/>
      <protection hidden="1"/>
    </xf>
    <xf numFmtId="0" fontId="0" fillId="0" borderId="8" xfId="38" applyFont="1" applyBorder="1" applyAlignment="1" applyProtection="1">
      <alignment horizontal="left" vertical="center" wrapText="1"/>
      <protection hidden="1"/>
    </xf>
    <xf numFmtId="0" fontId="15" fillId="0" borderId="8" xfId="38" applyFont="1" applyBorder="1" applyAlignment="1" applyProtection="1">
      <alignment horizontal="left" vertical="center" wrapText="1"/>
      <protection hidden="1"/>
    </xf>
    <xf numFmtId="0" fontId="14" fillId="8" borderId="0" xfId="38"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justify" vertical="top" wrapText="1"/>
      <protection hidden="1"/>
    </xf>
    <xf numFmtId="0" fontId="36" fillId="0" borderId="0" xfId="38" applyFont="1" applyAlignment="1" applyProtection="1">
      <alignment horizontal="justify" vertical="center"/>
      <protection hidden="1"/>
    </xf>
    <xf numFmtId="0" fontId="14" fillId="0" borderId="0" xfId="0" applyFont="1" applyFill="1" applyAlignment="1" applyProtection="1">
      <alignment horizontal="center" vertical="center"/>
      <protection hidden="1"/>
    </xf>
    <xf numFmtId="0" fontId="0" fillId="0" borderId="12" xfId="38" applyFont="1" applyBorder="1" applyAlignment="1" applyProtection="1">
      <alignment horizontal="left" vertical="top" wrapText="1"/>
      <protection hidden="1"/>
    </xf>
    <xf numFmtId="0" fontId="15" fillId="0" borderId="12" xfId="38" applyFont="1" applyBorder="1" applyAlignment="1" applyProtection="1">
      <alignment horizontal="left" vertical="top" wrapText="1"/>
      <protection hidden="1"/>
    </xf>
    <xf numFmtId="0" fontId="0" fillId="0" borderId="26" xfId="38" applyFont="1" applyBorder="1" applyAlignment="1" applyProtection="1">
      <alignment horizontal="left" vertical="top" wrapText="1"/>
      <protection hidden="1"/>
    </xf>
    <xf numFmtId="0" fontId="15" fillId="0" borderId="3" xfId="38" applyFont="1" applyBorder="1" applyAlignment="1" applyProtection="1">
      <alignment horizontal="left" vertical="top" wrapText="1"/>
      <protection hidden="1"/>
    </xf>
    <xf numFmtId="0" fontId="15" fillId="0" borderId="14" xfId="38" applyFont="1" applyBorder="1" applyAlignment="1" applyProtection="1">
      <alignment horizontal="left" vertical="top" wrapText="1"/>
      <protection hidden="1"/>
    </xf>
    <xf numFmtId="10" fontId="15" fillId="2" borderId="26" xfId="38" applyNumberFormat="1" applyFont="1" applyFill="1" applyBorder="1" applyAlignment="1" applyProtection="1">
      <alignment horizontal="center" vertical="center"/>
      <protection locked="0"/>
    </xf>
    <xf numFmtId="10" fontId="15" fillId="2" borderId="3" xfId="38" applyNumberFormat="1" applyFont="1" applyFill="1" applyBorder="1" applyAlignment="1" applyProtection="1">
      <alignment horizontal="center" vertical="center"/>
      <protection locked="0"/>
    </xf>
    <xf numFmtId="10" fontId="15" fillId="2" borderId="14" xfId="38" applyNumberFormat="1" applyFont="1" applyFill="1" applyBorder="1" applyAlignment="1" applyProtection="1">
      <alignment horizontal="center" vertical="center"/>
      <protection locked="0"/>
    </xf>
    <xf numFmtId="0" fontId="14" fillId="0" borderId="0" xfId="38" applyNumberFormat="1" applyFont="1" applyFill="1" applyBorder="1" applyAlignment="1" applyProtection="1">
      <alignment horizontal="left" vertical="top"/>
      <protection hidden="1"/>
    </xf>
    <xf numFmtId="0" fontId="50" fillId="0" borderId="3" xfId="38" applyFont="1" applyBorder="1" applyAlignment="1" applyProtection="1">
      <alignment horizontal="center" vertical="center" wrapText="1"/>
      <protection hidden="1"/>
    </xf>
    <xf numFmtId="0" fontId="4" fillId="0" borderId="0" xfId="33" applyFont="1" applyAlignment="1" applyProtection="1">
      <alignment horizontal="justify" vertical="top"/>
      <protection hidden="1"/>
    </xf>
    <xf numFmtId="0" fontId="15" fillId="0" borderId="0"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195" fontId="14" fillId="0" borderId="0" xfId="33" applyNumberFormat="1" applyFont="1" applyAlignment="1" applyProtection="1">
      <alignment horizontal="left" vertical="center" indent="1"/>
      <protection hidden="1"/>
    </xf>
    <xf numFmtId="0" fontId="0" fillId="0" borderId="0" xfId="33" applyFont="1" applyFill="1" applyAlignment="1" applyProtection="1">
      <alignment horizontal="left" vertical="top" wrapText="1"/>
      <protection hidden="1"/>
    </xf>
    <xf numFmtId="0" fontId="4" fillId="0" borderId="0" xfId="33" applyFont="1" applyFill="1" applyAlignment="1" applyProtection="1">
      <alignment horizontal="justify" vertical="top"/>
      <protection hidden="1"/>
    </xf>
    <xf numFmtId="0" fontId="0" fillId="0" borderId="0" xfId="33" applyFont="1" applyFill="1" applyAlignment="1" applyProtection="1">
      <alignment horizontal="justify" vertical="top"/>
      <protection hidden="1"/>
    </xf>
    <xf numFmtId="0" fontId="15" fillId="0" borderId="0" xfId="33" applyFont="1" applyFill="1" applyAlignment="1" applyProtection="1">
      <alignment horizontal="justify" vertical="top"/>
      <protection hidden="1"/>
    </xf>
    <xf numFmtId="0" fontId="5" fillId="0" borderId="0" xfId="33" applyFont="1" applyAlignment="1" applyProtection="1">
      <alignment horizontal="justify" vertical="center"/>
      <protection hidden="1"/>
    </xf>
    <xf numFmtId="0" fontId="0" fillId="0" borderId="0" xfId="33" applyFont="1" applyFill="1" applyAlignment="1" applyProtection="1">
      <alignment vertical="top" wrapText="1"/>
      <protection hidden="1"/>
    </xf>
    <xf numFmtId="0" fontId="0" fillId="0" borderId="0" xfId="0" applyFill="1" applyAlignment="1">
      <alignment vertical="top" wrapText="1"/>
    </xf>
    <xf numFmtId="0" fontId="15" fillId="2" borderId="13" xfId="0" applyFont="1" applyFill="1" applyBorder="1" applyAlignment="1" applyProtection="1">
      <alignment horizontal="left" vertical="center"/>
      <protection locked="0"/>
    </xf>
    <xf numFmtId="0" fontId="4" fillId="0" borderId="0" xfId="33" applyFont="1" applyFill="1" applyAlignment="1" applyProtection="1">
      <alignment horizontal="left" vertical="top"/>
      <protection hidden="1"/>
    </xf>
    <xf numFmtId="0" fontId="15" fillId="0" borderId="11" xfId="0" applyFont="1" applyBorder="1" applyAlignment="1" applyProtection="1">
      <alignment horizontal="left" vertical="center" indent="2"/>
      <protection hidden="1"/>
    </xf>
    <xf numFmtId="0" fontId="15" fillId="0" borderId="13" xfId="0" applyFont="1" applyBorder="1" applyAlignment="1" applyProtection="1">
      <alignment horizontal="left" vertical="center" indent="2"/>
      <protection hidden="1"/>
    </xf>
    <xf numFmtId="0" fontId="14" fillId="0" borderId="0" xfId="33" applyFont="1" applyAlignment="1" applyProtection="1">
      <alignment horizontal="center" vertical="center"/>
      <protection hidden="1"/>
    </xf>
    <xf numFmtId="0" fontId="0" fillId="2" borderId="0" xfId="33" applyFont="1" applyFill="1" applyAlignment="1" applyProtection="1">
      <alignment horizontal="left" vertical="center"/>
      <protection locked="0"/>
    </xf>
    <xf numFmtId="0" fontId="15" fillId="2" borderId="0" xfId="33" applyFont="1" applyFill="1" applyAlignment="1" applyProtection="1">
      <alignment horizontal="left" vertical="center"/>
      <protection locked="0"/>
    </xf>
    <xf numFmtId="195" fontId="15" fillId="0" borderId="0" xfId="33" applyNumberFormat="1" applyFont="1" applyFill="1" applyAlignment="1" applyProtection="1">
      <alignment horizontal="left" vertical="center"/>
      <protection hidden="1"/>
    </xf>
    <xf numFmtId="0" fontId="5" fillId="0" borderId="0" xfId="33" applyFont="1" applyAlignment="1" applyProtection="1">
      <alignment horizontal="justify" vertical="top"/>
      <protection hidden="1"/>
    </xf>
    <xf numFmtId="0" fontId="4" fillId="0" borderId="0" xfId="33" applyFont="1" applyAlignment="1" applyProtection="1">
      <alignment horizontal="justify" vertical="center"/>
      <protection hidden="1"/>
    </xf>
  </cellXfs>
  <cellStyles count="48">
    <cellStyle name="75" xfId="1"/>
    <cellStyle name="ÅëÈ­ [0]_±âÅ¸" xfId="2"/>
    <cellStyle name="ÅëÈ­_±âÅ¸" xfId="3"/>
    <cellStyle name="ÄÞ¸¶ [0]_±âÅ¸" xfId="4"/>
    <cellStyle name="ÄÞ¸¶_±âÅ¸" xfId="5"/>
    <cellStyle name="Ç¥ÁØ_¿¬°£´©°è¿¹»ó" xfId="6"/>
    <cellStyle name="Comma" xfId="7" builtinId="3"/>
    <cellStyle name="Comma  - Style1" xfId="8"/>
    <cellStyle name="Comma  - Style2" xfId="9"/>
    <cellStyle name="Comma  - Style3" xfId="10"/>
    <cellStyle name="Comma  - Style4" xfId="11"/>
    <cellStyle name="Comma  - Style5" xfId="12"/>
    <cellStyle name="Comma  - Style6" xfId="13"/>
    <cellStyle name="Comma  - Style7" xfId="14"/>
    <cellStyle name="Comma  - Style8" xfId="15"/>
    <cellStyle name="Comma 2" xfId="16"/>
    <cellStyle name="Comma 3" xfId="17"/>
    <cellStyle name="Excel Built-in Normal" xfId="18"/>
    <cellStyle name="Formula" xfId="19"/>
    <cellStyle name="Header1" xfId="20"/>
    <cellStyle name="Header2" xfId="21"/>
    <cellStyle name="Hypertextový odkaz" xfId="22"/>
    <cellStyle name="no dec" xfId="23"/>
    <cellStyle name="Normal" xfId="0" builtinId="0"/>
    <cellStyle name="Normal - Style1" xfId="24"/>
    <cellStyle name="Normal 10" xfId="25"/>
    <cellStyle name="Normal 11" xfId="26"/>
    <cellStyle name="Normal 13" xfId="27"/>
    <cellStyle name="Normal 18" xfId="28"/>
    <cellStyle name="Normal 2" xfId="29"/>
    <cellStyle name="Normal 2 2" xfId="30"/>
    <cellStyle name="Normal 3" xfId="31"/>
    <cellStyle name="Normal 4" xfId="32"/>
    <cellStyle name="Normal_Annexures TW 04" xfId="33"/>
    <cellStyle name="Normal_Attach 3(JV)" xfId="34"/>
    <cellStyle name="Normal_Attacments TW 04" xfId="35"/>
    <cellStyle name="Normal_pgcil-tivim-pricesched" xfId="36"/>
    <cellStyle name="Normal_pgcil-tivim-pricesched_Sch-1" xfId="37"/>
    <cellStyle name="Normal_PRICE SCHEDULE-4 to 6-A4" xfId="38"/>
    <cellStyle name="Normal_Price_Schedules for Insulator Package Rev-01" xfId="39"/>
    <cellStyle name="Normal_PRICE-SCHE Bihar-Rev-2-corrections" xfId="40"/>
    <cellStyle name="Normal_PRICE-SCHE Bihar-Rev-2-corrections_Annexures TW 04" xfId="41"/>
    <cellStyle name="Normal_PRICE-SCHE Bihar-Rev-2-corrections_Price_Schedules for Insulator Package Rev-01" xfId="42"/>
    <cellStyle name="Normal_Sch-1" xfId="43"/>
    <cellStyle name="Percent" xfId="44" builtinId="5"/>
    <cellStyle name="Popis" xfId="45"/>
    <cellStyle name="Sledovaný hypertextový odkaz" xfId="46"/>
    <cellStyle name="Standard_BS14" xfId="47"/>
  </cellStyles>
  <dxfs count="3">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  Sch-1'!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  Sch-2'!A1"/></Relationships>
</file>

<file path=xl/drawings/_rels/drawing4.xml.rels><?xml version="1.0" encoding="UTF-8" standalone="yes"?>
<Relationships xmlns="http://schemas.openxmlformats.org/package/2006/relationships"><Relationship Id="rId2" Type="http://schemas.openxmlformats.org/officeDocument/2006/relationships/hyperlink" Target="#'Sch-3'!A1"/><Relationship Id="rId1" Type="http://schemas.openxmlformats.org/officeDocument/2006/relationships/hyperlink" Target="#'Sch-3(Part-I) '!Print_Area"/></Relationships>
</file>

<file path=xl/drawings/_rels/drawing5.xml.rels><?xml version="1.0" encoding="UTF-8" standalone="yes"?>
<Relationships xmlns="http://schemas.openxmlformats.org/package/2006/relationships"><Relationship Id="rId1" Type="http://schemas.openxmlformats.org/officeDocument/2006/relationships/hyperlink" Target="#'Sch-2(Part-I)'!A1"/></Relationships>
</file>

<file path=xl/drawings/_rels/drawing6.xml.rels><?xml version="1.0" encoding="UTF-8" standalone="yes"?>
<Relationships xmlns="http://schemas.openxmlformats.org/package/2006/relationships"><Relationship Id="rId2" Type="http://schemas.openxmlformats.org/officeDocument/2006/relationships/hyperlink" Target="#'Sch-3(Part-I) '!A1"/><Relationship Id="rId1" Type="http://schemas.openxmlformats.org/officeDocument/2006/relationships/hyperlink" Target="#'Sch-3(Part-I) '!Print_Area"/></Relationships>
</file>

<file path=xl/drawings/_rels/drawing7.xml.rels><?xml version="1.0" encoding="UTF-8" standalone="yes"?>
<Relationships xmlns="http://schemas.openxmlformats.org/package/2006/relationships"><Relationship Id="rId1" Type="http://schemas.openxmlformats.org/officeDocument/2006/relationships/hyperlink" Target="#'Sch-4'!A1"/></Relationships>
</file>

<file path=xl/drawings/_rels/drawing8.xml.rels><?xml version="1.0" encoding="UTF-8" standalone="yes"?>
<Relationships xmlns="http://schemas.openxmlformats.org/package/2006/relationships"><Relationship Id="rId1" Type="http://schemas.openxmlformats.org/officeDocument/2006/relationships/hyperlink" Target="#Discount!A1"/></Relationships>
</file>

<file path=xl/drawings/_rels/drawing9.xml.rels><?xml version="1.0" encoding="UTF-8" standalone="yes"?>
<Relationships xmlns="http://schemas.openxmlformats.org/package/2006/relationships"><Relationship Id="rId1" Type="http://schemas.openxmlformats.org/officeDocument/2006/relationships/hyperlink" Target="#Discount!A1"/></Relationships>
</file>

<file path=xl/drawings/_rels/drawing10.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1" tooltip="Click to Proceed"/>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3</xdr:col>
      <xdr:colOff>2714625</xdr:colOff>
      <xdr:row>10</xdr:row>
      <xdr:rowOff>219075</xdr:rowOff>
    </xdr:from>
    <xdr:to>
      <xdr:col>5</xdr:col>
      <xdr:colOff>57150</xdr:colOff>
      <xdr:row>12</xdr:row>
      <xdr:rowOff>190500</xdr:rowOff>
    </xdr:to>
    <xdr:pic>
      <xdr:nvPicPr>
        <xdr:cNvPr id="105485"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62800" y="3552825"/>
          <a:ext cx="14192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106514" name="Group 6">
          <a:hlinkClick xmlns:r="http://schemas.openxmlformats.org/officeDocument/2006/relationships" r:id="rId1" tooltip="Click for Sch-1"/>
        </xdr:cNvPr>
        <xdr:cNvGrpSpPr>
          <a:grpSpLocks/>
        </xdr:cNvGrpSpPr>
      </xdr:nvGrpSpPr>
      <xdr:grpSpPr bwMode="auto">
        <a:xfrm>
          <a:off x="8001000" y="209550"/>
          <a:ext cx="1104900" cy="847725"/>
          <a:chOff x="804" y="5"/>
          <a:chExt cx="116" cy="73"/>
        </a:xfrm>
      </xdr:grpSpPr>
      <xdr:sp macro="" textlink="">
        <xdr:nvSpPr>
          <xdr:cNvPr id="106515"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hlinkClick xmlns:r="http://schemas.openxmlformats.org/officeDocument/2006/relationships" r:id="rId2"/>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a:t>
            </a:r>
          </a:p>
          <a:p>
            <a:pPr algn="ctr" rtl="1">
              <a:defRPr sz="1000"/>
            </a:pPr>
            <a:r>
              <a:rPr lang="en-US" sz="1000" b="1" i="0" strike="noStrike">
                <a:solidFill>
                  <a:srgbClr val="000000"/>
                </a:solidFill>
                <a:latin typeface="Book Antiqua"/>
              </a:rPr>
              <a:t>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266700</xdr:colOff>
      <xdr:row>0</xdr:row>
      <xdr:rowOff>0</xdr:rowOff>
    </xdr:from>
    <xdr:to>
      <xdr:col>6</xdr:col>
      <xdr:colOff>1333500</xdr:colOff>
      <xdr:row>2</xdr:row>
      <xdr:rowOff>228600</xdr:rowOff>
    </xdr:to>
    <xdr:sp macro="" textlink="">
      <xdr:nvSpPr>
        <xdr:cNvPr id="107532" name="AutoShape 39"/>
        <xdr:cNvSpPr>
          <a:spLocks noChangeArrowheads="1"/>
        </xdr:cNvSpPr>
      </xdr:nvSpPr>
      <xdr:spPr bwMode="auto">
        <a:xfrm>
          <a:off x="9705975" y="0"/>
          <a:ext cx="2457450" cy="6477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clientData/>
  </xdr:twoCellAnchor>
  <xdr:twoCellAnchor>
    <xdr:from>
      <xdr:col>5</xdr:col>
      <xdr:colOff>842090</xdr:colOff>
      <xdr:row>0</xdr:row>
      <xdr:rowOff>131674</xdr:rowOff>
    </xdr:from>
    <xdr:to>
      <xdr:col>6</xdr:col>
      <xdr:colOff>913507</xdr:colOff>
      <xdr:row>2</xdr:row>
      <xdr:rowOff>109156</xdr:rowOff>
    </xdr:to>
    <xdr:sp macro="" textlink="">
      <xdr:nvSpPr>
        <xdr:cNvPr id="6" name="Text Box 3">
          <a:hlinkClick xmlns:r="http://schemas.openxmlformats.org/officeDocument/2006/relationships" r:id="rId1"/>
        </xdr:cNvPr>
        <xdr:cNvSpPr txBox="1">
          <a:spLocks noChangeArrowheads="1"/>
        </xdr:cNvSpPr>
      </xdr:nvSpPr>
      <xdr:spPr bwMode="auto">
        <a:xfrm>
          <a:off x="7680731" y="124054"/>
          <a:ext cx="1192966" cy="449587"/>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r>
            <a:rPr lang="en-US" sz="1000" b="1" i="0" strike="noStrike" baseline="0">
              <a:solidFill>
                <a:srgbClr val="000000"/>
              </a:solidFill>
              <a:latin typeface="Book Antiqua"/>
            </a:rPr>
            <a:t> </a:t>
          </a:r>
        </a:p>
        <a:p>
          <a:pPr algn="ctr" rtl="1">
            <a:lnSpc>
              <a:spcPts val="1000"/>
            </a:lnSpc>
            <a:defRPr sz="1000"/>
          </a:pPr>
          <a:r>
            <a:rPr lang="en-US" sz="1000" b="1" i="0" strike="noStrike" baseline="0">
              <a:solidFill>
                <a:srgbClr val="000000"/>
              </a:solidFill>
              <a:latin typeface="Book Antiqua"/>
            </a:rPr>
            <a:t>Sch-2</a:t>
          </a:r>
          <a:endParaRPr lang="en-US" sz="1000" b="1" i="0" strike="noStrike">
            <a:solidFill>
              <a:srgbClr val="000000"/>
            </a:solidFill>
            <a:latin typeface="Book Antiqu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76200</xdr:colOff>
      <xdr:row>0</xdr:row>
      <xdr:rowOff>0</xdr:rowOff>
    </xdr:from>
    <xdr:to>
      <xdr:col>9</xdr:col>
      <xdr:colOff>533400</xdr:colOff>
      <xdr:row>2</xdr:row>
      <xdr:rowOff>238125</xdr:rowOff>
    </xdr:to>
    <xdr:grpSp>
      <xdr:nvGrpSpPr>
        <xdr:cNvPr id="108562" name="Group 5"/>
        <xdr:cNvGrpSpPr>
          <a:grpSpLocks/>
        </xdr:cNvGrpSpPr>
      </xdr:nvGrpSpPr>
      <xdr:grpSpPr bwMode="auto">
        <a:xfrm>
          <a:off x="11077575" y="0"/>
          <a:ext cx="2419350" cy="762000"/>
          <a:chOff x="5992911" y="0"/>
          <a:chExt cx="2419036" cy="769027"/>
        </a:xfrm>
      </xdr:grpSpPr>
      <xdr:sp macro="" textlink="">
        <xdr:nvSpPr>
          <xdr:cNvPr id="108563" name="AutoShape 2">
            <a:hlinkClick xmlns:r="http://schemas.openxmlformats.org/officeDocument/2006/relationships" r:id="rId1"/>
          </xdr:cNvPr>
          <xdr:cNvSpPr>
            <a:spLocks noChangeArrowheads="1"/>
          </xdr:cNvSpPr>
        </xdr:nvSpPr>
        <xdr:spPr bwMode="auto">
          <a:xfrm>
            <a:off x="5992911" y="0"/>
            <a:ext cx="2419036" cy="7690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6" name="Text Box 3">
            <a:hlinkClick xmlns:r="http://schemas.openxmlformats.org/officeDocument/2006/relationships" r:id="rId2"/>
          </xdr:cNvPr>
          <xdr:cNvSpPr txBox="1">
            <a:spLocks noChangeArrowheads="1"/>
          </xdr:cNvSpPr>
        </xdr:nvSpPr>
        <xdr:spPr bwMode="auto">
          <a:xfrm>
            <a:off x="6459575" y="182644"/>
            <a:ext cx="1466660" cy="432578"/>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p>
          <a:p>
            <a:pPr algn="ctr" rtl="1">
              <a:lnSpc>
                <a:spcPts val="1000"/>
              </a:lnSpc>
              <a:defRPr sz="1000"/>
            </a:pPr>
            <a:r>
              <a:rPr lang="en-US" sz="1000" b="1" i="0" strike="noStrike">
                <a:solidFill>
                  <a:srgbClr val="000000"/>
                </a:solidFill>
                <a:latin typeface="Book Antiqua"/>
              </a:rPr>
              <a:t>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266700</xdr:colOff>
      <xdr:row>0</xdr:row>
      <xdr:rowOff>0</xdr:rowOff>
    </xdr:from>
    <xdr:to>
      <xdr:col>6</xdr:col>
      <xdr:colOff>1333500</xdr:colOff>
      <xdr:row>2</xdr:row>
      <xdr:rowOff>228600</xdr:rowOff>
    </xdr:to>
    <xdr:sp macro="" textlink="">
      <xdr:nvSpPr>
        <xdr:cNvPr id="109580" name="AutoShape 39"/>
        <xdr:cNvSpPr>
          <a:spLocks noChangeArrowheads="1"/>
        </xdr:cNvSpPr>
      </xdr:nvSpPr>
      <xdr:spPr bwMode="auto">
        <a:xfrm>
          <a:off x="7534275" y="0"/>
          <a:ext cx="1933575" cy="6858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clientData/>
  </xdr:twoCellAnchor>
  <xdr:twoCellAnchor>
    <xdr:from>
      <xdr:col>5</xdr:col>
      <xdr:colOff>849710</xdr:colOff>
      <xdr:row>0</xdr:row>
      <xdr:rowOff>124054</xdr:rowOff>
    </xdr:from>
    <xdr:to>
      <xdr:col>6</xdr:col>
      <xdr:colOff>895486</xdr:colOff>
      <xdr:row>2</xdr:row>
      <xdr:rowOff>110263</xdr:rowOff>
    </xdr:to>
    <xdr:sp macro="" textlink="">
      <xdr:nvSpPr>
        <xdr:cNvPr id="3" name="Text Box 3">
          <a:hlinkClick xmlns:r="http://schemas.openxmlformats.org/officeDocument/2006/relationships" r:id="rId1"/>
        </xdr:cNvPr>
        <xdr:cNvSpPr txBox="1">
          <a:spLocks noChangeArrowheads="1"/>
        </xdr:cNvSpPr>
      </xdr:nvSpPr>
      <xdr:spPr bwMode="auto">
        <a:xfrm>
          <a:off x="8113475" y="124054"/>
          <a:ext cx="927038" cy="44340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r>
            <a:rPr lang="en-US" sz="1000" b="1" i="0" strike="noStrike" baseline="0">
              <a:solidFill>
                <a:srgbClr val="000000"/>
              </a:solidFill>
              <a:latin typeface="Book Antiqua"/>
            </a:rPr>
            <a:t> </a:t>
          </a:r>
        </a:p>
        <a:p>
          <a:pPr algn="ctr" rtl="1">
            <a:lnSpc>
              <a:spcPts val="1000"/>
            </a:lnSpc>
            <a:defRPr sz="1000"/>
          </a:pPr>
          <a:r>
            <a:rPr lang="en-US" sz="1000" b="1" i="0" strike="noStrike" baseline="0">
              <a:solidFill>
                <a:srgbClr val="000000"/>
              </a:solidFill>
              <a:latin typeface="Book Antiqua"/>
            </a:rPr>
            <a:t>Sch-2(Part-I)</a:t>
          </a:r>
          <a:endParaRPr lang="en-US" sz="1000" b="1" i="0" strike="noStrike">
            <a:solidFill>
              <a:srgbClr val="000000"/>
            </a:solidFill>
            <a:latin typeface="Book Antiqu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76200</xdr:colOff>
      <xdr:row>0</xdr:row>
      <xdr:rowOff>0</xdr:rowOff>
    </xdr:from>
    <xdr:to>
      <xdr:col>9</xdr:col>
      <xdr:colOff>533400</xdr:colOff>
      <xdr:row>2</xdr:row>
      <xdr:rowOff>238125</xdr:rowOff>
    </xdr:to>
    <xdr:grpSp>
      <xdr:nvGrpSpPr>
        <xdr:cNvPr id="110610" name="Group 5"/>
        <xdr:cNvGrpSpPr>
          <a:grpSpLocks/>
        </xdr:cNvGrpSpPr>
      </xdr:nvGrpSpPr>
      <xdr:grpSpPr bwMode="auto">
        <a:xfrm>
          <a:off x="9182100" y="0"/>
          <a:ext cx="2419350" cy="762000"/>
          <a:chOff x="5992911" y="0"/>
          <a:chExt cx="2419036" cy="769027"/>
        </a:xfrm>
      </xdr:grpSpPr>
      <xdr:sp macro="" textlink="">
        <xdr:nvSpPr>
          <xdr:cNvPr id="110611" name="AutoShape 2">
            <a:hlinkClick xmlns:r="http://schemas.openxmlformats.org/officeDocument/2006/relationships" r:id="rId1"/>
          </xdr:cNvPr>
          <xdr:cNvSpPr>
            <a:spLocks noChangeArrowheads="1"/>
          </xdr:cNvSpPr>
        </xdr:nvSpPr>
        <xdr:spPr bwMode="auto">
          <a:xfrm>
            <a:off x="5992911" y="0"/>
            <a:ext cx="2419036" cy="7690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xdr:cNvPr>
          <xdr:cNvSpPr txBox="1">
            <a:spLocks noChangeArrowheads="1"/>
          </xdr:cNvSpPr>
        </xdr:nvSpPr>
        <xdr:spPr bwMode="auto">
          <a:xfrm>
            <a:off x="6459575" y="182644"/>
            <a:ext cx="1466660" cy="432578"/>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p>
          <a:p>
            <a:pPr algn="ctr" rtl="1">
              <a:lnSpc>
                <a:spcPts val="1000"/>
              </a:lnSpc>
              <a:defRPr sz="1000"/>
            </a:pPr>
            <a:r>
              <a:rPr lang="en-US" sz="1000" b="1" i="0" strike="noStrike">
                <a:solidFill>
                  <a:srgbClr val="000000"/>
                </a:solidFill>
                <a:latin typeface="Book Antiqua"/>
              </a:rPr>
              <a:t>Sch-3(Part-I)</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5</xdr:row>
      <xdr:rowOff>28575</xdr:rowOff>
    </xdr:to>
    <xdr:grpSp>
      <xdr:nvGrpSpPr>
        <xdr:cNvPr id="111634" name="Group 1">
          <a:hlinkClick xmlns:r="http://schemas.openxmlformats.org/officeDocument/2006/relationships" r:id="rId1" tooltip="Click for Sch-4"/>
        </xdr:cNvPr>
        <xdr:cNvGrpSpPr>
          <a:grpSpLocks/>
        </xdr:cNvGrpSpPr>
      </xdr:nvGrpSpPr>
      <xdr:grpSpPr bwMode="auto">
        <a:xfrm>
          <a:off x="11449050" y="19050"/>
          <a:ext cx="0" cy="1314450"/>
          <a:chOff x="804" y="5"/>
          <a:chExt cx="116" cy="73"/>
        </a:xfrm>
      </xdr:grpSpPr>
      <xdr:sp macro="" textlink="">
        <xdr:nvSpPr>
          <xdr:cNvPr id="111635"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hlinkClick xmlns:r="http://schemas.openxmlformats.org/officeDocument/2006/relationships" r:id="rId1"/>
          </xdr:cNvPr>
          <xdr:cNvSpPr txBox="1">
            <a:spLocks noChangeArrowheads="1"/>
          </xdr:cNvSpPr>
        </xdr:nvSpPr>
        <xdr:spPr bwMode="auto">
          <a:xfrm>
            <a:off x="11449050" y="-197380819518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a:t>
            </a:r>
          </a:p>
          <a:p>
            <a:pPr algn="ctr" rtl="1">
              <a:defRPr sz="1000"/>
            </a:pPr>
            <a:r>
              <a:rPr lang="en-US" sz="1000" b="1" i="0" strike="noStrike">
                <a:solidFill>
                  <a:srgbClr val="000000"/>
                </a:solidFill>
                <a:latin typeface="Book Antiqua"/>
              </a:rPr>
              <a:t>Sch-4</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123825</xdr:colOff>
      <xdr:row>0</xdr:row>
      <xdr:rowOff>19050</xdr:rowOff>
    </xdr:from>
    <xdr:to>
      <xdr:col>6</xdr:col>
      <xdr:colOff>314325</xdr:colOff>
      <xdr:row>2</xdr:row>
      <xdr:rowOff>257175</xdr:rowOff>
    </xdr:to>
    <xdr:grpSp>
      <xdr:nvGrpSpPr>
        <xdr:cNvPr id="112658" name="Group 5">
          <a:hlinkClick xmlns:r="http://schemas.openxmlformats.org/officeDocument/2006/relationships" r:id="rId1"/>
        </xdr:cNvPr>
        <xdr:cNvGrpSpPr>
          <a:grpSpLocks/>
        </xdr:cNvGrpSpPr>
      </xdr:nvGrpSpPr>
      <xdr:grpSpPr bwMode="auto">
        <a:xfrm>
          <a:off x="7772400" y="19050"/>
          <a:ext cx="1714500" cy="695325"/>
          <a:chOff x="7341417" y="19050"/>
          <a:chExt cx="1701982" cy="687619"/>
        </a:xfrm>
      </xdr:grpSpPr>
      <xdr:sp macro="" textlink="">
        <xdr:nvSpPr>
          <xdr:cNvPr id="112659" name="AutoShape 2"/>
          <xdr:cNvSpPr>
            <a:spLocks noChangeArrowheads="1"/>
          </xdr:cNvSpPr>
        </xdr:nvSpPr>
        <xdr:spPr bwMode="auto">
          <a:xfrm>
            <a:off x="7391614" y="19050"/>
            <a:ext cx="1598274" cy="687619"/>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xdr:cNvSpPr txBox="1">
            <a:spLocks noChangeArrowheads="1"/>
          </xdr:cNvSpPr>
        </xdr:nvSpPr>
        <xdr:spPr bwMode="auto">
          <a:xfrm>
            <a:off x="7341417" y="188600"/>
            <a:ext cx="1701982" cy="367358"/>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Discout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113682" name="Group 1">
          <a:hlinkClick xmlns:r="http://schemas.openxmlformats.org/officeDocument/2006/relationships" r:id="rId1"/>
        </xdr:cNvPr>
        <xdr:cNvGrpSpPr>
          <a:grpSpLocks/>
        </xdr:cNvGrpSpPr>
      </xdr:nvGrpSpPr>
      <xdr:grpSpPr bwMode="auto">
        <a:xfrm>
          <a:off x="7629525" y="19050"/>
          <a:ext cx="923925" cy="695325"/>
          <a:chOff x="804" y="5"/>
          <a:chExt cx="116" cy="73"/>
        </a:xfrm>
      </xdr:grpSpPr>
      <xdr:sp macro="" textlink="">
        <xdr:nvSpPr>
          <xdr:cNvPr id="113683"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xdr:cNvSpPr txBox="1">
            <a:spLocks noChangeArrowheads="1"/>
          </xdr:cNvSpPr>
        </xdr:nvSpPr>
        <xdr:spPr bwMode="auto">
          <a:xfrm>
            <a:off x="821" y="23"/>
            <a:ext cx="99"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Discount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685800</xdr:colOff>
      <xdr:row>0</xdr:row>
      <xdr:rowOff>0</xdr:rowOff>
    </xdr:from>
    <xdr:to>
      <xdr:col>13</xdr:col>
      <xdr:colOff>504825</xdr:colOff>
      <xdr:row>2</xdr:row>
      <xdr:rowOff>123825</xdr:rowOff>
    </xdr:to>
    <xdr:grpSp>
      <xdr:nvGrpSpPr>
        <xdr:cNvPr id="114706" name="Group 7"/>
        <xdr:cNvGrpSpPr>
          <a:grpSpLocks/>
        </xdr:cNvGrpSpPr>
      </xdr:nvGrpSpPr>
      <xdr:grpSpPr bwMode="auto">
        <a:xfrm>
          <a:off x="8553450" y="0"/>
          <a:ext cx="1304925" cy="857250"/>
          <a:chOff x="4776511" y="0"/>
          <a:chExt cx="1896595" cy="854286"/>
        </a:xfrm>
      </xdr:grpSpPr>
      <xdr:sp macro="" textlink="">
        <xdr:nvSpPr>
          <xdr:cNvPr id="114707" name="AutoShape 2"/>
          <xdr:cNvSpPr>
            <a:spLocks noChangeArrowheads="1"/>
          </xdr:cNvSpPr>
        </xdr:nvSpPr>
        <xdr:spPr bwMode="auto">
          <a:xfrm>
            <a:off x="4776511" y="0"/>
            <a:ext cx="1896595" cy="8542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8" name="Text Box 3">
            <a:hlinkClick xmlns:r="http://schemas.openxmlformats.org/officeDocument/2006/relationships" r:id="rId1"/>
          </xdr:cNvPr>
          <xdr:cNvSpPr txBox="1">
            <a:spLocks noChangeArrowheads="1"/>
          </xdr:cNvSpPr>
        </xdr:nvSpPr>
        <xdr:spPr bwMode="auto">
          <a:xfrm>
            <a:off x="5025699" y="180349"/>
            <a:ext cx="1647407" cy="465111"/>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104467" name="Group 5">
          <a:hlinkClick xmlns:r="http://schemas.openxmlformats.org/officeDocument/2006/relationships" r:id="rId1" tooltip="Back to Cover Page"/>
        </xdr:cNvPr>
        <xdr:cNvGrpSpPr>
          <a:grpSpLocks/>
        </xdr:cNvGrpSpPr>
      </xdr:nvGrpSpPr>
      <xdr:grpSpPr bwMode="auto">
        <a:xfrm>
          <a:off x="7324725" y="47625"/>
          <a:ext cx="1104900" cy="695325"/>
          <a:chOff x="762" y="5"/>
          <a:chExt cx="116" cy="73"/>
        </a:xfrm>
      </xdr:grpSpPr>
      <xdr:sp macro="" textlink="">
        <xdr:nvSpPr>
          <xdr:cNvPr id="104468" name="AutoShape 2"/>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18" Type="http://schemas.openxmlformats.org/officeDocument/2006/relationships/printerSettings" Target="../printerSettings/printerSettings3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19" Type="http://schemas.openxmlformats.org/officeDocument/2006/relationships/drawing" Target="../drawings/drawing1.xml"/><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3.bin"/><Relationship Id="rId13" Type="http://schemas.openxmlformats.org/officeDocument/2006/relationships/printerSettings" Target="../printerSettings/printerSettings48.bin"/><Relationship Id="rId18" Type="http://schemas.openxmlformats.org/officeDocument/2006/relationships/drawing" Target="../drawings/drawing2.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10" Type="http://schemas.openxmlformats.org/officeDocument/2006/relationships/printerSettings" Target="../printerSettings/printerSettings45.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18" Type="http://schemas.openxmlformats.org/officeDocument/2006/relationships/printerSettings" Target="../printerSettings/printerSettings7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17" Type="http://schemas.openxmlformats.org/officeDocument/2006/relationships/printerSettings" Target="../printerSettings/printerSettings69.bin"/><Relationship Id="rId2" Type="http://schemas.openxmlformats.org/officeDocument/2006/relationships/printerSettings" Target="../printerSettings/printerSettings54.bin"/><Relationship Id="rId16" Type="http://schemas.openxmlformats.org/officeDocument/2006/relationships/printerSettings" Target="../printerSettings/printerSettings68.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5" Type="http://schemas.openxmlformats.org/officeDocument/2006/relationships/printerSettings" Target="../printerSettings/printerSettings67.bin"/><Relationship Id="rId10" Type="http://schemas.openxmlformats.org/officeDocument/2006/relationships/printerSettings" Target="../printerSettings/printerSettings62.bin"/><Relationship Id="rId19" Type="http://schemas.openxmlformats.org/officeDocument/2006/relationships/drawing" Target="../drawings/drawing3.xml"/><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10" Type="http://schemas.openxmlformats.org/officeDocument/2006/relationships/printerSettings" Target="../printerSettings/printerSettings80.bin"/><Relationship Id="rId19" Type="http://schemas.openxmlformats.org/officeDocument/2006/relationships/drawing" Target="../drawings/drawing4.xml"/><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10" Type="http://schemas.openxmlformats.org/officeDocument/2006/relationships/drawing" Target="../drawings/drawing5.xml"/><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5.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10" Type="http://schemas.openxmlformats.org/officeDocument/2006/relationships/drawing" Target="../drawings/drawing6.xml"/><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3" Type="http://schemas.openxmlformats.org/officeDocument/2006/relationships/printerSettings" Target="../printerSettings/printerSettings109.bin"/><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10" Type="http://schemas.openxmlformats.org/officeDocument/2006/relationships/printerSettings" Target="../printerSettings/printerSettings116.bin"/><Relationship Id="rId19" Type="http://schemas.openxmlformats.org/officeDocument/2006/relationships/drawing" Target="../drawings/drawing7.xml"/><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3" Type="http://schemas.openxmlformats.org/officeDocument/2006/relationships/printerSettings" Target="../printerSettings/printerSettings127.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10" Type="http://schemas.openxmlformats.org/officeDocument/2006/relationships/printerSettings" Target="../printerSettings/printerSettings134.bin"/><Relationship Id="rId19" Type="http://schemas.openxmlformats.org/officeDocument/2006/relationships/drawing" Target="../drawings/drawing8.xml"/><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18" Type="http://schemas.openxmlformats.org/officeDocument/2006/relationships/drawing" Target="../drawings/drawing9.xml"/><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18" Type="http://schemas.openxmlformats.org/officeDocument/2006/relationships/drawing" Target="../drawings/drawing10.xml"/><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4.bin"/><Relationship Id="rId13" Type="http://schemas.openxmlformats.org/officeDocument/2006/relationships/printerSettings" Target="../printerSettings/printerSettings189.bin"/><Relationship Id="rId18" Type="http://schemas.openxmlformats.org/officeDocument/2006/relationships/drawing" Target="../drawings/drawing11.xml"/><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12" Type="http://schemas.openxmlformats.org/officeDocument/2006/relationships/printerSettings" Target="../printerSettings/printerSettings188.bin"/><Relationship Id="rId17" Type="http://schemas.openxmlformats.org/officeDocument/2006/relationships/printerSettings" Target="../printerSettings/printerSettings193.bin"/><Relationship Id="rId2" Type="http://schemas.openxmlformats.org/officeDocument/2006/relationships/printerSettings" Target="../printerSettings/printerSettings178.bin"/><Relationship Id="rId16" Type="http://schemas.openxmlformats.org/officeDocument/2006/relationships/printerSettings" Target="../printerSettings/printerSettings192.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11" Type="http://schemas.openxmlformats.org/officeDocument/2006/relationships/printerSettings" Target="../printerSettings/printerSettings187.bin"/><Relationship Id="rId5" Type="http://schemas.openxmlformats.org/officeDocument/2006/relationships/printerSettings" Target="../printerSettings/printerSettings181.bin"/><Relationship Id="rId15" Type="http://schemas.openxmlformats.org/officeDocument/2006/relationships/printerSettings" Target="../printerSettings/printerSettings191.bin"/><Relationship Id="rId10" Type="http://schemas.openxmlformats.org/officeDocument/2006/relationships/printerSettings" Target="../printerSettings/printerSettings186.bin"/><Relationship Id="rId4" Type="http://schemas.openxmlformats.org/officeDocument/2006/relationships/printerSettings" Target="../printerSettings/printerSettings180.bin"/><Relationship Id="rId9" Type="http://schemas.openxmlformats.org/officeDocument/2006/relationships/printerSettings" Target="../printerSettings/printerSettings185.bin"/><Relationship Id="rId14" Type="http://schemas.openxmlformats.org/officeDocument/2006/relationships/printerSettings" Target="../printerSettings/printerSettings1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0"/>
  <sheetViews>
    <sheetView showGridLines="0" workbookViewId="0">
      <selection activeCell="C5" sqref="C5:F5"/>
    </sheetView>
  </sheetViews>
  <sheetFormatPr defaultRowHeight="16.5"/>
  <cols>
    <col min="1" max="1" width="3.5" style="185" customWidth="1"/>
    <col min="2" max="2" width="18" style="193" customWidth="1"/>
    <col min="3" max="3" width="6.625" style="193" customWidth="1"/>
    <col min="4" max="4" width="36" style="193" customWidth="1"/>
    <col min="5" max="5" width="11" style="193" customWidth="1"/>
    <col min="6" max="6" width="9" style="193"/>
    <col min="7" max="16384" width="9" style="187"/>
  </cols>
  <sheetData>
    <row r="1" spans="1:6">
      <c r="B1" s="186"/>
      <c r="C1" s="186"/>
      <c r="D1" s="186"/>
      <c r="E1" s="186"/>
      <c r="F1" s="186"/>
    </row>
    <row r="2" spans="1:6" ht="18.75">
      <c r="A2" s="551" t="s">
        <v>40</v>
      </c>
      <c r="B2" s="551"/>
      <c r="C2" s="551"/>
      <c r="D2" s="551"/>
      <c r="E2" s="551"/>
      <c r="F2" s="551"/>
    </row>
    <row r="3" spans="1:6">
      <c r="A3" s="555" t="s">
        <v>48</v>
      </c>
      <c r="B3" s="555"/>
      <c r="C3" s="555"/>
      <c r="D3" s="555"/>
      <c r="E3" s="555"/>
      <c r="F3" s="555"/>
    </row>
    <row r="4" spans="1:6">
      <c r="B4" s="189"/>
      <c r="C4" s="189"/>
      <c r="D4" s="189"/>
      <c r="E4" s="189"/>
      <c r="F4" s="189"/>
    </row>
    <row r="5" spans="1:6" ht="37.5" customHeight="1">
      <c r="A5" s="190">
        <v>1</v>
      </c>
      <c r="B5" s="191" t="s">
        <v>39</v>
      </c>
      <c r="C5" s="552"/>
      <c r="D5" s="553"/>
      <c r="E5" s="553"/>
      <c r="F5" s="554"/>
    </row>
    <row r="6" spans="1:6">
      <c r="A6" s="188"/>
      <c r="B6" s="192"/>
    </row>
    <row r="7" spans="1:6" ht="24.95" customHeight="1">
      <c r="A7" s="188">
        <v>2</v>
      </c>
      <c r="B7" s="192" t="s">
        <v>42</v>
      </c>
      <c r="C7" s="548"/>
      <c r="D7" s="549"/>
      <c r="E7" s="549"/>
      <c r="F7" s="550"/>
    </row>
    <row r="8" spans="1:6">
      <c r="A8" s="188"/>
      <c r="B8" s="192"/>
    </row>
    <row r="9" spans="1:6" ht="24.95" customHeight="1">
      <c r="A9" s="188">
        <v>3</v>
      </c>
      <c r="B9" s="192" t="s">
        <v>41</v>
      </c>
      <c r="C9" s="548"/>
      <c r="D9" s="549"/>
      <c r="E9" s="549"/>
      <c r="F9" s="550"/>
    </row>
    <row r="10" spans="1:6" hidden="1">
      <c r="A10" s="188"/>
      <c r="B10" s="192"/>
    </row>
    <row r="11" spans="1:6" ht="24.95" hidden="1" customHeight="1">
      <c r="A11" s="188">
        <v>4</v>
      </c>
      <c r="B11" s="192" t="s">
        <v>43</v>
      </c>
      <c r="C11" s="548" t="s">
        <v>103</v>
      </c>
      <c r="D11" s="549"/>
      <c r="E11" s="549"/>
      <c r="F11" s="550"/>
    </row>
    <row r="12" spans="1:6" ht="24.95" hidden="1" customHeight="1">
      <c r="A12" s="188">
        <v>5</v>
      </c>
      <c r="B12" s="192" t="s">
        <v>46</v>
      </c>
      <c r="C12" s="558">
        <v>6615</v>
      </c>
      <c r="D12" s="549"/>
      <c r="E12" s="549"/>
      <c r="F12" s="550"/>
    </row>
    <row r="13" spans="1:6" hidden="1">
      <c r="A13" s="188"/>
      <c r="B13" s="192"/>
    </row>
    <row r="14" spans="1:6" ht="24.95" hidden="1" customHeight="1">
      <c r="A14" s="188">
        <v>6</v>
      </c>
      <c r="B14" s="192" t="s">
        <v>44</v>
      </c>
      <c r="C14" s="556" t="s">
        <v>47</v>
      </c>
      <c r="D14" s="557"/>
      <c r="E14" s="194" t="s">
        <v>45</v>
      </c>
    </row>
    <row r="15" spans="1:6" ht="20.100000000000001" hidden="1" customHeight="1">
      <c r="C15" s="195"/>
      <c r="D15" s="196"/>
      <c r="E15" s="197"/>
    </row>
    <row r="16" spans="1:6" ht="20.100000000000001" hidden="1" customHeight="1">
      <c r="C16" s="198"/>
      <c r="D16" s="199"/>
      <c r="E16" s="200"/>
    </row>
    <row r="17" spans="3:5" ht="20.100000000000001" hidden="1" customHeight="1">
      <c r="C17" s="198"/>
      <c r="D17" s="199"/>
      <c r="E17" s="200"/>
    </row>
    <row r="18" spans="3:5" ht="20.100000000000001" hidden="1" customHeight="1">
      <c r="C18" s="201"/>
      <c r="D18" s="202"/>
      <c r="E18" s="203"/>
    </row>
    <row r="19" spans="3:5" hidden="1"/>
    <row r="20" spans="3:5" hidden="1"/>
  </sheetData>
  <sheetProtection selectLockedCells="1" selectUnlockedCells="1"/>
  <customSheetViews>
    <customSheetView guid="{398C7893-3C2A-4DA4-8552-014985533932}" showGridLines="0" hiddenRows="1" state="hidden">
      <selection activeCell="C5" sqref="C5:F5"/>
      <pageMargins left="0.75" right="0.75" top="1" bottom="1" header="0.5" footer="0.5"/>
      <pageSetup orientation="portrait" r:id="rId1"/>
      <headerFooter alignWithMargins="0"/>
    </customSheetView>
    <customSheetView guid="{BEF72719-4CCF-4C9B-95F6-0F3535FF30B3}" showGridLines="0" hiddenRows="1" state="hidden">
      <selection activeCell="C5" sqref="C5:F5"/>
      <pageMargins left="0.75" right="0.75" top="1" bottom="1" header="0.5" footer="0.5"/>
      <pageSetup orientation="portrait" r:id="rId2"/>
      <headerFooter alignWithMargins="0"/>
    </customSheetView>
    <customSheetView guid="{CF0E662C-D3BC-4297-99E8-62C40B3B7AD9}" showGridLines="0" hiddenRows="1" state="hidden">
      <selection activeCell="C5" sqref="C5:F5"/>
      <pageMargins left="0.75" right="0.75" top="1" bottom="1" header="0.5" footer="0.5"/>
      <pageSetup orientation="portrait" r:id="rId3"/>
      <headerFooter alignWithMargins="0"/>
    </customSheetView>
    <customSheetView guid="{BAD0225F-C858-4E40-A5E7-64BB5328C88A}" showGridLines="0" hiddenRows="1" state="hidden">
      <selection activeCell="C5" sqref="C5:F5"/>
      <pageMargins left="0.75" right="0.75" top="1" bottom="1" header="0.5" footer="0.5"/>
      <pageSetup orientation="portrait" r:id="rId4"/>
      <headerFooter alignWithMargins="0"/>
    </customSheetView>
    <customSheetView guid="{8DC3BA4D-7811-4245-A3D0-7EE4A8A001CA}" showGridLines="0" hiddenRows="1" state="hidden">
      <selection activeCell="C5" sqref="C5:F5"/>
      <pageMargins left="0.75" right="0.75" top="1" bottom="1" header="0.5" footer="0.5"/>
      <pageSetup orientation="portrait" r:id="rId5"/>
      <headerFooter alignWithMargins="0"/>
    </customSheetView>
    <customSheetView guid="{E95B21C1-D936-4435-AF6F-90CF0B6A7506}" showGridLines="0" hiddenRows="1" state="hidden">
      <selection activeCell="C7" sqref="C7:F7"/>
      <pageMargins left="0.75" right="0.75" top="1" bottom="1" header="0.5" footer="0.5"/>
      <pageSetup orientation="portrait" r:id="rId6"/>
      <headerFooter alignWithMargins="0"/>
    </customSheetView>
    <customSheetView guid="{B1277D53-29D6-4226-81E2-084FB62977B6}" showGridLines="0" hiddenRows="1" state="hidden">
      <selection activeCell="I14" sqref="I14"/>
      <pageMargins left="0.75" right="0.75" top="1" bottom="1" header="0.5" footer="0.5"/>
      <pageSetup orientation="portrait" r:id="rId7"/>
      <headerFooter alignWithMargins="0"/>
    </customSheetView>
    <customSheetView guid="{58D82F59-8CF6-455F-B9F4-081499FDF243}" showGridLines="0" hiddenRows="1" state="hidden">
      <selection activeCell="I14" sqref="I14"/>
      <pageMargins left="0.75" right="0.75" top="1" bottom="1" header="0.5" footer="0.5"/>
      <pageSetup orientation="portrait" r:id="rId8"/>
      <headerFooter alignWithMargins="0"/>
    </customSheetView>
    <customSheetView guid="{696D9240-6693-44E8-B9A4-2BFADD101EE2}" showGridLines="0" hiddenRows="1" state="hidden">
      <selection activeCell="C9" sqref="C9:F9"/>
      <pageMargins left="0.75" right="0.75" top="1" bottom="1" header="0.5" footer="0.5"/>
      <pageSetup orientation="portrait" r:id="rId9"/>
      <headerFooter alignWithMargins="0"/>
    </customSheetView>
    <customSheetView guid="{B0EE7D76-5806-4718-BDAD-3A3EA691E5E4}" showGridLines="0" hiddenRows="1" state="hidden">
      <selection activeCell="I14" sqref="I14"/>
      <pageMargins left="0.75" right="0.75" top="1" bottom="1" header="0.5" footer="0.5"/>
      <pageSetup orientation="portrait" r:id="rId10"/>
      <headerFooter alignWithMargins="0"/>
    </customSheetView>
    <customSheetView guid="{1A26D3B9-AD8D-4AE9-81F5-E0DF795F4658}" showGridLines="0" hiddenRows="1" state="hidden">
      <selection activeCell="C5" sqref="C5:F5"/>
      <pageMargins left="0.75" right="0.75" top="1" bottom="1" header="0.5" footer="0.5"/>
      <pageSetup orientation="portrait" r:id="rId11"/>
      <headerFooter alignWithMargins="0"/>
    </customSheetView>
    <customSheetView guid="{4F47A486-EA66-4D4B-9D65-1ABEAC31AACE}" showGridLines="0" hiddenRows="1" state="hidden">
      <selection activeCell="C5" sqref="C5:F5"/>
      <pageMargins left="0.75" right="0.75" top="1" bottom="1" header="0.5" footer="0.5"/>
      <pageSetup orientation="portrait" r:id="rId12"/>
      <headerFooter alignWithMargins="0"/>
    </customSheetView>
    <customSheetView guid="{25334923-91A5-4F88-9A10-8FA88873EC26}" showGridLines="0" hiddenRows="1" state="hidden">
      <selection activeCell="C5" sqref="C5:F5"/>
      <pageMargins left="0.75" right="0.75" top="1" bottom="1" header="0.5" footer="0.5"/>
      <pageSetup orientation="portrait" r:id="rId13"/>
      <headerFooter alignWithMargins="0"/>
    </customSheetView>
    <customSheetView guid="{5E2FF645-A015-403E-863B-BADF6B75C7D1}" showGridLines="0" hiddenRows="1" state="hidden">
      <selection activeCell="C5" sqref="C5:F5"/>
      <pageMargins left="0.75" right="0.75" top="1" bottom="1" header="0.5" footer="0.5"/>
      <pageSetup orientation="portrait" r:id="rId14"/>
      <headerFooter alignWithMargins="0"/>
    </customSheetView>
    <customSheetView guid="{C3C2F6BE-1796-4187-BF38-BACEF6057F57}" showGridLines="0" hiddenRows="1" state="hidden">
      <selection activeCell="C5" sqref="C5:F5"/>
      <pageMargins left="0.75" right="0.75" top="1" bottom="1" header="0.5" footer="0.5"/>
      <pageSetup orientation="portrait" r:id="rId15"/>
      <headerFooter alignWithMargins="0"/>
    </customSheetView>
    <customSheetView guid="{F2279B93-E4FF-4A81-B734-06F92F73708D}" showGridLines="0" hiddenRows="1" state="hidden">
      <selection activeCell="C5" sqref="C5:F5"/>
      <pageMargins left="0.75" right="0.75" top="1" bottom="1" header="0.5" footer="0.5"/>
      <pageSetup orientation="portrait" r:id="rId16"/>
      <headerFooter alignWithMargins="0"/>
    </customSheetView>
  </customSheetViews>
  <mergeCells count="8">
    <mergeCell ref="C7:F7"/>
    <mergeCell ref="A2:F2"/>
    <mergeCell ref="C5:F5"/>
    <mergeCell ref="A3:F3"/>
    <mergeCell ref="C14:D14"/>
    <mergeCell ref="C11:F11"/>
    <mergeCell ref="C12:F12"/>
    <mergeCell ref="C9:F9"/>
  </mergeCells>
  <phoneticPr fontId="28" type="noConversion"/>
  <pageMargins left="0.75" right="0.75" top="1" bottom="1" header="0.5" footer="0.5"/>
  <pageSetup orientation="portrait"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7"/>
  </sheetPr>
  <dimension ref="A1:J17"/>
  <sheetViews>
    <sheetView showGridLines="0" tabSelected="1" zoomScaleNormal="100" zoomScaleSheetLayoutView="100" workbookViewId="0">
      <selection activeCell="G6" sqref="G6"/>
    </sheetView>
  </sheetViews>
  <sheetFormatPr defaultColWidth="8" defaultRowHeight="13.5"/>
  <cols>
    <col min="1" max="1" width="8.625" style="27" customWidth="1"/>
    <col min="2" max="2" width="11.125" style="27" customWidth="1"/>
    <col min="3" max="4" width="38.625" style="27" customWidth="1"/>
    <col min="5" max="5" width="14.875" style="27" customWidth="1"/>
    <col min="6" max="6" width="8.625" style="19" customWidth="1"/>
    <col min="7" max="9" width="8" style="19" customWidth="1"/>
    <col min="10" max="16384" width="8" style="12"/>
  </cols>
  <sheetData>
    <row r="1" spans="1:10" ht="30.75" customHeight="1">
      <c r="A1" s="7"/>
      <c r="B1" s="561" t="s">
        <v>49</v>
      </c>
      <c r="C1" s="562"/>
      <c r="D1" s="562"/>
      <c r="E1" s="563"/>
      <c r="F1" s="8"/>
      <c r="G1" s="9"/>
      <c r="H1" s="10"/>
      <c r="I1" s="10"/>
      <c r="J1" s="11"/>
    </row>
    <row r="2" spans="1:10" ht="66" customHeight="1">
      <c r="A2" s="13"/>
      <c r="B2" s="566" t="s">
        <v>342</v>
      </c>
      <c r="C2" s="567"/>
      <c r="D2" s="567"/>
      <c r="E2" s="568"/>
      <c r="F2" s="9"/>
      <c r="G2" s="9"/>
      <c r="H2" s="10"/>
      <c r="I2" s="10"/>
      <c r="J2" s="11"/>
    </row>
    <row r="3" spans="1:10" ht="38.450000000000003" customHeight="1">
      <c r="A3" s="13"/>
      <c r="B3" s="569" t="s">
        <v>343</v>
      </c>
      <c r="C3" s="570"/>
      <c r="D3" s="570"/>
      <c r="E3" s="571"/>
      <c r="F3" s="9"/>
      <c r="G3" s="9"/>
      <c r="H3" s="10"/>
      <c r="I3" s="10"/>
      <c r="J3" s="11"/>
    </row>
    <row r="4" spans="1:10" ht="35.25" customHeight="1">
      <c r="A4" s="13"/>
      <c r="B4" s="148">
        <v>1</v>
      </c>
      <c r="C4" s="564" t="s">
        <v>245</v>
      </c>
      <c r="D4" s="564"/>
      <c r="E4" s="565"/>
      <c r="F4" s="9"/>
      <c r="G4" s="16"/>
      <c r="H4" s="16"/>
      <c r="I4" s="10"/>
      <c r="J4" s="11"/>
    </row>
    <row r="5" spans="1:10" ht="30" customHeight="1">
      <c r="A5" s="13"/>
      <c r="B5" s="148">
        <v>2</v>
      </c>
      <c r="C5" s="564" t="s">
        <v>104</v>
      </c>
      <c r="D5" s="564"/>
      <c r="E5" s="565"/>
      <c r="F5" s="9"/>
      <c r="G5" s="9"/>
      <c r="H5" s="10"/>
      <c r="I5" s="10"/>
      <c r="J5" s="11"/>
    </row>
    <row r="6" spans="1:10" s="19" customFormat="1" ht="30" customHeight="1">
      <c r="A6" s="13"/>
      <c r="B6" s="148">
        <v>3</v>
      </c>
      <c r="C6" s="564" t="s">
        <v>33</v>
      </c>
      <c r="D6" s="564"/>
      <c r="E6" s="565"/>
      <c r="F6" s="9"/>
      <c r="G6" s="9"/>
      <c r="H6" s="10"/>
      <c r="I6" s="10"/>
      <c r="J6" s="10"/>
    </row>
    <row r="7" spans="1:10" ht="40.15" hidden="1" customHeight="1">
      <c r="A7" s="13"/>
      <c r="B7" s="149">
        <v>4</v>
      </c>
      <c r="C7" s="577" t="s">
        <v>316</v>
      </c>
      <c r="D7" s="577"/>
      <c r="E7" s="578"/>
      <c r="F7" s="9"/>
      <c r="G7" s="9"/>
      <c r="H7" s="10"/>
      <c r="I7" s="10"/>
      <c r="J7" s="11"/>
    </row>
    <row r="8" spans="1:10" ht="12" customHeight="1">
      <c r="A8" s="13"/>
      <c r="B8" s="14"/>
      <c r="C8" s="13"/>
      <c r="D8" s="13"/>
      <c r="E8" s="15"/>
      <c r="F8" s="9"/>
      <c r="G8" s="9"/>
      <c r="H8" s="10"/>
      <c r="I8" s="10"/>
      <c r="J8" s="11"/>
    </row>
    <row r="9" spans="1:10" ht="20.25" customHeight="1">
      <c r="A9" s="13"/>
      <c r="B9" s="574"/>
      <c r="C9" s="575"/>
      <c r="D9" s="575"/>
      <c r="E9" s="576"/>
      <c r="F9" s="9"/>
      <c r="G9" s="9"/>
      <c r="H9" s="10"/>
      <c r="I9" s="10"/>
      <c r="J9" s="11"/>
    </row>
    <row r="10" spans="1:10" ht="33.75" hidden="1" customHeight="1">
      <c r="A10" s="13"/>
      <c r="B10" s="14"/>
      <c r="C10" s="13"/>
      <c r="D10" s="13"/>
      <c r="E10" s="17"/>
      <c r="F10" s="9"/>
      <c r="G10" s="9"/>
      <c r="H10" s="10"/>
      <c r="I10" s="10"/>
      <c r="J10" s="11"/>
    </row>
    <row r="11" spans="1:10" ht="24" customHeight="1">
      <c r="A11" s="7"/>
      <c r="B11" s="572" t="s">
        <v>70</v>
      </c>
      <c r="C11" s="573"/>
      <c r="D11" s="573"/>
      <c r="E11" s="18"/>
    </row>
    <row r="12" spans="1:10" ht="15.95" customHeight="1">
      <c r="A12" s="7"/>
      <c r="B12" s="579" t="s">
        <v>71</v>
      </c>
      <c r="C12" s="580"/>
      <c r="D12" s="580"/>
      <c r="E12" s="20"/>
      <c r="F12" s="21"/>
      <c r="G12" s="9"/>
      <c r="H12" s="10"/>
      <c r="I12" s="10"/>
      <c r="J12" s="11"/>
    </row>
    <row r="13" spans="1:10" ht="24" customHeight="1">
      <c r="A13" s="7"/>
      <c r="B13" s="572" t="s">
        <v>72</v>
      </c>
      <c r="C13" s="573"/>
      <c r="D13" s="573"/>
      <c r="E13" s="18"/>
      <c r="F13" s="22"/>
      <c r="G13" s="23"/>
      <c r="H13" s="23"/>
      <c r="I13" s="23"/>
      <c r="J13" s="23"/>
    </row>
    <row r="14" spans="1:10" ht="15.95" customHeight="1">
      <c r="A14" s="7"/>
      <c r="B14" s="559" t="s">
        <v>73</v>
      </c>
      <c r="C14" s="560"/>
      <c r="D14" s="560"/>
      <c r="E14" s="24"/>
      <c r="F14" s="22"/>
      <c r="G14" s="23"/>
      <c r="H14" s="23"/>
      <c r="I14" s="23"/>
      <c r="J14" s="23"/>
    </row>
    <row r="15" spans="1:10" ht="15.75">
      <c r="A15" s="25"/>
      <c r="B15" s="26"/>
      <c r="C15" s="26"/>
      <c r="D15" s="26"/>
      <c r="E15" s="26"/>
      <c r="F15" s="10"/>
      <c r="G15" s="10"/>
      <c r="H15" s="10"/>
      <c r="I15" s="10"/>
      <c r="J15" s="11"/>
    </row>
    <row r="16" spans="1:10" ht="15.75">
      <c r="A16" s="25"/>
      <c r="B16" s="13"/>
      <c r="C16" s="13"/>
      <c r="D16" s="13"/>
      <c r="E16" s="13"/>
      <c r="F16" s="10"/>
      <c r="G16" s="10"/>
      <c r="H16" s="10"/>
      <c r="I16" s="10"/>
      <c r="J16" s="11"/>
    </row>
    <row r="17" spans="1:10" ht="15.75">
      <c r="A17" s="25"/>
      <c r="B17" s="25"/>
      <c r="C17" s="25"/>
      <c r="D17" s="25"/>
      <c r="E17" s="25"/>
      <c r="F17" s="10"/>
      <c r="G17" s="10"/>
      <c r="H17" s="10"/>
      <c r="I17" s="10"/>
      <c r="J17" s="11"/>
    </row>
  </sheetData>
  <sheetProtection password="8AFB" sheet="1" formatColumns="0" formatRows="0" selectLockedCells="1"/>
  <customSheetViews>
    <customSheetView guid="{398C7893-3C2A-4DA4-8552-014985533932}" showGridLines="0" hiddenRows="1">
      <selection activeCell="B2" sqref="B2:E2"/>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BEF72719-4CCF-4C9B-95F6-0F3535FF30B3}" showPageBreaks="1" showGridLines="0" printArea="1" hiddenRows="1">
      <selection activeCell="B3" sqref="B3:E3"/>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CF0E662C-D3BC-4297-99E8-62C40B3B7AD9}" showGridLines="0" hiddenRows="1">
      <selection activeCell="B3" sqref="B3:E3"/>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BAD0225F-C858-4E40-A5E7-64BB5328C88A}" showPageBreaks="1" showGridLines="0" printArea="1" hiddenRows="1">
      <selection activeCell="C6" sqref="C6:E6"/>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8DC3BA4D-7811-4245-A3D0-7EE4A8A001CA}" showPageBreaks="1" showGridLines="0" printArea="1" hiddenRows="1">
      <selection activeCell="G9" sqref="G9"/>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E95B21C1-D936-4435-AF6F-90CF0B6A750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9"/>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1A26D3B9-AD8D-4AE9-81F5-E0DF795F4658}" showPageBreaks="1" showGridLines="0" printArea="1" hiddenRows="1" topLeftCell="A11">
      <selection activeCell="G9" sqref="G9"/>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4F47A486-EA66-4D4B-9D65-1ABEAC31AACE}" showGridLines="0" hiddenRows="1">
      <selection activeCell="B2" sqref="B2:E2"/>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25334923-91A5-4F88-9A10-8FA88873EC26}" showPageBreaks="1" showGridLines="0" printArea="1" hiddenRows="1">
      <selection activeCell="C5" sqref="C5:E5"/>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5E2FF645-A015-403E-863B-BADF6B75C7D1}" showGridLines="0" hiddenRows="1">
      <pageMargins left="0.15748031496062992" right="0.23622047244094491" top="0.78740157480314965" bottom="0.98425196850393704" header="0.35433070866141736" footer="0.51181102362204722"/>
      <printOptions horizontalCentered="1"/>
      <pageSetup paperSize="9" orientation="landscape" r:id="rId15"/>
      <headerFooter alignWithMargins="0"/>
    </customSheetView>
    <customSheetView guid="{C3C2F6BE-1796-4187-BF38-BACEF6057F57}" showGridLines="0" hiddenRows="1">
      <selection activeCell="B3" sqref="B3:E3"/>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F2279B93-E4FF-4A81-B734-06F92F73708D}" showGridLines="0" hiddenRows="1">
      <selection activeCell="B2" sqref="B2:E2"/>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s>
  <mergeCells count="12">
    <mergeCell ref="B12:D12"/>
    <mergeCell ref="B13:D13"/>
    <mergeCell ref="B14:D14"/>
    <mergeCell ref="B1:E1"/>
    <mergeCell ref="C4:E4"/>
    <mergeCell ref="C5:E5"/>
    <mergeCell ref="B2:E2"/>
    <mergeCell ref="B3:E3"/>
    <mergeCell ref="B11:D11"/>
    <mergeCell ref="C6:E6"/>
    <mergeCell ref="B9:E9"/>
    <mergeCell ref="C7:E7"/>
  </mergeCells>
  <phoneticPr fontId="2" type="noConversion"/>
  <printOptions horizontalCentered="1"/>
  <pageMargins left="0.15748031496062992" right="0.23622047244094491" top="0.78740157480314965" bottom="0.98425196850393704" header="0.35433070866141736" footer="0.51181102362204722"/>
  <pageSetup paperSize="9" orientation="landscape" r:id="rId18"/>
  <headerFooter alignWithMargins="0"/>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C25"/>
  <sheetViews>
    <sheetView showGridLines="0" view="pageBreakPreview" zoomScale="90" zoomScaleNormal="100" zoomScaleSheetLayoutView="90" workbookViewId="0">
      <selection activeCell="D20" sqref="D20"/>
    </sheetView>
  </sheetViews>
  <sheetFormatPr defaultColWidth="8" defaultRowHeight="16.5"/>
  <cols>
    <col min="1" max="1" width="8" style="133" customWidth="1"/>
    <col min="2" max="2" width="28.875" style="137" customWidth="1"/>
    <col min="3" max="3" width="10.25" style="137" customWidth="1"/>
    <col min="4" max="4" width="50.75" style="137" customWidth="1"/>
    <col min="5" max="5" width="10.375" style="137" customWidth="1"/>
    <col min="6" max="25" width="10.375" style="143" customWidth="1"/>
    <col min="26" max="26" width="8" style="133" customWidth="1"/>
    <col min="27" max="27" width="21" style="165" customWidth="1"/>
    <col min="28" max="16384" width="8" style="133"/>
  </cols>
  <sheetData>
    <row r="1" spans="2:29" s="140" customFormat="1" ht="66.75" customHeight="1">
      <c r="B1" s="582" t="str">
        <f>Cover!$B$2</f>
        <v>"Wrapping work the wooden boxes with GI sheet and MS box structure from GI wire net for Improving storage quality of Hot line materials &amp; spare Surge arresters as per Preservation norms at 400/220 KV Raipur SS"</v>
      </c>
      <c r="C1" s="582"/>
      <c r="D1" s="582"/>
      <c r="E1" s="134"/>
      <c r="F1" s="151"/>
      <c r="G1" s="242"/>
      <c r="H1" s="242"/>
      <c r="I1" s="242"/>
      <c r="J1" s="242"/>
      <c r="K1" s="242"/>
      <c r="L1" s="242"/>
      <c r="M1" s="242"/>
      <c r="N1" s="242"/>
      <c r="O1" s="242"/>
      <c r="P1" s="242"/>
      <c r="Q1" s="135"/>
      <c r="R1" s="135"/>
      <c r="S1" s="135"/>
      <c r="T1" s="135"/>
      <c r="U1" s="135"/>
      <c r="V1" s="135"/>
      <c r="W1" s="135"/>
      <c r="X1" s="135"/>
      <c r="Y1" s="135"/>
      <c r="AA1" s="164"/>
      <c r="AB1" s="153"/>
      <c r="AC1" s="153"/>
    </row>
    <row r="2" spans="2:29" ht="31.5" customHeight="1">
      <c r="B2" s="583" t="str">
        <f>Cover!B3</f>
        <v>Specification No.: WR-1/C&amp;M/PS/I-3322:2024/ Rfx-5005009787</v>
      </c>
      <c r="C2" s="583"/>
      <c r="D2" s="583"/>
      <c r="E2" s="136"/>
      <c r="F2" s="137"/>
      <c r="G2" s="137"/>
      <c r="H2" s="137"/>
      <c r="I2" s="137"/>
      <c r="J2" s="137"/>
      <c r="K2" s="137"/>
      <c r="L2" s="137"/>
      <c r="M2" s="137"/>
      <c r="N2" s="137"/>
      <c r="O2" s="137"/>
      <c r="P2" s="137"/>
      <c r="Q2" s="137"/>
      <c r="R2" s="137"/>
      <c r="S2" s="137"/>
      <c r="T2" s="137"/>
      <c r="U2" s="137"/>
      <c r="V2" s="137"/>
      <c r="W2" s="137"/>
      <c r="X2" s="137"/>
      <c r="Y2" s="137"/>
      <c r="AA2" s="243" t="s">
        <v>117</v>
      </c>
      <c r="AB2" s="155">
        <v>1</v>
      </c>
      <c r="AC2" s="154"/>
    </row>
    <row r="3" spans="2:29" ht="12" customHeight="1">
      <c r="B3" s="138"/>
      <c r="C3" s="138"/>
      <c r="D3" s="138"/>
      <c r="E3" s="138"/>
      <c r="F3" s="137"/>
      <c r="G3" s="137"/>
      <c r="H3" s="137"/>
      <c r="I3" s="137"/>
      <c r="J3" s="137"/>
      <c r="K3" s="137"/>
      <c r="L3" s="137"/>
      <c r="M3" s="137"/>
      <c r="N3" s="137"/>
      <c r="O3" s="137"/>
      <c r="P3" s="137"/>
      <c r="Q3" s="137"/>
      <c r="R3" s="137"/>
      <c r="S3" s="137"/>
      <c r="T3" s="137"/>
      <c r="U3" s="137"/>
      <c r="V3" s="137"/>
      <c r="W3" s="137"/>
      <c r="X3" s="137"/>
      <c r="Y3" s="137"/>
      <c r="AA3" s="243" t="s">
        <v>118</v>
      </c>
      <c r="AB3" s="155">
        <v>2</v>
      </c>
      <c r="AC3" s="154"/>
    </row>
    <row r="4" spans="2:29" ht="20.100000000000001" customHeight="1">
      <c r="B4" s="581" t="s">
        <v>28</v>
      </c>
      <c r="C4" s="581"/>
      <c r="D4" s="581"/>
      <c r="E4" s="138"/>
      <c r="F4" s="137"/>
      <c r="G4" s="137"/>
      <c r="H4" s="137"/>
      <c r="I4" s="137"/>
      <c r="J4" s="137"/>
      <c r="K4" s="137"/>
      <c r="L4" s="137"/>
      <c r="M4" s="137"/>
      <c r="N4" s="137"/>
      <c r="O4" s="137"/>
      <c r="P4" s="137"/>
      <c r="Q4" s="137"/>
      <c r="R4" s="137"/>
      <c r="S4" s="137"/>
      <c r="T4" s="137"/>
      <c r="U4" s="137"/>
      <c r="V4" s="137"/>
      <c r="W4" s="137"/>
      <c r="X4" s="137"/>
      <c r="Y4" s="137"/>
      <c r="AA4" s="243" t="s">
        <v>119</v>
      </c>
      <c r="AB4" s="155"/>
      <c r="AC4" s="154"/>
    </row>
    <row r="5" spans="2:29" ht="12" customHeight="1">
      <c r="B5" s="139"/>
      <c r="C5" s="139"/>
      <c r="F5" s="137"/>
      <c r="G5" s="137"/>
      <c r="H5" s="137"/>
      <c r="I5" s="137"/>
      <c r="J5" s="137"/>
      <c r="K5" s="137"/>
      <c r="L5" s="137"/>
      <c r="M5" s="137"/>
      <c r="N5" s="137"/>
      <c r="O5" s="137"/>
      <c r="P5" s="137"/>
      <c r="Q5" s="137"/>
      <c r="R5" s="137"/>
      <c r="S5" s="137"/>
      <c r="T5" s="137"/>
      <c r="U5" s="137"/>
      <c r="V5" s="137"/>
      <c r="W5" s="137"/>
      <c r="X5" s="137"/>
      <c r="Y5" s="137"/>
      <c r="AB5" s="154"/>
      <c r="AC5" s="154"/>
    </row>
    <row r="6" spans="2:29" s="140" customFormat="1" ht="43.5" hidden="1" customHeight="1">
      <c r="B6" s="222" t="s">
        <v>123</v>
      </c>
      <c r="C6" s="141"/>
      <c r="D6" s="167"/>
      <c r="F6" s="142"/>
      <c r="G6" s="142"/>
      <c r="H6" s="142"/>
      <c r="I6" s="142"/>
      <c r="J6" s="142"/>
      <c r="K6" s="142"/>
      <c r="L6" s="142"/>
      <c r="M6" s="142"/>
      <c r="N6" s="142"/>
      <c r="O6" s="142"/>
      <c r="P6" s="142"/>
      <c r="Q6" s="142"/>
      <c r="R6" s="142"/>
      <c r="S6" s="142"/>
      <c r="U6" s="142"/>
      <c r="V6" s="142"/>
      <c r="W6" s="142"/>
      <c r="X6" s="142"/>
      <c r="Y6" s="142"/>
      <c r="AA6" s="166" t="e">
        <f xml:space="preserve"> IF(D6= "Sole Bidder", 0,#REF!)</f>
        <v>#REF!</v>
      </c>
      <c r="AB6" s="153"/>
      <c r="AC6" s="153"/>
    </row>
    <row r="7" spans="2:29" ht="19.5" customHeight="1">
      <c r="B7" s="144"/>
      <c r="C7" s="144"/>
      <c r="D7" s="142"/>
    </row>
    <row r="8" spans="2:29">
      <c r="B8" s="257" t="s">
        <v>120</v>
      </c>
      <c r="C8" s="258"/>
      <c r="D8" s="259"/>
    </row>
    <row r="9" spans="2:29">
      <c r="B9" s="260" t="s">
        <v>50</v>
      </c>
      <c r="C9" s="261"/>
      <c r="D9" s="259"/>
    </row>
    <row r="10" spans="2:29">
      <c r="B10" s="262"/>
      <c r="C10" s="263"/>
      <c r="D10" s="259"/>
    </row>
    <row r="11" spans="2:29">
      <c r="B11" s="264"/>
      <c r="C11" s="265"/>
      <c r="D11" s="259"/>
    </row>
    <row r="12" spans="2:29" ht="15" customHeight="1">
      <c r="B12" s="266"/>
      <c r="C12" s="266"/>
      <c r="D12" s="267"/>
    </row>
    <row r="13" spans="2:29" hidden="1">
      <c r="B13" s="257" t="str">
        <f>IF(D6="Individual Firm","",IF(D6="Licensee of a Manufacturer","Name of Manufacturer [Licenser]","Name of Manufacturer"))</f>
        <v>Name of Manufacturer</v>
      </c>
      <c r="C13" s="258"/>
      <c r="D13" s="259"/>
    </row>
    <row r="14" spans="2:29" hidden="1">
      <c r="B14" s="260" t="s">
        <v>51</v>
      </c>
      <c r="C14" s="261"/>
      <c r="D14" s="259"/>
    </row>
    <row r="15" spans="2:29" hidden="1">
      <c r="B15" s="262"/>
      <c r="C15" s="263"/>
      <c r="D15" s="259"/>
    </row>
    <row r="16" spans="2:29" hidden="1">
      <c r="B16" s="264"/>
      <c r="C16" s="265"/>
      <c r="D16" s="259"/>
    </row>
    <row r="17" spans="2:5">
      <c r="B17" s="266"/>
      <c r="C17" s="266"/>
      <c r="D17" s="267"/>
    </row>
    <row r="18" spans="2:5">
      <c r="B18" s="268" t="s">
        <v>29</v>
      </c>
      <c r="C18" s="269"/>
      <c r="D18" s="259"/>
    </row>
    <row r="19" spans="2:5">
      <c r="B19" s="584" t="s">
        <v>30</v>
      </c>
      <c r="C19" s="585"/>
      <c r="D19" s="305"/>
    </row>
    <row r="20" spans="2:5">
      <c r="B20" s="584" t="s">
        <v>246</v>
      </c>
      <c r="C20" s="585"/>
      <c r="D20" s="305"/>
    </row>
    <row r="21" spans="2:5">
      <c r="B21" s="584" t="s">
        <v>247</v>
      </c>
      <c r="C21" s="585"/>
      <c r="D21" s="305"/>
    </row>
    <row r="22" spans="2:5" ht="21" customHeight="1">
      <c r="B22" s="270"/>
      <c r="C22" s="270"/>
      <c r="D22" s="271"/>
    </row>
    <row r="23" spans="2:5" ht="21" customHeight="1">
      <c r="B23" s="268" t="s">
        <v>31</v>
      </c>
      <c r="C23" s="269"/>
      <c r="D23" s="272"/>
      <c r="E23" s="143"/>
    </row>
    <row r="24" spans="2:5" ht="21" customHeight="1">
      <c r="B24" s="268" t="s">
        <v>32</v>
      </c>
      <c r="C24" s="269"/>
      <c r="D24" s="259"/>
      <c r="E24" s="143"/>
    </row>
    <row r="25" spans="2:5">
      <c r="E25" s="143"/>
    </row>
  </sheetData>
  <sheetProtection password="8AFB" sheet="1" formatColumns="0" formatRows="0" selectLockedCells="1"/>
  <customSheetViews>
    <customSheetView guid="{398C7893-3C2A-4DA4-8552-014985533932}" scale="90" showPageBreaks="1" showGridLines="0" printArea="1" hiddenRows="1" view="pageBreakPreview">
      <selection activeCell="D10" sqref="D10"/>
      <pageMargins left="0.75" right="0.75" top="0.69" bottom="0.7" header="0.4" footer="0.37"/>
      <pageSetup orientation="portrait" r:id="rId1"/>
      <headerFooter alignWithMargins="0"/>
    </customSheetView>
    <customSheetView guid="{BEF72719-4CCF-4C9B-95F6-0F3535FF30B3}" scale="90" showPageBreaks="1" showGridLines="0" printArea="1" hiddenRows="1" view="pageBreakPreview">
      <selection activeCell="D10" sqref="D10"/>
      <pageMargins left="0.75" right="0.75" top="0.69" bottom="0.7" header="0.4" footer="0.37"/>
      <pageSetup orientation="portrait" r:id="rId2"/>
      <headerFooter alignWithMargins="0"/>
    </customSheetView>
    <customSheetView guid="{CF0E662C-D3BC-4297-99E8-62C40B3B7AD9}" scale="90" showPageBreaks="1" showGridLines="0" printArea="1" hiddenRows="1" view="pageBreakPreview">
      <selection activeCell="D23" sqref="D23:D24"/>
      <pageMargins left="0.75" right="0.75" top="0.69" bottom="0.7" header="0.4" footer="0.37"/>
      <pageSetup orientation="portrait" r:id="rId3"/>
      <headerFooter alignWithMargins="0"/>
    </customSheetView>
    <customSheetView guid="{BAD0225F-C858-4E40-A5E7-64BB5328C88A}" scale="90" showPageBreaks="1" showGridLines="0" printArea="1" hiddenRows="1" view="pageBreakPreview" topLeftCell="A4">
      <selection activeCell="D20" sqref="D20"/>
      <pageMargins left="0.75" right="0.75" top="0.69" bottom="0.7" header="0.4" footer="0.37"/>
      <pageSetup orientation="portrait" r:id="rId4"/>
      <headerFooter alignWithMargins="0"/>
    </customSheetView>
    <customSheetView guid="{8DC3BA4D-7811-4245-A3D0-7EE4A8A001CA}" scale="90" showPageBreaks="1" showGridLines="0" printArea="1" hiddenRows="1" view="pageBreakPreview">
      <selection activeCell="D21" sqref="D21:D22"/>
      <pageMargins left="0.75" right="0.75" top="0.69" bottom="0.7" header="0.4" footer="0.37"/>
      <pageSetup orientation="portrait" r:id="rId5"/>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6"/>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7"/>
      <headerFooter alignWithMargins="0"/>
    </customSheetView>
    <customSheetView guid="{58D82F59-8CF6-455F-B9F4-081499FDF243}" showGridLines="0">
      <selection activeCell="D9" sqref="D9"/>
      <pageMargins left="0.75" right="0.75" top="0.69" bottom="0.7" header="0.4" footer="0.37"/>
      <pageSetup orientation="portrait" r:id="rId8"/>
      <headerFooter alignWithMargins="0"/>
    </customSheetView>
    <customSheetView guid="{696D9240-6693-44E8-B9A4-2BFADD101EE2}" showGridLines="0">
      <selection activeCell="D6" sqref="D6"/>
      <pageMargins left="0.75" right="0.75" top="0.69" bottom="0.7" header="0.4" footer="0.37"/>
      <pageSetup orientation="portrait" r:id="rId9"/>
      <headerFooter alignWithMargins="0"/>
    </customSheetView>
    <customSheetView guid="{B0EE7D76-5806-4718-BDAD-3A3EA691E5E4}" showGridLines="0" topLeftCell="A4">
      <selection activeCell="D22" sqref="D22"/>
      <pageMargins left="0.75" right="0.75" top="0.69" bottom="0.7" header="0.4" footer="0.37"/>
      <pageSetup orientation="portrait" r:id="rId10"/>
      <headerFooter alignWithMargins="0"/>
    </customSheetView>
    <customSheetView guid="{1A26D3B9-AD8D-4AE9-81F5-E0DF795F4658}" scale="90" showPageBreaks="1" showGridLines="0" printArea="1" view="pageBreakPreview" topLeftCell="A4">
      <selection activeCell="D22" sqref="D22"/>
      <pageMargins left="0.75" right="0.75" top="0.69" bottom="0.7" header="0.4" footer="0.37"/>
      <pageSetup orientation="portrait" r:id="rId11"/>
      <headerFooter alignWithMargins="0"/>
    </customSheetView>
    <customSheetView guid="{4F47A486-EA66-4D4B-9D65-1ABEAC31AACE}" scale="90" showPageBreaks="1" showGridLines="0" printArea="1" hiddenRows="1" view="pageBreakPreview" topLeftCell="A4">
      <selection activeCell="D19" sqref="D19"/>
      <pageMargins left="0.75" right="0.75" top="0.69" bottom="0.7" header="0.4" footer="0.37"/>
      <pageSetup orientation="portrait" r:id="rId12"/>
      <headerFooter alignWithMargins="0"/>
    </customSheetView>
    <customSheetView guid="{25334923-91A5-4F88-9A10-8FA88873EC26}" scale="90" showPageBreaks="1" showGridLines="0" printArea="1" hiddenRows="1" view="pageBreakPreview">
      <selection activeCell="D20" sqref="D20"/>
      <pageMargins left="0.75" right="0.75" top="0.69" bottom="0.7" header="0.4" footer="0.37"/>
      <pageSetup orientation="portrait" r:id="rId13"/>
      <headerFooter alignWithMargins="0"/>
    </customSheetView>
    <customSheetView guid="{5E2FF645-A015-403E-863B-BADF6B75C7D1}" scale="90" showPageBreaks="1" showGridLines="0" printArea="1" hiddenRows="1" view="pageBreakPreview">
      <selection activeCell="D10" sqref="D10"/>
      <pageMargins left="0.75" right="0.75" top="0.69" bottom="0.7" header="0.4" footer="0.37"/>
      <pageSetup orientation="portrait" r:id="rId14"/>
      <headerFooter alignWithMargins="0"/>
    </customSheetView>
    <customSheetView guid="{C3C2F6BE-1796-4187-BF38-BACEF6057F57}" scale="90" showPageBreaks="1" showGridLines="0" printArea="1" hiddenRows="1" view="pageBreakPreview">
      <selection activeCell="D10" sqref="D10"/>
      <pageMargins left="0.75" right="0.75" top="0.69" bottom="0.7" header="0.4" footer="0.37"/>
      <pageSetup orientation="portrait" r:id="rId15"/>
      <headerFooter alignWithMargins="0"/>
    </customSheetView>
    <customSheetView guid="{F2279B93-E4FF-4A81-B734-06F92F73708D}" scale="90" showPageBreaks="1" showGridLines="0" printArea="1" hiddenRows="1" view="pageBreakPreview">
      <selection activeCell="D10" sqref="D10"/>
      <pageMargins left="0.75" right="0.75" top="0.69" bottom="0.7" header="0.4" footer="0.37"/>
      <pageSetup orientation="portrait" r:id="rId16"/>
      <headerFooter alignWithMargins="0"/>
    </customSheetView>
  </customSheetViews>
  <mergeCells count="6">
    <mergeCell ref="B4:D4"/>
    <mergeCell ref="B1:D1"/>
    <mergeCell ref="B2:D2"/>
    <mergeCell ref="B19:C19"/>
    <mergeCell ref="B20:C20"/>
    <mergeCell ref="B21:C21"/>
  </mergeCells>
  <phoneticPr fontId="32" type="noConversion"/>
  <conditionalFormatting sqref="D7">
    <cfRule type="expression" dxfId="2" priority="3" stopIfTrue="1">
      <formula>$AA$6=0</formula>
    </cfRule>
  </conditionalFormatting>
  <conditionalFormatting sqref="B13:C16">
    <cfRule type="expression" dxfId="1" priority="4" stopIfTrue="1">
      <formula>$D$6= "Individual Firm"</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3">
      <formula1>AB17</formula1>
      <formula2>AB18</formula2>
    </dataValidation>
    <dataValidation type="list" allowBlank="1" showInputMessage="1" showErrorMessage="1" sqref="D6">
      <formula1>$AA$2:$AA$4</formula1>
    </dataValidation>
  </dataValidations>
  <pageMargins left="0.75" right="0.75" top="0.69" bottom="0.7" header="0.4" footer="0.37"/>
  <pageSetup orientation="portrait" r:id="rId17"/>
  <headerFooter alignWithMargins="0"/>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2"/>
  </sheetPr>
  <dimension ref="A1:P52"/>
  <sheetViews>
    <sheetView view="pageBreakPreview" topLeftCell="A10" zoomScale="70" zoomScaleNormal="90" zoomScaleSheetLayoutView="70" workbookViewId="0">
      <selection activeCell="F20" sqref="F20"/>
    </sheetView>
  </sheetViews>
  <sheetFormatPr defaultRowHeight="16.5"/>
  <cols>
    <col min="1" max="1" width="9" style="229" customWidth="1"/>
    <col min="2" max="2" width="9.75" style="384" bestFit="1" customWidth="1"/>
    <col min="3" max="3" width="74.125" style="528" customWidth="1"/>
    <col min="4" max="4" width="14.125" style="384" customWidth="1"/>
    <col min="5" max="5" width="16.875" style="229" customWidth="1"/>
    <col min="6" max="6" width="18.25" style="400" customWidth="1"/>
    <col min="7" max="7" width="20.875" style="400" customWidth="1"/>
    <col min="8" max="8" width="30" style="390" hidden="1" customWidth="1"/>
    <col min="9" max="9" width="9" style="389" hidden="1" customWidth="1"/>
    <col min="10" max="10" width="17.25" style="389" hidden="1" customWidth="1"/>
    <col min="11" max="11" width="9" style="389" hidden="1" customWidth="1"/>
    <col min="12" max="13" width="14.125" style="389" hidden="1" customWidth="1"/>
    <col min="14" max="15" width="9" style="389" hidden="1" customWidth="1"/>
    <col min="16" max="16" width="9" style="390" hidden="1" customWidth="1"/>
    <col min="17" max="18" width="9" style="390" customWidth="1"/>
    <col min="19" max="16384" width="9" style="390"/>
  </cols>
  <sheetData>
    <row r="1" spans="1:8">
      <c r="A1" s="66" t="str">
        <f>Cover!B3</f>
        <v>Specification No.: WR-1/C&amp;M/PS/I-3322:2024/ Rfx-5005009787</v>
      </c>
      <c r="B1" s="313"/>
      <c r="C1" s="526"/>
      <c r="D1" s="368"/>
      <c r="E1" s="506"/>
      <c r="F1" s="369"/>
      <c r="G1" s="391"/>
      <c r="H1" s="389"/>
    </row>
    <row r="2" spans="1:8">
      <c r="B2" s="398"/>
      <c r="C2" s="410"/>
      <c r="H2" s="389"/>
    </row>
    <row r="3" spans="1:8" ht="50.25" customHeight="1">
      <c r="A3" s="586" t="str">
        <f>Cover!$B$2</f>
        <v>"Wrapping work the wooden boxes with GI sheet and MS box structure from GI wire net for Improving storage quality of Hot line materials &amp; spare Surge arresters as per Preservation norms at 400/220 KV Raipur SS"</v>
      </c>
      <c r="B3" s="586"/>
      <c r="C3" s="586"/>
      <c r="D3" s="586"/>
      <c r="E3" s="586"/>
      <c r="F3" s="586"/>
      <c r="G3" s="586"/>
      <c r="H3" s="389"/>
    </row>
    <row r="4" spans="1:8" ht="18.75">
      <c r="A4" s="587" t="s">
        <v>325</v>
      </c>
      <c r="B4" s="588"/>
      <c r="C4" s="588"/>
      <c r="D4" s="588"/>
      <c r="E4" s="588"/>
      <c r="F4" s="588"/>
      <c r="G4" s="588"/>
    </row>
    <row r="6" spans="1:8">
      <c r="A6" s="487" t="s">
        <v>52</v>
      </c>
      <c r="B6" s="316"/>
      <c r="C6" s="527"/>
      <c r="D6" s="412"/>
      <c r="E6" s="310"/>
      <c r="F6" s="400" t="s">
        <v>74</v>
      </c>
    </row>
    <row r="7" spans="1:8">
      <c r="A7" s="487" t="str">
        <f>"Bidder as "&amp; 'Names of Bidder'!D6</f>
        <v xml:space="preserve">Bidder as </v>
      </c>
      <c r="B7" s="316"/>
      <c r="F7" s="406" t="s">
        <v>110</v>
      </c>
    </row>
    <row r="8" spans="1:8">
      <c r="A8" s="487" t="s">
        <v>75</v>
      </c>
      <c r="B8" s="30"/>
      <c r="C8" s="529" t="str">
        <f>IF('Names of Bidder'!D8=0, "", 'Names of Bidder'!D8)</f>
        <v/>
      </c>
      <c r="D8" s="468"/>
      <c r="E8" s="507"/>
      <c r="F8" s="416" t="s">
        <v>77</v>
      </c>
      <c r="G8" s="447"/>
    </row>
    <row r="9" spans="1:8">
      <c r="A9" s="487" t="s">
        <v>76</v>
      </c>
      <c r="B9" s="30"/>
      <c r="C9" s="529" t="str">
        <f>IF('Names of Bidder'!D9=0, "", 'Names of Bidder'!D9)</f>
        <v/>
      </c>
      <c r="D9" s="468"/>
      <c r="E9" s="507"/>
      <c r="F9" s="416" t="s">
        <v>111</v>
      </c>
      <c r="G9" s="447"/>
    </row>
    <row r="10" spans="1:8">
      <c r="A10" s="488"/>
      <c r="B10" s="407"/>
      <c r="C10" s="529" t="str">
        <f>IF('Names of Bidder'!D10=0, "", 'Names of Bidder'!D10)</f>
        <v/>
      </c>
      <c r="D10" s="468"/>
      <c r="E10" s="507"/>
      <c r="F10" s="416" t="s">
        <v>112</v>
      </c>
      <c r="G10" s="447"/>
    </row>
    <row r="11" spans="1:8">
      <c r="A11" s="488"/>
      <c r="B11" s="407"/>
      <c r="C11" s="529" t="str">
        <f>IF('Names of Bidder'!D11=0, "", 'Names of Bidder'!D11)</f>
        <v/>
      </c>
      <c r="D11" s="468"/>
      <c r="E11" s="507"/>
      <c r="F11" s="416" t="s">
        <v>113</v>
      </c>
      <c r="G11" s="447"/>
    </row>
    <row r="12" spans="1:8">
      <c r="A12" s="488"/>
      <c r="B12" s="407"/>
      <c r="C12" s="529"/>
      <c r="D12" s="414"/>
      <c r="E12" s="508"/>
      <c r="F12" s="406"/>
    </row>
    <row r="13" spans="1:8">
      <c r="F13" s="369"/>
      <c r="G13" s="391" t="s">
        <v>62</v>
      </c>
    </row>
    <row r="14" spans="1:8">
      <c r="A14" s="174" t="s">
        <v>63</v>
      </c>
      <c r="B14" s="498" t="s">
        <v>340</v>
      </c>
      <c r="C14" s="318" t="s">
        <v>69</v>
      </c>
      <c r="D14" s="319" t="s">
        <v>61</v>
      </c>
      <c r="E14" s="248" t="s">
        <v>64</v>
      </c>
      <c r="F14" s="318" t="s">
        <v>124</v>
      </c>
      <c r="G14" s="392" t="s">
        <v>125</v>
      </c>
    </row>
    <row r="15" spans="1:8">
      <c r="A15" s="175">
        <v>1</v>
      </c>
      <c r="B15" s="319">
        <v>2</v>
      </c>
      <c r="C15" s="318">
        <v>3</v>
      </c>
      <c r="D15" s="319">
        <v>4</v>
      </c>
      <c r="E15" s="175">
        <v>5</v>
      </c>
      <c r="F15" s="319">
        <v>6</v>
      </c>
      <c r="G15" s="393" t="s">
        <v>53</v>
      </c>
    </row>
    <row r="16" spans="1:8" ht="57" customHeight="1">
      <c r="A16" s="589" t="s">
        <v>324</v>
      </c>
      <c r="B16" s="590"/>
      <c r="C16" s="591"/>
      <c r="D16" s="319"/>
      <c r="E16" s="248"/>
      <c r="F16" s="503"/>
      <c r="G16" s="393"/>
    </row>
    <row r="17" spans="1:15" s="460" customFormat="1" ht="65.25" customHeight="1">
      <c r="A17" s="537">
        <v>1</v>
      </c>
      <c r="B17" s="535">
        <v>1</v>
      </c>
      <c r="C17" s="544" t="s">
        <v>344</v>
      </c>
      <c r="D17" s="545" t="s">
        <v>345</v>
      </c>
      <c r="E17" s="546">
        <v>1</v>
      </c>
      <c r="F17" s="541"/>
      <c r="G17" s="536">
        <f t="shared" ref="G17:G23" si="0">E17*F17</f>
        <v>0</v>
      </c>
      <c r="I17" s="461"/>
      <c r="J17" s="461"/>
      <c r="K17" s="461"/>
      <c r="L17" s="461"/>
      <c r="M17" s="461"/>
      <c r="N17" s="461"/>
      <c r="O17" s="461"/>
    </row>
    <row r="18" spans="1:15" s="460" customFormat="1" ht="65.25" customHeight="1">
      <c r="A18" s="537">
        <v>2</v>
      </c>
      <c r="B18" s="535">
        <v>2</v>
      </c>
      <c r="C18" s="544" t="s">
        <v>346</v>
      </c>
      <c r="D18" s="545" t="s">
        <v>345</v>
      </c>
      <c r="E18" s="545">
        <v>1</v>
      </c>
      <c r="F18" s="541"/>
      <c r="G18" s="536">
        <f t="shared" si="0"/>
        <v>0</v>
      </c>
      <c r="I18" s="461"/>
      <c r="J18" s="461"/>
      <c r="K18" s="461"/>
      <c r="L18" s="461"/>
      <c r="M18" s="461"/>
      <c r="N18" s="461"/>
      <c r="O18" s="461"/>
    </row>
    <row r="19" spans="1:15" s="460" customFormat="1" ht="65.25" customHeight="1">
      <c r="A19" s="537">
        <v>3</v>
      </c>
      <c r="B19" s="535">
        <v>3</v>
      </c>
      <c r="C19" s="547" t="s">
        <v>347</v>
      </c>
      <c r="D19" s="545" t="s">
        <v>345</v>
      </c>
      <c r="E19" s="545">
        <v>1</v>
      </c>
      <c r="F19" s="541"/>
      <c r="G19" s="536">
        <f t="shared" si="0"/>
        <v>0</v>
      </c>
      <c r="I19" s="461"/>
      <c r="J19" s="461"/>
      <c r="K19" s="461"/>
      <c r="L19" s="461"/>
      <c r="M19" s="461"/>
      <c r="N19" s="461"/>
      <c r="O19" s="461"/>
    </row>
    <row r="20" spans="1:15" s="460" customFormat="1" ht="65.25" customHeight="1">
      <c r="A20" s="537">
        <v>4</v>
      </c>
      <c r="B20" s="535">
        <v>4</v>
      </c>
      <c r="C20" s="544" t="s">
        <v>348</v>
      </c>
      <c r="D20" s="545" t="s">
        <v>345</v>
      </c>
      <c r="E20" s="545">
        <v>1</v>
      </c>
      <c r="F20" s="541"/>
      <c r="G20" s="536">
        <f t="shared" si="0"/>
        <v>0</v>
      </c>
      <c r="I20" s="461"/>
      <c r="J20" s="461"/>
      <c r="K20" s="461"/>
      <c r="L20" s="461"/>
      <c r="M20" s="461"/>
      <c r="N20" s="461"/>
      <c r="O20" s="461"/>
    </row>
    <row r="21" spans="1:15" s="460" customFormat="1" ht="55.5" customHeight="1">
      <c r="A21" s="537">
        <v>5</v>
      </c>
      <c r="B21" s="535">
        <v>5</v>
      </c>
      <c r="C21" s="544" t="s">
        <v>349</v>
      </c>
      <c r="D21" s="545" t="s">
        <v>345</v>
      </c>
      <c r="E21" s="545">
        <v>1</v>
      </c>
      <c r="F21" s="541"/>
      <c r="G21" s="536">
        <f t="shared" si="0"/>
        <v>0</v>
      </c>
      <c r="I21" s="461"/>
      <c r="J21" s="461"/>
      <c r="K21" s="461"/>
      <c r="L21" s="461"/>
      <c r="M21" s="461"/>
      <c r="N21" s="461"/>
      <c r="O21" s="461"/>
    </row>
    <row r="22" spans="1:15" s="460" customFormat="1" ht="65.25" hidden="1" customHeight="1">
      <c r="A22" s="537"/>
      <c r="B22" s="535"/>
      <c r="C22" s="538"/>
      <c r="D22" s="535"/>
      <c r="E22" s="543"/>
      <c r="F22" s="541"/>
      <c r="G22" s="536">
        <f t="shared" si="0"/>
        <v>0</v>
      </c>
      <c r="I22" s="461"/>
      <c r="J22" s="461"/>
      <c r="K22" s="461"/>
      <c r="L22" s="461"/>
      <c r="M22" s="461"/>
      <c r="N22" s="461"/>
      <c r="O22" s="461"/>
    </row>
    <row r="23" spans="1:15" s="460" customFormat="1" ht="65.25" hidden="1" customHeight="1">
      <c r="A23" s="518"/>
      <c r="B23" s="535"/>
      <c r="C23" s="539"/>
      <c r="D23" s="535"/>
      <c r="E23" s="542"/>
      <c r="F23" s="541"/>
      <c r="G23" s="535">
        <f t="shared" si="0"/>
        <v>0</v>
      </c>
      <c r="I23" s="461"/>
      <c r="J23" s="461"/>
      <c r="K23" s="461"/>
      <c r="L23" s="461"/>
      <c r="M23" s="461"/>
      <c r="N23" s="461"/>
      <c r="O23" s="461"/>
    </row>
    <row r="24" spans="1:15" s="460" customFormat="1" ht="20.25" hidden="1">
      <c r="A24" s="518"/>
      <c r="B24" s="518"/>
      <c r="C24" s="522"/>
      <c r="D24" s="523"/>
      <c r="E24" s="520"/>
      <c r="F24" s="520"/>
      <c r="G24" s="520"/>
      <c r="I24" s="461"/>
      <c r="J24" s="461"/>
      <c r="K24" s="461"/>
      <c r="L24" s="461"/>
      <c r="M24" s="461"/>
      <c r="N24" s="461"/>
      <c r="O24" s="461"/>
    </row>
    <row r="25" spans="1:15" s="460" customFormat="1" ht="20.25" hidden="1">
      <c r="A25" s="518"/>
      <c r="B25" s="518"/>
      <c r="C25" s="522"/>
      <c r="D25" s="521"/>
      <c r="E25" s="520"/>
      <c r="F25" s="520"/>
      <c r="G25" s="520"/>
      <c r="I25" s="461"/>
      <c r="J25" s="461"/>
      <c r="K25" s="461"/>
      <c r="L25" s="461"/>
      <c r="M25" s="461"/>
      <c r="N25" s="461"/>
      <c r="O25" s="461"/>
    </row>
    <row r="26" spans="1:15" s="460" customFormat="1" ht="20.25" hidden="1">
      <c r="A26" s="518"/>
      <c r="B26" s="518"/>
      <c r="C26" s="522"/>
      <c r="D26" s="523"/>
      <c r="E26" s="520"/>
      <c r="F26" s="520"/>
      <c r="G26" s="520"/>
      <c r="I26" s="461"/>
      <c r="J26" s="461"/>
      <c r="K26" s="461"/>
      <c r="L26" s="461"/>
      <c r="M26" s="461"/>
      <c r="N26" s="461"/>
      <c r="O26" s="461"/>
    </row>
    <row r="27" spans="1:15" s="460" customFormat="1" ht="20.25" hidden="1">
      <c r="A27" s="518"/>
      <c r="B27" s="518"/>
      <c r="C27" s="522"/>
      <c r="D27" s="521"/>
      <c r="E27" s="520"/>
      <c r="F27" s="520"/>
      <c r="G27" s="520"/>
      <c r="I27" s="461"/>
      <c r="J27" s="461"/>
      <c r="K27" s="461"/>
      <c r="L27" s="461"/>
      <c r="M27" s="461"/>
      <c r="N27" s="461"/>
      <c r="O27" s="461"/>
    </row>
    <row r="28" spans="1:15" s="460" customFormat="1" ht="20.25" hidden="1">
      <c r="A28" s="518"/>
      <c r="B28" s="518"/>
      <c r="C28" s="522"/>
      <c r="D28" s="523"/>
      <c r="E28" s="520"/>
      <c r="F28" s="520"/>
      <c r="G28" s="520"/>
      <c r="I28" s="461"/>
      <c r="J28" s="461"/>
      <c r="K28" s="461"/>
      <c r="L28" s="461"/>
      <c r="M28" s="461"/>
      <c r="N28" s="461"/>
      <c r="O28" s="461"/>
    </row>
    <row r="29" spans="1:15" s="460" customFormat="1" ht="20.25" hidden="1">
      <c r="A29" s="518"/>
      <c r="B29" s="518"/>
      <c r="C29" s="522"/>
      <c r="D29" s="521"/>
      <c r="E29" s="521"/>
      <c r="F29" s="520"/>
      <c r="G29" s="520"/>
      <c r="I29" s="461"/>
      <c r="J29" s="461"/>
      <c r="K29" s="461"/>
      <c r="L29" s="461"/>
      <c r="M29" s="461"/>
      <c r="N29" s="461"/>
      <c r="O29" s="461"/>
    </row>
    <row r="30" spans="1:15" s="460" customFormat="1" ht="57.75" hidden="1" customHeight="1">
      <c r="A30" s="518"/>
      <c r="B30" s="518"/>
      <c r="C30" s="522"/>
      <c r="D30" s="523"/>
      <c r="E30" s="520"/>
      <c r="F30" s="520"/>
      <c r="G30" s="520"/>
      <c r="I30" s="461"/>
      <c r="J30" s="461"/>
      <c r="K30" s="461"/>
      <c r="L30" s="461"/>
      <c r="M30" s="461"/>
      <c r="N30" s="461"/>
      <c r="O30" s="461"/>
    </row>
    <row r="31" spans="1:15" s="460" customFormat="1" ht="20.25" hidden="1">
      <c r="A31" s="518"/>
      <c r="B31" s="518"/>
      <c r="C31" s="524"/>
      <c r="D31" s="521"/>
      <c r="E31" s="521"/>
      <c r="F31" s="521"/>
      <c r="G31" s="520"/>
      <c r="I31" s="461"/>
      <c r="J31" s="461"/>
      <c r="K31" s="461"/>
      <c r="L31" s="461"/>
      <c r="M31" s="461"/>
      <c r="N31" s="461"/>
      <c r="O31" s="461"/>
    </row>
    <row r="32" spans="1:15" s="460" customFormat="1" ht="42" hidden="1" customHeight="1">
      <c r="A32" s="518"/>
      <c r="B32" s="518"/>
      <c r="C32" s="522"/>
      <c r="D32" s="523"/>
      <c r="E32" s="520"/>
      <c r="F32" s="520"/>
      <c r="G32" s="520"/>
      <c r="I32" s="461"/>
      <c r="J32" s="461"/>
      <c r="K32" s="461"/>
      <c r="L32" s="461"/>
      <c r="M32" s="461"/>
      <c r="N32" s="461"/>
      <c r="O32" s="461"/>
    </row>
    <row r="33" spans="1:15" s="460" customFormat="1" ht="20.25" hidden="1">
      <c r="A33" s="518"/>
      <c r="B33" s="518"/>
      <c r="C33" s="522"/>
      <c r="D33" s="523"/>
      <c r="E33" s="520"/>
      <c r="F33" s="520"/>
      <c r="G33" s="520"/>
      <c r="I33" s="461"/>
      <c r="J33" s="461"/>
      <c r="K33" s="461"/>
      <c r="L33" s="461"/>
      <c r="M33" s="461"/>
      <c r="N33" s="461"/>
      <c r="O33" s="461"/>
    </row>
    <row r="34" spans="1:15" s="460" customFormat="1" ht="20.25" hidden="1">
      <c r="A34" s="518"/>
      <c r="B34" s="523"/>
      <c r="C34" s="522"/>
      <c r="D34" s="523"/>
      <c r="E34" s="520"/>
      <c r="F34" s="520"/>
      <c r="G34" s="520"/>
      <c r="I34" s="461"/>
      <c r="J34" s="461"/>
      <c r="K34" s="461"/>
      <c r="L34" s="461"/>
      <c r="M34" s="461"/>
      <c r="N34" s="461"/>
      <c r="O34" s="461"/>
    </row>
    <row r="35" spans="1:15" s="460" customFormat="1" ht="20.25" hidden="1">
      <c r="A35" s="518"/>
      <c r="B35" s="518"/>
      <c r="C35" s="522"/>
      <c r="D35" s="523"/>
      <c r="E35" s="520"/>
      <c r="F35" s="520"/>
      <c r="G35" s="520"/>
      <c r="I35" s="461"/>
      <c r="J35" s="461"/>
      <c r="K35" s="461"/>
      <c r="L35" s="461"/>
      <c r="M35" s="461"/>
      <c r="N35" s="461"/>
      <c r="O35" s="461"/>
    </row>
    <row r="36" spans="1:15" s="460" customFormat="1" ht="20.25" hidden="1">
      <c r="A36" s="518"/>
      <c r="B36" s="518"/>
      <c r="C36" s="522"/>
      <c r="D36" s="521"/>
      <c r="E36" s="520"/>
      <c r="F36" s="520"/>
      <c r="G36" s="520"/>
      <c r="I36" s="461"/>
      <c r="J36" s="461"/>
      <c r="K36" s="461"/>
      <c r="L36" s="461"/>
      <c r="M36" s="461"/>
      <c r="N36" s="461"/>
      <c r="O36" s="461"/>
    </row>
    <row r="37" spans="1:15" s="460" customFormat="1" ht="20.25" hidden="1">
      <c r="A37" s="518"/>
      <c r="B37" s="518"/>
      <c r="C37" s="522"/>
      <c r="D37" s="523"/>
      <c r="E37" s="520"/>
      <c r="F37" s="520"/>
      <c r="G37" s="520"/>
      <c r="I37" s="461"/>
      <c r="J37" s="461"/>
      <c r="K37" s="461"/>
      <c r="L37" s="461"/>
      <c r="M37" s="461"/>
      <c r="N37" s="461"/>
      <c r="O37" s="461"/>
    </row>
    <row r="38" spans="1:15" s="460" customFormat="1" ht="20.25" hidden="1">
      <c r="A38" s="518"/>
      <c r="B38" s="518"/>
      <c r="C38" s="522"/>
      <c r="D38" s="521"/>
      <c r="E38" s="520"/>
      <c r="F38" s="520"/>
      <c r="G38" s="520"/>
      <c r="I38" s="461"/>
      <c r="J38" s="461"/>
      <c r="K38" s="461"/>
      <c r="L38" s="461"/>
      <c r="M38" s="461"/>
      <c r="N38" s="461"/>
      <c r="O38" s="461"/>
    </row>
    <row r="39" spans="1:15" s="460" customFormat="1" ht="20.25" hidden="1">
      <c r="A39" s="518"/>
      <c r="B39" s="518"/>
      <c r="C39" s="522"/>
      <c r="D39" s="523"/>
      <c r="E39" s="520"/>
      <c r="F39" s="520"/>
      <c r="G39" s="520"/>
      <c r="I39" s="461"/>
      <c r="J39" s="461"/>
      <c r="K39" s="461"/>
      <c r="L39" s="461"/>
      <c r="M39" s="461"/>
      <c r="N39" s="461"/>
      <c r="O39" s="461"/>
    </row>
    <row r="40" spans="1:15" s="460" customFormat="1" ht="20.25" hidden="1">
      <c r="A40" s="518"/>
      <c r="B40" s="518"/>
      <c r="C40" s="522"/>
      <c r="D40" s="521"/>
      <c r="E40" s="520"/>
      <c r="F40" s="520"/>
      <c r="G40" s="520"/>
      <c r="I40" s="461"/>
      <c r="J40" s="461"/>
      <c r="K40" s="461"/>
      <c r="L40" s="461"/>
      <c r="M40" s="461"/>
      <c r="N40" s="461"/>
      <c r="O40" s="461"/>
    </row>
    <row r="41" spans="1:15" s="460" customFormat="1" ht="20.25" hidden="1">
      <c r="A41" s="518"/>
      <c r="B41" s="518"/>
      <c r="C41" s="522"/>
      <c r="D41" s="523"/>
      <c r="E41" s="520"/>
      <c r="F41" s="520"/>
      <c r="G41" s="520"/>
      <c r="I41" s="461"/>
      <c r="J41" s="461"/>
      <c r="K41" s="461"/>
      <c r="L41" s="461"/>
      <c r="M41" s="461"/>
      <c r="N41" s="461"/>
      <c r="O41" s="461"/>
    </row>
    <row r="42" spans="1:15" s="460" customFormat="1" ht="20.25" hidden="1">
      <c r="A42" s="518"/>
      <c r="B42" s="518"/>
      <c r="C42" s="522"/>
      <c r="D42" s="523"/>
      <c r="E42" s="520"/>
      <c r="F42" s="520"/>
      <c r="G42" s="520"/>
      <c r="I42" s="461"/>
      <c r="J42" s="461"/>
      <c r="K42" s="461"/>
      <c r="L42" s="461"/>
      <c r="M42" s="461"/>
      <c r="N42" s="461"/>
      <c r="O42" s="461"/>
    </row>
    <row r="43" spans="1:15" s="460" customFormat="1" ht="20.25" hidden="1">
      <c r="A43" s="518"/>
      <c r="B43" s="518"/>
      <c r="C43" s="522"/>
      <c r="D43" s="521"/>
      <c r="E43" s="520"/>
      <c r="F43" s="520"/>
      <c r="G43" s="520"/>
      <c r="I43" s="461"/>
      <c r="J43" s="461"/>
      <c r="K43" s="461"/>
      <c r="L43" s="461"/>
      <c r="M43" s="461"/>
      <c r="N43" s="461"/>
      <c r="O43" s="461"/>
    </row>
    <row r="44" spans="1:15" s="460" customFormat="1" ht="20.25" hidden="1">
      <c r="A44" s="518"/>
      <c r="B44" s="518"/>
      <c r="C44" s="522"/>
      <c r="D44" s="523"/>
      <c r="E44" s="525"/>
      <c r="F44" s="520"/>
      <c r="G44" s="520"/>
      <c r="I44" s="461"/>
      <c r="J44" s="461"/>
      <c r="K44" s="461"/>
      <c r="L44" s="461"/>
      <c r="M44" s="461"/>
      <c r="N44" s="461"/>
      <c r="O44" s="461"/>
    </row>
    <row r="45" spans="1:15" s="460" customFormat="1" ht="20.25" hidden="1">
      <c r="A45" s="518"/>
      <c r="B45" s="518"/>
      <c r="C45" s="522"/>
      <c r="D45" s="521"/>
      <c r="E45" s="521"/>
      <c r="F45" s="521"/>
      <c r="G45" s="521"/>
      <c r="I45" s="461"/>
      <c r="J45" s="461"/>
      <c r="K45" s="461"/>
      <c r="L45" s="461"/>
      <c r="M45" s="461"/>
      <c r="N45" s="461"/>
      <c r="O45" s="461"/>
    </row>
    <row r="46" spans="1:15" s="460" customFormat="1" ht="20.25" hidden="1">
      <c r="A46" s="518"/>
      <c r="B46" s="518"/>
      <c r="C46" s="522"/>
      <c r="D46" s="523"/>
      <c r="E46" s="525"/>
      <c r="F46" s="520"/>
      <c r="G46" s="520"/>
      <c r="I46" s="461"/>
      <c r="J46" s="461"/>
      <c r="K46" s="461"/>
      <c r="L46" s="461"/>
      <c r="M46" s="461"/>
      <c r="N46" s="461"/>
      <c r="O46" s="461"/>
    </row>
    <row r="47" spans="1:15" s="460" customFormat="1" ht="20.25" hidden="1">
      <c r="A47" s="518"/>
      <c r="B47" s="518"/>
      <c r="C47" s="522"/>
      <c r="D47" s="521"/>
      <c r="E47" s="520"/>
      <c r="F47" s="520"/>
      <c r="G47" s="520"/>
      <c r="I47" s="461"/>
      <c r="J47" s="461"/>
      <c r="K47" s="461"/>
      <c r="L47" s="461"/>
      <c r="M47" s="461"/>
      <c r="N47" s="461"/>
      <c r="O47" s="461"/>
    </row>
    <row r="48" spans="1:15" s="460" customFormat="1" ht="52.5">
      <c r="A48" s="474"/>
      <c r="B48" s="462"/>
      <c r="C48" s="530" t="s">
        <v>334</v>
      </c>
      <c r="D48" s="489"/>
      <c r="E48" s="505"/>
      <c r="F48" s="469"/>
      <c r="G48" s="540">
        <f>SUM(G17:G47)</f>
        <v>0</v>
      </c>
      <c r="H48" s="486" t="e">
        <f>#REF!+#REF!+#REF!+#REF!</f>
        <v>#REF!</v>
      </c>
      <c r="I48" s="461"/>
      <c r="J48" s="461"/>
      <c r="K48" s="461"/>
      <c r="L48" s="461"/>
      <c r="M48" s="461"/>
      <c r="N48" s="461"/>
      <c r="O48" s="461"/>
    </row>
    <row r="49" spans="1:7">
      <c r="A49" s="163" t="s">
        <v>78</v>
      </c>
      <c r="B49" s="322"/>
      <c r="C49" s="531" t="str">
        <f>IF('Names of Bidder'!D23=0, "", 'Names of Bidder'!D23)</f>
        <v/>
      </c>
      <c r="D49" s="469"/>
      <c r="F49" s="385" t="s">
        <v>80</v>
      </c>
      <c r="G49" s="419" t="str">
        <f>IF('Names of Bidder'!D18=0, "", 'Names of Bidder'!D18)</f>
        <v/>
      </c>
    </row>
    <row r="50" spans="1:7">
      <c r="A50" s="163" t="s">
        <v>79</v>
      </c>
      <c r="B50" s="322"/>
      <c r="C50" s="531" t="str">
        <f>IF('Names of Bidder'!D24=0, "", 'Names of Bidder'!D24)</f>
        <v/>
      </c>
      <c r="F50" s="385" t="s">
        <v>81</v>
      </c>
      <c r="G50" s="420" t="str">
        <f>IF('Names of Bidder'!D19=0, "", 'Names of Bidder'!D19)</f>
        <v/>
      </c>
    </row>
    <row r="51" spans="1:7">
      <c r="C51" s="532"/>
    </row>
    <row r="52" spans="1:7">
      <c r="C52" s="532"/>
      <c r="F52" s="385"/>
      <c r="G52" s="420"/>
    </row>
  </sheetData>
  <sheetProtection password="8AFB" sheet="1" formatColumns="0" formatRows="0" selectLockedCells="1"/>
  <customSheetViews>
    <customSheetView guid="{398C7893-3C2A-4DA4-8552-014985533932}" scale="95" showPageBreaks="1" printArea="1" hiddenRows="1" hiddenColumns="1" view="pageBreakPreview" topLeftCell="A24">
      <selection activeCell="F19" sqref="F19"/>
      <colBreaks count="1" manualBreakCount="1">
        <brk id="7" max="1048575" man="1"/>
      </colBreaks>
      <pageMargins left="0.511811023622047" right="0.26" top="0.48" bottom="0.54" header="0.25" footer="0.27"/>
      <printOptions horizontalCentered="1"/>
      <pageSetup paperSize="9" scale="43" orientation="portrait" horizontalDpi="300" verticalDpi="300" r:id="rId1"/>
      <headerFooter alignWithMargins="0">
        <oddFooter>&amp;R&amp;"Book Antiqua,Bold"&amp;10Schedule-1/ Page &amp;P of &amp;N</oddFooter>
      </headerFooter>
    </customSheetView>
    <customSheetView guid="{BEF72719-4CCF-4C9B-95F6-0F3535FF30B3}" scale="75" showPageBreaks="1" printArea="1" view="pageBreakPreview">
      <selection activeCell="F26" sqref="F26"/>
      <rowBreaks count="2" manualBreakCount="2">
        <brk id="27" max="6" man="1"/>
        <brk id="63" max="6" man="1"/>
      </rowBreaks>
      <colBreaks count="1" manualBreakCount="1">
        <brk id="7" max="1048575" man="1"/>
      </colBreaks>
      <pageMargins left="0.511811023622047" right="0.26" top="0.48" bottom="0.54" header="0.25" footer="0.27"/>
      <printOptions horizontalCentered="1"/>
      <pageSetup paperSize="9" scale="62" orientation="portrait" horizontalDpi="300" verticalDpi="300" r:id="rId2"/>
      <headerFooter alignWithMargins="0">
        <oddFooter>&amp;R&amp;"Book Antiqua,Bold"&amp;10Schedule-1/ Page &amp;P of &amp;N</oddFooter>
      </headerFooter>
    </customSheetView>
    <customSheetView guid="{CF0E662C-D3BC-4297-99E8-62C40B3B7AD9}" scale="85" showPageBreaks="1" printArea="1" view="pageBreakPreview" topLeftCell="A341">
      <selection activeCell="F344" sqref="F344"/>
      <rowBreaks count="11" manualBreakCount="11">
        <brk id="31" max="6" man="1"/>
        <brk id="59" max="6" man="1"/>
        <brk id="92" max="6" man="1"/>
        <brk id="120" max="6" man="1"/>
        <brk id="131" max="6" man="1"/>
        <brk id="158" max="6" man="1"/>
        <brk id="193" max="6" man="1"/>
        <brk id="245" max="6" man="1"/>
        <brk id="290" max="6" man="1"/>
        <brk id="323" max="6" man="1"/>
        <brk id="343" max="6" man="1"/>
      </rowBreaks>
      <colBreaks count="1" manualBreakCount="1">
        <brk id="7" max="1048575" man="1"/>
      </colBreaks>
      <pageMargins left="0.511811023622047" right="0.26" top="0.48" bottom="0.54" header="0.25" footer="0.27"/>
      <printOptions horizontalCentered="1"/>
      <pageSetup paperSize="9" scale="71" orientation="portrait" horizontalDpi="300" verticalDpi="300" r:id="rId3"/>
      <headerFooter alignWithMargins="0">
        <oddFooter>&amp;R&amp;"Book Antiqua,Bold"&amp;10Schedule-1/ Page &amp;P of &amp;N</oddFooter>
      </headerFooter>
    </customSheetView>
    <customSheetView guid="{BAD0225F-C858-4E40-A5E7-64BB5328C88A}" scale="90" topLeftCell="A79">
      <selection activeCell="F88" sqref="F88"/>
      <colBreaks count="1" manualBreakCount="1">
        <brk id="7" max="1048575" man="1"/>
      </colBreaks>
      <pageMargins left="0.511811023622047" right="0.26" top="0.48" bottom="0.54" header="0.25" footer="0.27"/>
      <printOptions horizontalCentered="1"/>
      <pageSetup paperSize="9" scale="88" orientation="portrait" horizontalDpi="300" verticalDpi="300" r:id="rId4"/>
      <headerFooter alignWithMargins="0">
        <oddFooter>&amp;R&amp;"Book Antiqua,Bold"&amp;10Schedule-1/ Page &amp;P of &amp;N</oddFooter>
      </headerFooter>
    </customSheetView>
    <customSheetView guid="{8DC3BA4D-7811-4245-A3D0-7EE4A8A001CA}" scale="75" topLeftCell="A34">
      <selection activeCell="E41" sqref="E41"/>
      <colBreaks count="1" manualBreakCount="1">
        <brk id="6" max="1048575" man="1"/>
      </colBreaks>
      <pageMargins left="0.511811023622047" right="0.26" top="0.48" bottom="0.54" header="0.25" footer="0.27"/>
      <printOptions horizontalCentered="1"/>
      <pageSetup paperSize="9" scale="88" orientation="portrait" horizontalDpi="300" verticalDpi="300" r:id="rId5"/>
      <headerFooter alignWithMargins="0">
        <oddFooter>&amp;R&amp;"Book Antiqua,Bold"&amp;10Schedule-1/ Page &amp;P of &amp;N</oddFooter>
      </headerFooter>
    </customSheetView>
    <customSheetView guid="{E95B21C1-D936-4435-AF6F-90CF0B6A7506}" hiddenRows="1" hiddenColumns="1" topLeftCell="A12">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6"/>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7"/>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8"/>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10"/>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1"/>
      <headerFooter alignWithMargins="0">
        <oddFooter>&amp;R&amp;"Book Antiqua,Bold"&amp;10Schedule-1/ Page &amp;P of &amp;N</oddFooter>
      </headerFooter>
    </customSheetView>
    <customSheetView guid="{1A26D3B9-AD8D-4AE9-81F5-E0DF795F4658}" hiddenRows="1" hiddenColumns="1" topLeftCell="A12">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2"/>
      <headerFooter alignWithMargins="0">
        <oddFooter>&amp;R&amp;"Book Antiqua,Bold"&amp;10Schedule-1/ Page &amp;P of &amp;N</oddFooter>
      </headerFooter>
    </customSheetView>
    <customSheetView guid="{4F47A486-EA66-4D4B-9D65-1ABEAC31AACE}" scale="74" topLeftCell="A40">
      <selection activeCell="F49" sqref="F49"/>
      <colBreaks count="1" manualBreakCount="1">
        <brk id="7" max="1048575" man="1"/>
      </colBreaks>
      <pageMargins left="0.511811023622047" right="0.26" top="0.48" bottom="0.54" header="0.25" footer="0.27"/>
      <printOptions horizontalCentered="1"/>
      <pageSetup paperSize="9" scale="88" orientation="portrait" horizontalDpi="300" verticalDpi="300" r:id="rId13"/>
      <headerFooter alignWithMargins="0">
        <oddFooter>&amp;R&amp;"Book Antiqua,Bold"&amp;10Schedule-1/ Page &amp;P of &amp;N</oddFooter>
      </headerFooter>
    </customSheetView>
    <customSheetView guid="{25334923-91A5-4F88-9A10-8FA88873EC26}" scale="90" topLeftCell="A61">
      <selection activeCell="F65" sqref="F65"/>
      <colBreaks count="1" manualBreakCount="1">
        <brk id="7" max="1048575" man="1"/>
      </colBreaks>
      <pageMargins left="0.511811023622047" right="0.26" top="0.48" bottom="0.54" header="0.25" footer="0.27"/>
      <printOptions horizontalCentered="1"/>
      <pageSetup paperSize="9" scale="88" orientation="portrait" horizontalDpi="300" verticalDpi="300" r:id="rId14"/>
      <headerFooter alignWithMargins="0">
        <oddFooter>&amp;R&amp;"Book Antiqua,Bold"&amp;10Schedule-1/ Page &amp;P of &amp;N</oddFooter>
      </headerFooter>
    </customSheetView>
    <customSheetView guid="{5E2FF645-A015-403E-863B-BADF6B75C7D1}" scale="85" showPageBreaks="1" printArea="1" view="pageBreakPreview" topLeftCell="A197">
      <selection activeCell="F230" sqref="F230"/>
      <rowBreaks count="11" manualBreakCount="11">
        <brk id="31" max="6" man="1"/>
        <brk id="59" max="6" man="1"/>
        <brk id="92" max="6" man="1"/>
        <brk id="120" max="6" man="1"/>
        <brk id="131" max="6" man="1"/>
        <brk id="158" max="6" man="1"/>
        <brk id="193" max="6" man="1"/>
        <brk id="243" max="6" man="1"/>
        <brk id="286" max="6" man="1"/>
        <brk id="321" max="6" man="1"/>
        <brk id="342" max="6" man="1"/>
      </rowBreaks>
      <colBreaks count="1" manualBreakCount="1">
        <brk id="7" max="1048575" man="1"/>
      </colBreaks>
      <pageMargins left="0.511811023622047" right="0.26" top="0.48" bottom="0.54" header="0.25" footer="0.27"/>
      <printOptions horizontalCentered="1"/>
      <pageSetup paperSize="9" scale="71" orientation="portrait" horizontalDpi="300" verticalDpi="300" r:id="rId15"/>
      <headerFooter alignWithMargins="0">
        <oddFooter>&amp;R&amp;"Book Antiqua,Bold"&amp;10Schedule-1/ Page &amp;P of &amp;N</oddFooter>
      </headerFooter>
    </customSheetView>
    <customSheetView guid="{C3C2F6BE-1796-4187-BF38-BACEF6057F57}" scale="85" showPageBreaks="1" printArea="1" view="pageBreakPreview">
      <selection activeCell="F18" sqref="F18"/>
      <rowBreaks count="2" manualBreakCount="2">
        <brk id="28" max="6" man="1"/>
        <brk id="74" max="6" man="1"/>
      </rowBreaks>
      <colBreaks count="1" manualBreakCount="1">
        <brk id="7" max="1048575" man="1"/>
      </colBreaks>
      <pageMargins left="0.511811023622047" right="0.26" top="0.48" bottom="0.54" header="0.25" footer="0.27"/>
      <printOptions horizontalCentered="1"/>
      <pageSetup paperSize="9" scale="62" orientation="portrait" horizontalDpi="300" verticalDpi="300" r:id="rId16"/>
      <headerFooter alignWithMargins="0">
        <oddFooter>&amp;R&amp;"Book Antiqua,Bold"&amp;10Schedule-1/ Page &amp;P of &amp;N</oddFooter>
      </headerFooter>
    </customSheetView>
    <customSheetView guid="{F2279B93-E4FF-4A81-B734-06F92F73708D}" scale="95" showPageBreaks="1" printArea="1" hiddenRows="1" hiddenColumns="1" view="pageBreakPreview" topLeftCell="A24">
      <selection activeCell="F19" sqref="F19"/>
      <colBreaks count="1" manualBreakCount="1">
        <brk id="7" max="1048575" man="1"/>
      </colBreaks>
      <pageMargins left="0.511811023622047" right="0.26" top="0.48" bottom="0.54" header="0.25" footer="0.27"/>
      <printOptions horizontalCentered="1"/>
      <pageSetup paperSize="9" scale="43" orientation="portrait" horizontalDpi="300" verticalDpi="300" r:id="rId17"/>
      <headerFooter alignWithMargins="0">
        <oddFooter>&amp;R&amp;"Book Antiqua,Bold"&amp;10Schedule-1/ Page &amp;P of &amp;N</oddFooter>
      </headerFooter>
    </customSheetView>
  </customSheetViews>
  <mergeCells count="3">
    <mergeCell ref="A3:G3"/>
    <mergeCell ref="A4:G4"/>
    <mergeCell ref="A16:C16"/>
  </mergeCells>
  <phoneticPr fontId="2" type="noConversion"/>
  <printOptions horizontalCentered="1"/>
  <pageMargins left="0.511811023622047" right="0.26" top="0.48" bottom="0.54" header="0.25" footer="0.27"/>
  <pageSetup paperSize="9" scale="43" orientation="portrait" horizontalDpi="300" verticalDpi="300" r:id="rId18"/>
  <headerFooter alignWithMargins="0">
    <oddFooter>&amp;R&amp;"Book Antiqua,Bold"&amp;10Schedule-1/ Page &amp;P of &amp;N</oddFooter>
  </headerFooter>
  <colBreaks count="1" manualBreakCount="1">
    <brk id="7" max="1048575" man="1"/>
  </colBreaks>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3"/>
  </sheetPr>
  <dimension ref="A1:AA45"/>
  <sheetViews>
    <sheetView view="pageBreakPreview" topLeftCell="A10" zoomScale="70" zoomScaleNormal="91" zoomScaleSheetLayoutView="70" workbookViewId="0">
      <selection activeCell="F40" sqref="F40"/>
    </sheetView>
  </sheetViews>
  <sheetFormatPr defaultRowHeight="16.5"/>
  <cols>
    <col min="1" max="1" width="8.25" style="408" customWidth="1"/>
    <col min="2" max="2" width="7.25" style="408" customWidth="1"/>
    <col min="3" max="3" width="54.125" style="402" customWidth="1"/>
    <col min="4" max="4" width="10.375" style="401" customWidth="1"/>
    <col min="5" max="5" width="15.75" style="499" customWidth="1"/>
    <col min="6" max="6" width="22.125" style="403" customWidth="1"/>
    <col min="7" max="7" width="26.5" style="403" customWidth="1"/>
    <col min="8" max="8" width="17.75" style="390" customWidth="1"/>
    <col min="9" max="9" width="8" style="390" customWidth="1"/>
    <col min="10" max="10" width="17.5" style="390" customWidth="1"/>
    <col min="11" max="11" width="9" style="390" customWidth="1"/>
    <col min="12" max="12" width="9" style="370" customWidth="1"/>
    <col min="13" max="14" width="17.625" style="370" customWidth="1"/>
    <col min="15" max="27" width="9" style="370"/>
    <col min="28" max="16384" width="9" style="390"/>
  </cols>
  <sheetData>
    <row r="1" spans="1:14" ht="18" customHeight="1">
      <c r="A1" s="596" t="str">
        <f>Cover!B3</f>
        <v>Specification No.: WR-1/C&amp;M/PS/I-3322:2024/ Rfx-5005009787</v>
      </c>
      <c r="B1" s="596"/>
      <c r="C1" s="596"/>
      <c r="D1" s="368"/>
      <c r="E1" s="66"/>
      <c r="F1" s="369"/>
      <c r="G1" s="369" t="s">
        <v>84</v>
      </c>
    </row>
    <row r="2" spans="1:14" ht="23.25" customHeight="1">
      <c r="A2" s="384"/>
      <c r="B2" s="398"/>
      <c r="C2" s="399"/>
      <c r="D2" s="384"/>
      <c r="E2" s="229"/>
      <c r="F2" s="400"/>
      <c r="G2" s="400"/>
      <c r="H2" s="388"/>
    </row>
    <row r="3" spans="1:14" ht="24.75" customHeight="1">
      <c r="A3" s="597" t="str">
        <f>Cover!$B$2</f>
        <v>"Wrapping work the wooden boxes with GI sheet and MS box structure from GI wire net for Improving storage quality of Hot line materials &amp; spare Surge arresters as per Preservation norms at 400/220 KV Raipur SS"</v>
      </c>
      <c r="B3" s="597"/>
      <c r="C3" s="597"/>
      <c r="D3" s="597"/>
      <c r="E3" s="597"/>
      <c r="F3" s="597"/>
      <c r="G3" s="597"/>
      <c r="L3" s="372"/>
      <c r="N3" s="373"/>
    </row>
    <row r="4" spans="1:14" ht="32.25" customHeight="1">
      <c r="A4" s="598" t="s">
        <v>326</v>
      </c>
      <c r="B4" s="599"/>
      <c r="C4" s="599"/>
      <c r="D4" s="599"/>
      <c r="E4" s="599"/>
      <c r="F4" s="599"/>
      <c r="G4" s="599"/>
      <c r="H4" s="374"/>
      <c r="L4" s="372"/>
      <c r="N4" s="375"/>
    </row>
    <row r="5" spans="1:14" ht="18" customHeight="1">
      <c r="G5" s="400"/>
      <c r="H5" s="388"/>
      <c r="L5" s="372"/>
      <c r="N5" s="375"/>
    </row>
    <row r="6" spans="1:14" ht="18" customHeight="1">
      <c r="A6" s="412" t="str">
        <f>'  Sch-1'!A6</f>
        <v>Bidder’s Name and Address</v>
      </c>
      <c r="B6" s="316"/>
      <c r="C6" s="404"/>
      <c r="D6" s="404"/>
      <c r="E6" s="500"/>
      <c r="F6" s="400" t="s">
        <v>74</v>
      </c>
      <c r="G6" s="400"/>
      <c r="H6" s="404"/>
      <c r="L6" s="372"/>
      <c r="N6" s="375"/>
    </row>
    <row r="7" spans="1:14" ht="18" customHeight="1">
      <c r="A7" s="413" t="str">
        <f>'  Sch-1'!A7</f>
        <v xml:space="preserve">Bidder as </v>
      </c>
      <c r="B7" s="376"/>
      <c r="F7" s="406" t="s">
        <v>110</v>
      </c>
      <c r="G7" s="400"/>
      <c r="H7" s="405"/>
      <c r="L7" s="372"/>
      <c r="N7" s="375"/>
    </row>
    <row r="8" spans="1:14">
      <c r="A8" s="414" t="s">
        <v>75</v>
      </c>
      <c r="B8" s="30"/>
      <c r="C8" s="595" t="str">
        <f>IF('  Sch-1'!C8=0, "", '  Sch-1'!C8)</f>
        <v/>
      </c>
      <c r="D8" s="595"/>
      <c r="E8" s="595"/>
      <c r="F8" s="416" t="s">
        <v>77</v>
      </c>
      <c r="G8" s="406"/>
      <c r="L8" s="372"/>
      <c r="N8" s="375"/>
    </row>
    <row r="9" spans="1:14">
      <c r="A9" s="414" t="s">
        <v>76</v>
      </c>
      <c r="B9" s="30"/>
      <c r="C9" s="595" t="str">
        <f>IF('  Sch-1'!C9=0, "", '  Sch-1'!C9)</f>
        <v/>
      </c>
      <c r="D9" s="595"/>
      <c r="E9" s="595"/>
      <c r="F9" s="416" t="s">
        <v>111</v>
      </c>
      <c r="G9" s="406"/>
      <c r="L9" s="372"/>
      <c r="N9" s="373"/>
    </row>
    <row r="10" spans="1:14">
      <c r="A10" s="415"/>
      <c r="B10" s="407"/>
      <c r="C10" s="595" t="str">
        <f>IF('  Sch-1'!C10=0, "", '  Sch-1'!C10)</f>
        <v/>
      </c>
      <c r="D10" s="595"/>
      <c r="E10" s="595"/>
      <c r="F10" s="416" t="s">
        <v>112</v>
      </c>
      <c r="G10" s="406"/>
    </row>
    <row r="11" spans="1:14">
      <c r="A11" s="415"/>
      <c r="B11" s="407"/>
      <c r="C11" s="595" t="str">
        <f>IF('  Sch-1'!C11=0, "", '  Sch-1'!C11)</f>
        <v/>
      </c>
      <c r="D11" s="595"/>
      <c r="E11" s="595"/>
      <c r="F11" s="416" t="s">
        <v>113</v>
      </c>
      <c r="G11" s="406"/>
    </row>
    <row r="12" spans="1:14" ht="18" customHeight="1">
      <c r="A12" s="415"/>
      <c r="B12" s="407"/>
      <c r="C12" s="146"/>
      <c r="D12" s="146"/>
      <c r="E12" s="312"/>
      <c r="F12" s="406"/>
      <c r="G12" s="400"/>
      <c r="H12" s="405"/>
    </row>
    <row r="13" spans="1:14" ht="18" customHeight="1">
      <c r="A13" s="415"/>
      <c r="B13" s="407"/>
      <c r="C13" s="146"/>
      <c r="D13" s="146"/>
      <c r="E13" s="312"/>
      <c r="F13" s="417"/>
      <c r="G13" s="369" t="s">
        <v>62</v>
      </c>
      <c r="H13" s="389"/>
    </row>
    <row r="14" spans="1:14" ht="43.5" customHeight="1">
      <c r="A14" s="318" t="s">
        <v>63</v>
      </c>
      <c r="B14" s="318" t="s">
        <v>237</v>
      </c>
      <c r="C14" s="318" t="s">
        <v>69</v>
      </c>
      <c r="D14" s="319" t="s">
        <v>61</v>
      </c>
      <c r="E14" s="175" t="s">
        <v>64</v>
      </c>
      <c r="F14" s="318" t="s">
        <v>126</v>
      </c>
      <c r="G14" s="318" t="s">
        <v>125</v>
      </c>
      <c r="H14" s="371"/>
      <c r="M14" s="377"/>
      <c r="N14" s="377"/>
    </row>
    <row r="15" spans="1:14" ht="18" customHeight="1">
      <c r="A15" s="319">
        <v>1</v>
      </c>
      <c r="B15" s="319">
        <v>2</v>
      </c>
      <c r="C15" s="319">
        <v>3</v>
      </c>
      <c r="D15" s="319">
        <v>4</v>
      </c>
      <c r="E15" s="175">
        <v>5</v>
      </c>
      <c r="F15" s="319">
        <v>6</v>
      </c>
      <c r="G15" s="319" t="s">
        <v>53</v>
      </c>
      <c r="H15" s="378"/>
      <c r="M15" s="379"/>
      <c r="N15" s="379"/>
    </row>
    <row r="16" spans="1:14" ht="30.75" customHeight="1">
      <c r="A16" s="319"/>
      <c r="B16" s="319"/>
      <c r="C16" s="600" t="s">
        <v>327</v>
      </c>
      <c r="D16" s="601"/>
      <c r="E16" s="601"/>
      <c r="F16" s="601"/>
      <c r="G16" s="602"/>
      <c r="H16" s="378"/>
      <c r="M16" s="379"/>
      <c r="N16" s="379"/>
    </row>
    <row r="17" spans="1:27" ht="20.25">
      <c r="A17" s="518"/>
      <c r="B17" s="533"/>
      <c r="C17" s="603" t="s">
        <v>337</v>
      </c>
      <c r="D17" s="523"/>
      <c r="E17" s="520"/>
      <c r="F17" s="520"/>
      <c r="G17" s="520"/>
      <c r="H17" s="378"/>
      <c r="M17" s="379"/>
      <c r="N17" s="379"/>
    </row>
    <row r="18" spans="1:27" ht="20.25">
      <c r="A18" s="518"/>
      <c r="B18" s="533"/>
      <c r="C18" s="604"/>
      <c r="D18" s="523"/>
      <c r="E18" s="520"/>
      <c r="F18" s="520"/>
      <c r="G18" s="520"/>
      <c r="H18" s="378"/>
      <c r="M18" s="379"/>
      <c r="N18" s="379"/>
    </row>
    <row r="19" spans="1:27" ht="20.25">
      <c r="A19" s="518"/>
      <c r="B19" s="533"/>
      <c r="C19" s="534"/>
      <c r="D19" s="523"/>
      <c r="E19" s="520"/>
      <c r="F19" s="520"/>
      <c r="G19" s="520"/>
      <c r="H19" s="378"/>
      <c r="M19" s="379"/>
      <c r="N19" s="379"/>
    </row>
    <row r="20" spans="1:27" ht="20.25">
      <c r="A20" s="518"/>
      <c r="B20" s="533"/>
      <c r="C20" s="519"/>
      <c r="D20" s="518"/>
      <c r="E20" s="520"/>
      <c r="F20" s="520"/>
      <c r="G20" s="520"/>
      <c r="H20" s="378"/>
      <c r="M20" s="379"/>
      <c r="N20" s="379"/>
    </row>
    <row r="21" spans="1:27" ht="20.25">
      <c r="A21" s="518"/>
      <c r="B21" s="533"/>
      <c r="C21" s="519"/>
      <c r="D21" s="518"/>
      <c r="E21" s="520"/>
      <c r="F21" s="520"/>
      <c r="G21" s="520"/>
      <c r="H21" s="378"/>
      <c r="M21" s="379"/>
      <c r="N21" s="379"/>
    </row>
    <row r="22" spans="1:27" hidden="1">
      <c r="A22" s="515"/>
      <c r="B22" s="516"/>
      <c r="C22" s="517"/>
      <c r="D22" s="502"/>
      <c r="E22" s="502"/>
      <c r="F22" s="502"/>
      <c r="G22" s="509"/>
      <c r="H22" s="378"/>
      <c r="M22" s="379"/>
      <c r="N22" s="379"/>
    </row>
    <row r="23" spans="1:27" ht="78.75" hidden="1" customHeight="1">
      <c r="A23" s="502"/>
      <c r="B23" s="511"/>
      <c r="C23" s="504"/>
      <c r="D23" s="502"/>
      <c r="E23" s="502"/>
      <c r="F23" s="502"/>
      <c r="G23" s="509"/>
      <c r="H23" s="378"/>
      <c r="M23" s="379"/>
      <c r="N23" s="379"/>
    </row>
    <row r="24" spans="1:27" hidden="1">
      <c r="A24" s="502"/>
      <c r="B24" s="511"/>
      <c r="C24" s="504"/>
      <c r="D24" s="502"/>
      <c r="E24" s="502"/>
      <c r="F24" s="502"/>
      <c r="G24" s="509"/>
      <c r="H24" s="378"/>
      <c r="M24" s="379"/>
      <c r="N24" s="379"/>
    </row>
    <row r="25" spans="1:27" hidden="1">
      <c r="A25" s="502"/>
      <c r="B25" s="511"/>
      <c r="C25" s="512"/>
      <c r="D25" s="502"/>
      <c r="E25" s="502"/>
      <c r="F25" s="502"/>
      <c r="G25" s="509"/>
      <c r="H25" s="378"/>
      <c r="M25" s="379"/>
      <c r="N25" s="379"/>
    </row>
    <row r="26" spans="1:27" hidden="1">
      <c r="A26" s="502"/>
      <c r="B26" s="511"/>
      <c r="C26" s="504"/>
      <c r="D26" s="502"/>
      <c r="E26" s="502"/>
      <c r="F26" s="502"/>
      <c r="G26" s="509"/>
      <c r="H26" s="378"/>
      <c r="M26" s="379"/>
      <c r="N26" s="379"/>
    </row>
    <row r="27" spans="1:27">
      <c r="A27" s="502"/>
      <c r="B27" s="511"/>
      <c r="C27" s="513"/>
      <c r="D27" s="514"/>
      <c r="E27" s="502"/>
      <c r="F27" s="502"/>
      <c r="G27" s="509"/>
      <c r="H27" s="378"/>
      <c r="M27" s="379"/>
      <c r="N27" s="379"/>
    </row>
    <row r="28" spans="1:27" s="381" customFormat="1" ht="30.75" customHeight="1">
      <c r="A28" s="380"/>
      <c r="B28" s="411"/>
      <c r="C28" s="592" t="s">
        <v>335</v>
      </c>
      <c r="D28" s="593"/>
      <c r="E28" s="593"/>
      <c r="F28" s="594"/>
      <c r="G28" s="470">
        <f>SUM(G17:G27)</f>
        <v>0</v>
      </c>
      <c r="H28" s="378"/>
      <c r="L28" s="382"/>
      <c r="M28" s="379"/>
      <c r="N28" s="379"/>
      <c r="O28" s="382"/>
      <c r="P28" s="382"/>
      <c r="Q28" s="382"/>
      <c r="R28" s="382"/>
      <c r="S28" s="382"/>
      <c r="T28" s="382"/>
      <c r="U28" s="382"/>
      <c r="V28" s="382"/>
      <c r="W28" s="382"/>
      <c r="X28" s="382"/>
      <c r="Y28" s="382"/>
      <c r="Z28" s="382"/>
      <c r="AA28" s="382"/>
    </row>
    <row r="29" spans="1:27" ht="15" customHeight="1">
      <c r="C29" s="343"/>
      <c r="D29" s="383"/>
      <c r="H29" s="388"/>
      <c r="M29" s="372"/>
      <c r="N29" s="387"/>
    </row>
    <row r="30" spans="1:27" ht="33.6" customHeight="1">
      <c r="A30" s="378" t="s">
        <v>78</v>
      </c>
      <c r="B30" s="322"/>
      <c r="C30" s="344" t="str">
        <f>IF('  Sch-1'!C49=0,"", '  Sch-1'!C49)</f>
        <v/>
      </c>
      <c r="D30" s="388"/>
      <c r="E30" s="229"/>
      <c r="F30" s="385" t="str">
        <f>'  Sch-1'!F49</f>
        <v>Printed Name   :</v>
      </c>
      <c r="G30" s="386" t="str">
        <f>IF('  Sch-1'!G49=0,"",'  Sch-1'!G49)</f>
        <v/>
      </c>
      <c r="H30" s="388"/>
    </row>
    <row r="31" spans="1:27" ht="33.6" customHeight="1">
      <c r="A31" s="378" t="s">
        <v>79</v>
      </c>
      <c r="B31" s="322"/>
      <c r="C31" s="344" t="str">
        <f>IF('  Sch-1'!C50=0,"", '  Sch-1'!C50)</f>
        <v/>
      </c>
      <c r="D31" s="388"/>
      <c r="E31" s="229"/>
      <c r="F31" s="385" t="s">
        <v>81</v>
      </c>
      <c r="G31" s="386" t="str">
        <f>IF('  Sch-1'!G50=0,"",'  Sch-1'!G50)</f>
        <v/>
      </c>
      <c r="H31" s="388"/>
    </row>
    <row r="32" spans="1:27" ht="33.6" customHeight="1">
      <c r="A32" s="384"/>
      <c r="B32" s="384"/>
      <c r="C32" s="399"/>
      <c r="D32" s="388"/>
      <c r="E32" s="229"/>
      <c r="F32" s="385"/>
      <c r="G32" s="409"/>
      <c r="H32" s="388"/>
    </row>
    <row r="33" spans="1:8">
      <c r="A33" s="384"/>
      <c r="B33" s="384"/>
      <c r="C33" s="399"/>
      <c r="D33" s="390"/>
      <c r="E33" s="501"/>
      <c r="F33" s="418"/>
      <c r="G33" s="418"/>
    </row>
    <row r="34" spans="1:8">
      <c r="A34" s="384"/>
      <c r="B34" s="384"/>
      <c r="C34" s="410"/>
    </row>
    <row r="45" spans="1:8">
      <c r="H45" s="446"/>
    </row>
  </sheetData>
  <sheetProtection password="8AFB" sheet="1" formatColumns="0" formatRows="0" selectLockedCells="1"/>
  <customSheetViews>
    <customSheetView guid="{398C7893-3C2A-4DA4-8552-014985533932}" scale="91" showPageBreaks="1" hiddenRows="1" hiddenColumns="1" view="pageBreakPreview">
      <selection activeCell="G18" sqref="G18"/>
      <colBreaks count="1" manualBreakCount="1">
        <brk id="8" max="1048575" man="1"/>
      </colBreaks>
      <pageMargins left="0.51181102362204722" right="0.26" top="0.54" bottom="0.61" header="0.25" footer="0.43"/>
      <printOptions horizontalCentered="1"/>
      <pageSetup paperSize="9" scale="43" orientation="portrait" horizontalDpi="300" verticalDpi="300" r:id="rId1"/>
      <headerFooter alignWithMargins="0">
        <oddFooter>&amp;R&amp;"Book Antiqua,Bold"&amp;10Schedule-2/ Page &amp;P of &amp;N</oddFooter>
      </headerFooter>
    </customSheetView>
    <customSheetView guid="{BEF72719-4CCF-4C9B-95F6-0F3535FF30B3}" scale="110" showPageBreaks="1" printArea="1" view="pageBreakPreview" topLeftCell="A18">
      <selection activeCell="F18" sqref="F18"/>
      <colBreaks count="1" manualBreakCount="1">
        <brk id="7" max="1048575" man="1"/>
      </colBreaks>
      <pageMargins left="0.51181102362204722" right="0.26" top="0.54" bottom="0.61" header="0.25" footer="0.43"/>
      <printOptions horizontalCentered="1"/>
      <pageSetup paperSize="9" scale="43" orientation="portrait" horizontalDpi="300" verticalDpi="300" r:id="rId2"/>
      <headerFooter alignWithMargins="0">
        <oddFooter>&amp;R&amp;"Book Antiqua,Bold"&amp;10Schedule-2/ Page &amp;P of &amp;N</oddFooter>
      </headerFooter>
    </customSheetView>
    <customSheetView guid="{CF0E662C-D3BC-4297-99E8-62C40B3B7AD9}" scale="70" showPageBreaks="1" printArea="1" view="pageBreakPreview" topLeftCell="A46">
      <selection activeCell="F49" sqref="F49"/>
      <colBreaks count="1" manualBreakCount="1">
        <brk id="7" max="1048575" man="1"/>
      </colBreaks>
      <pageMargins left="0.51181102362204722" right="0.26" top="0.54" bottom="0.61" header="0.25" footer="0.43"/>
      <printOptions horizontalCentered="1"/>
      <pageSetup paperSize="9" scale="43" orientation="portrait" horizontalDpi="300" verticalDpi="300" r:id="rId3"/>
      <headerFooter alignWithMargins="0">
        <oddFooter>&amp;R&amp;"Book Antiqua,Bold"&amp;10Schedule-2/ Page &amp;P of &amp;N</oddFooter>
      </headerFooter>
    </customSheetView>
    <customSheetView guid="{BAD0225F-C858-4E40-A5E7-64BB5328C88A}" scale="91" topLeftCell="A29">
      <selection activeCell="F22" sqref="F22"/>
      <colBreaks count="1" manualBreakCount="1">
        <brk id="7" max="1048575" man="1"/>
      </colBreaks>
      <pageMargins left="0.51181102362204722" right="0.26" top="0.54" bottom="0.61" header="0.25" footer="0.43"/>
      <printOptions horizontalCentered="1"/>
      <pageSetup paperSize="9" scale="92" orientation="portrait" horizontalDpi="300" verticalDpi="300" r:id="rId4"/>
      <headerFooter alignWithMargins="0">
        <oddFooter>&amp;R&amp;"Book Antiqua,Bold"&amp;10Schedule-2/ Page &amp;P of &amp;N</oddFooter>
      </headerFooter>
    </customSheetView>
    <customSheetView guid="{8DC3BA4D-7811-4245-A3D0-7EE4A8A001CA}" scale="62" topLeftCell="A13">
      <selection activeCell="E17" sqref="E17"/>
      <colBreaks count="1" manualBreakCount="1">
        <brk id="6" max="1048575" man="1"/>
      </colBreaks>
      <pageMargins left="0.51181102362204722" right="0.26" top="0.54" bottom="0.61" header="0.25" footer="0.43"/>
      <printOptions horizontalCentered="1"/>
      <pageSetup paperSize="9" scale="92" orientation="portrait" horizontalDpi="300" verticalDpi="300" r:id="rId5"/>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6"/>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7"/>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8"/>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0"/>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1"/>
      <headerFooter alignWithMargins="0">
        <oddFooter>&amp;R&amp;"Book Antiqua,Bold"&amp;10Schedule-2/ Page &amp;P of &amp;N</oddFooter>
      </headerFooter>
    </customSheetView>
    <customSheetView guid="{1A26D3B9-AD8D-4AE9-81F5-E0DF795F4658}" hiddenColumns="1" topLeftCell="A19">
      <selection activeCell="C17" sqref="C17"/>
      <colBreaks count="1" manualBreakCount="1">
        <brk id="7" max="1048575" man="1"/>
      </colBreaks>
      <pageMargins left="0.51181102362204722" right="0.26" top="0.54" bottom="0.61" header="0.25" footer="0.43"/>
      <printOptions horizontalCentered="1"/>
      <pageSetup paperSize="9" scale="92" orientation="portrait" horizontalDpi="300" verticalDpi="300" r:id="rId12"/>
      <headerFooter alignWithMargins="0">
        <oddFooter>&amp;R&amp;"Book Antiqua,Bold"&amp;10Schedule-2/ Page &amp;P of &amp;N</oddFooter>
      </headerFooter>
    </customSheetView>
    <customSheetView guid="{4F47A486-EA66-4D4B-9D65-1ABEAC31AACE}" scale="61" topLeftCell="A4">
      <selection activeCell="F20" sqref="F20"/>
      <colBreaks count="1" manualBreakCount="1">
        <brk id="7" max="1048575" man="1"/>
      </colBreaks>
      <pageMargins left="0.51181102362204722" right="0.26" top="0.54" bottom="0.61" header="0.25" footer="0.43"/>
      <printOptions horizontalCentered="1"/>
      <pageSetup paperSize="9" scale="92" orientation="portrait" horizontalDpi="300" verticalDpi="300" r:id="rId13"/>
      <headerFooter alignWithMargins="0">
        <oddFooter>&amp;R&amp;"Book Antiqua,Bold"&amp;10Schedule-2/ Page &amp;P of &amp;N</oddFooter>
      </headerFooter>
    </customSheetView>
    <customSheetView guid="{25334923-91A5-4F88-9A10-8FA88873EC26}" scale="91" topLeftCell="A13">
      <selection activeCell="F18" sqref="F18:F21"/>
      <colBreaks count="1" manualBreakCount="1">
        <brk id="7" max="1048575" man="1"/>
      </colBreaks>
      <pageMargins left="0.51181102362204722" right="0.26" top="0.54" bottom="0.61" header="0.25" footer="0.43"/>
      <printOptions horizontalCentered="1"/>
      <pageSetup paperSize="9" scale="92" orientation="portrait" horizontalDpi="300" verticalDpi="300" r:id="rId14"/>
      <headerFooter alignWithMargins="0">
        <oddFooter>&amp;R&amp;"Book Antiqua,Bold"&amp;10Schedule-2/ Page &amp;P of &amp;N</oddFooter>
      </headerFooter>
    </customSheetView>
    <customSheetView guid="{5E2FF645-A015-403E-863B-BADF6B75C7D1}" scale="110" showPageBreaks="1" printArea="1" view="pageBreakPreview">
      <selection activeCell="F17" sqref="F17"/>
      <colBreaks count="1" manualBreakCount="1">
        <brk id="7" max="1048575" man="1"/>
      </colBreaks>
      <pageMargins left="0.51181102362204722" right="0.26" top="0.54" bottom="0.61" header="0.25" footer="0.43"/>
      <printOptions horizontalCentered="1"/>
      <pageSetup paperSize="9" scale="43" orientation="portrait" horizontalDpi="300" verticalDpi="300" r:id="rId15"/>
      <headerFooter alignWithMargins="0">
        <oddFooter>&amp;R&amp;"Book Antiqua,Bold"&amp;10Schedule-2/ Page &amp;P of &amp;N</oddFooter>
      </headerFooter>
    </customSheetView>
    <customSheetView guid="{C3C2F6BE-1796-4187-BF38-BACEF6057F57}" scale="110" showPageBreaks="1" printArea="1" view="pageBreakPreview">
      <selection activeCell="F17" sqref="F17:F26"/>
      <colBreaks count="1" manualBreakCount="1">
        <brk id="7" max="1048575" man="1"/>
      </colBreaks>
      <pageMargins left="0.51181102362204722" right="0.26" top="0.54" bottom="0.61" header="0.25" footer="0.43"/>
      <printOptions horizontalCentered="1"/>
      <pageSetup paperSize="9" scale="43" orientation="portrait" horizontalDpi="300" verticalDpi="300" r:id="rId16"/>
      <headerFooter alignWithMargins="0">
        <oddFooter>&amp;R&amp;"Book Antiqua,Bold"&amp;10Schedule-2/ Page &amp;P of &amp;N</oddFooter>
      </headerFooter>
    </customSheetView>
    <customSheetView guid="{F2279B93-E4FF-4A81-B734-06F92F73708D}" scale="91" showPageBreaks="1" hiddenRows="1" hiddenColumns="1" view="pageBreakPreview">
      <selection activeCell="G18" sqref="G18"/>
      <colBreaks count="1" manualBreakCount="1">
        <brk id="8" max="1048575" man="1"/>
      </colBreaks>
      <pageMargins left="0.51181102362204722" right="0.26" top="0.54" bottom="0.61" header="0.25" footer="0.43"/>
      <printOptions horizontalCentered="1"/>
      <pageSetup paperSize="9" scale="43" orientation="portrait" horizontalDpi="300" verticalDpi="300" r:id="rId17"/>
      <headerFooter alignWithMargins="0">
        <oddFooter>&amp;R&amp;"Book Antiqua,Bold"&amp;10Schedule-2/ Page &amp;P of &amp;N</oddFooter>
      </headerFooter>
    </customSheetView>
  </customSheetViews>
  <mergeCells count="10">
    <mergeCell ref="C28:F28"/>
    <mergeCell ref="C10:E10"/>
    <mergeCell ref="C11:E11"/>
    <mergeCell ref="A1:C1"/>
    <mergeCell ref="C8:E8"/>
    <mergeCell ref="A3:G3"/>
    <mergeCell ref="A4:G4"/>
    <mergeCell ref="C9:E9"/>
    <mergeCell ref="C16:G16"/>
    <mergeCell ref="C17:C18"/>
  </mergeCells>
  <phoneticPr fontId="2" type="noConversion"/>
  <printOptions horizontalCentered="1"/>
  <pageMargins left="0.51181102362204722" right="0.26" top="0.54" bottom="0.61" header="0.25" footer="0.43"/>
  <pageSetup paperSize="9" scale="43" orientation="portrait" horizontalDpi="300" verticalDpi="300" r:id="rId18"/>
  <headerFooter alignWithMargins="0">
    <oddFooter>&amp;R&amp;"Book Antiqua,Bold"&amp;10Schedule-2/ Page &amp;P of &amp;N</oddFooter>
  </headerFooter>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2"/>
  </sheetPr>
  <dimension ref="A1:W53"/>
  <sheetViews>
    <sheetView topLeftCell="A36" zoomScaleNormal="100" zoomScaleSheetLayoutView="100" workbookViewId="0">
      <selection activeCell="G46" sqref="G46"/>
    </sheetView>
  </sheetViews>
  <sheetFormatPr defaultRowHeight="16.5"/>
  <cols>
    <col min="1" max="1" width="5.75" style="315" customWidth="1"/>
    <col min="2" max="2" width="8.25" style="71" customWidth="1"/>
    <col min="3" max="3" width="65.625" style="325" customWidth="1"/>
    <col min="4" max="4" width="7.625" style="71" customWidth="1"/>
    <col min="5" max="5" width="8.125" style="71" customWidth="1"/>
    <col min="6" max="6" width="11.375" style="71" customWidth="1"/>
    <col min="7" max="7" width="21.625" style="230" customWidth="1"/>
    <col min="8" max="8" width="30" style="176" customWidth="1"/>
    <col min="9" max="9" width="9" style="204" customWidth="1"/>
    <col min="10" max="10" width="17.25" style="204" customWidth="1"/>
    <col min="11" max="11" width="9" style="204" customWidth="1"/>
    <col min="12" max="13" width="14.125" style="204" customWidth="1"/>
    <col min="14" max="15" width="9" style="204" customWidth="1"/>
    <col min="16" max="18" width="9" style="205" customWidth="1"/>
    <col min="19" max="23" width="9" style="205"/>
    <col min="24" max="16384" width="9" style="62"/>
  </cols>
  <sheetData>
    <row r="1" spans="1:8" ht="18" customHeight="1">
      <c r="A1" s="313" t="str">
        <f>Cover!B3</f>
        <v>Specification No.: WR-1/C&amp;M/PS/I-3322:2024/ Rfx-5005009787</v>
      </c>
      <c r="B1" s="64"/>
      <c r="C1" s="323"/>
      <c r="D1" s="64"/>
      <c r="E1" s="64"/>
      <c r="F1" s="66"/>
      <c r="G1" s="331"/>
      <c r="H1" s="204"/>
    </row>
    <row r="2" spans="1:8" ht="18" customHeight="1">
      <c r="A2" s="314"/>
      <c r="B2" s="54"/>
      <c r="C2" s="314"/>
      <c r="D2" s="54"/>
      <c r="E2" s="54"/>
      <c r="H2" s="204"/>
    </row>
    <row r="3" spans="1:8" ht="48" customHeight="1">
      <c r="A3" s="610" t="str">
        <f>Cover!$B$2</f>
        <v>"Wrapping work the wooden boxes with GI sheet and MS box structure from GI wire net for Improving storage quality of Hot line materials &amp; spare Surge arresters as per Preservation norms at 400/220 KV Raipur SS"</v>
      </c>
      <c r="B3" s="610"/>
      <c r="C3" s="610"/>
      <c r="D3" s="610"/>
      <c r="E3" s="610"/>
      <c r="F3" s="610"/>
      <c r="G3" s="610"/>
      <c r="H3" s="204"/>
    </row>
    <row r="4" spans="1:8" ht="33" customHeight="1">
      <c r="A4" s="611" t="s">
        <v>274</v>
      </c>
      <c r="B4" s="612"/>
      <c r="C4" s="612"/>
      <c r="D4" s="612"/>
      <c r="E4" s="612"/>
      <c r="F4" s="612"/>
      <c r="G4" s="612"/>
    </row>
    <row r="5" spans="1:8" ht="18" customHeight="1">
      <c r="C5" s="315"/>
    </row>
    <row r="6" spans="1:8" ht="18" customHeight="1">
      <c r="A6" s="316" t="s">
        <v>52</v>
      </c>
      <c r="B6" s="28"/>
      <c r="C6" s="324"/>
      <c r="D6" s="28"/>
      <c r="E6" s="28"/>
      <c r="F6" s="71" t="s">
        <v>74</v>
      </c>
    </row>
    <row r="7" spans="1:8" ht="18" customHeight="1">
      <c r="A7" s="316" t="str">
        <f>"Bidder as "&amp; 'Names of Bidder'!D6</f>
        <v xml:space="preserve">Bidder as </v>
      </c>
      <c r="B7" s="28"/>
      <c r="F7" s="306" t="s">
        <v>110</v>
      </c>
    </row>
    <row r="8" spans="1:8" ht="15.75" customHeight="1">
      <c r="A8" s="30" t="s">
        <v>75</v>
      </c>
      <c r="B8" s="55"/>
      <c r="C8" s="613" t="str">
        <f>IF('Names of Bidder'!D8=0, "", 'Names of Bidder'!D8)</f>
        <v/>
      </c>
      <c r="D8" s="613"/>
      <c r="E8" s="613"/>
      <c r="F8" s="307" t="s">
        <v>77</v>
      </c>
      <c r="G8" s="56"/>
    </row>
    <row r="9" spans="1:8">
      <c r="A9" s="30" t="s">
        <v>76</v>
      </c>
      <c r="B9" s="55"/>
      <c r="C9" s="613" t="str">
        <f>IF('Names of Bidder'!D9=0, "", 'Names of Bidder'!D9)</f>
        <v/>
      </c>
      <c r="D9" s="613"/>
      <c r="E9" s="613"/>
      <c r="F9" s="307" t="s">
        <v>111</v>
      </c>
      <c r="G9" s="56"/>
    </row>
    <row r="10" spans="1:8">
      <c r="A10" s="317"/>
      <c r="B10" s="57"/>
      <c r="C10" s="613" t="str">
        <f>IF('Names of Bidder'!D10=0, "", 'Names of Bidder'!D10)</f>
        <v/>
      </c>
      <c r="D10" s="613"/>
      <c r="E10" s="613"/>
      <c r="F10" s="307" t="s">
        <v>112</v>
      </c>
      <c r="G10" s="56"/>
    </row>
    <row r="11" spans="1:8">
      <c r="A11" s="317"/>
      <c r="B11" s="57"/>
      <c r="C11" s="613" t="str">
        <f>IF('Names of Bidder'!D11=0, "", 'Names of Bidder'!D11)</f>
        <v/>
      </c>
      <c r="D11" s="613"/>
      <c r="E11" s="613"/>
      <c r="F11" s="307" t="s">
        <v>113</v>
      </c>
      <c r="G11" s="56"/>
    </row>
    <row r="12" spans="1:8" ht="18" customHeight="1">
      <c r="A12" s="317"/>
      <c r="B12" s="57"/>
      <c r="C12" s="30"/>
      <c r="D12" s="30"/>
      <c r="E12" s="30"/>
      <c r="F12" s="308"/>
    </row>
    <row r="13" spans="1:8" ht="18" customHeight="1">
      <c r="C13" s="315"/>
      <c r="F13" s="66"/>
      <c r="G13" s="332" t="s">
        <v>62</v>
      </c>
    </row>
    <row r="14" spans="1:8" ht="75.75" customHeight="1">
      <c r="A14" s="318" t="s">
        <v>63</v>
      </c>
      <c r="B14" s="286" t="s">
        <v>236</v>
      </c>
      <c r="C14" s="318" t="s">
        <v>69</v>
      </c>
      <c r="D14" s="175" t="s">
        <v>61</v>
      </c>
      <c r="E14" s="175" t="s">
        <v>64</v>
      </c>
      <c r="F14" s="174" t="s">
        <v>124</v>
      </c>
      <c r="G14" s="333" t="s">
        <v>125</v>
      </c>
    </row>
    <row r="15" spans="1:8" ht="18" customHeight="1">
      <c r="A15" s="319">
        <v>1</v>
      </c>
      <c r="B15" s="175"/>
      <c r="C15" s="319">
        <v>2</v>
      </c>
      <c r="D15" s="175">
        <v>4</v>
      </c>
      <c r="E15" s="175">
        <v>5</v>
      </c>
      <c r="F15" s="175">
        <v>6</v>
      </c>
      <c r="G15" s="248" t="s">
        <v>53</v>
      </c>
    </row>
    <row r="16" spans="1:8" ht="18" customHeight="1">
      <c r="A16" s="347"/>
      <c r="B16" s="348"/>
      <c r="C16" s="349"/>
      <c r="D16" s="175"/>
      <c r="E16" s="175"/>
      <c r="F16" s="175"/>
      <c r="G16" s="248"/>
    </row>
    <row r="17" spans="1:7" ht="43.5" customHeight="1">
      <c r="A17" s="605" t="s">
        <v>276</v>
      </c>
      <c r="B17" s="606"/>
      <c r="C17" s="607"/>
      <c r="D17" s="175"/>
      <c r="E17" s="175"/>
      <c r="F17" s="175"/>
      <c r="G17" s="248"/>
    </row>
    <row r="18" spans="1:7" ht="18" customHeight="1">
      <c r="A18" s="350" t="s">
        <v>260</v>
      </c>
      <c r="B18" s="350"/>
      <c r="C18" s="351"/>
      <c r="D18" s="175"/>
      <c r="E18" s="175"/>
      <c r="F18" s="175"/>
      <c r="G18" s="248"/>
    </row>
    <row r="19" spans="1:7" ht="78.75">
      <c r="A19" s="365">
        <v>1</v>
      </c>
      <c r="B19" s="362">
        <v>2.8</v>
      </c>
      <c r="C19" s="363" t="s">
        <v>261</v>
      </c>
      <c r="D19" s="362"/>
      <c r="E19" s="364"/>
      <c r="F19" s="364"/>
      <c r="G19" s="248"/>
    </row>
    <row r="20" spans="1:7">
      <c r="A20" s="365"/>
      <c r="B20" s="362" t="s">
        <v>250</v>
      </c>
      <c r="C20" s="363" t="s">
        <v>249</v>
      </c>
      <c r="D20" s="362" t="s">
        <v>277</v>
      </c>
      <c r="E20" s="364">
        <v>60</v>
      </c>
      <c r="F20" s="364"/>
      <c r="G20" s="248"/>
    </row>
    <row r="21" spans="1:7" ht="94.5">
      <c r="A21" s="365">
        <v>2</v>
      </c>
      <c r="B21" s="366">
        <v>2.1</v>
      </c>
      <c r="C21" s="363" t="s">
        <v>269</v>
      </c>
      <c r="D21" s="362"/>
      <c r="E21" s="364"/>
      <c r="F21" s="364"/>
      <c r="G21" s="248"/>
    </row>
    <row r="22" spans="1:7">
      <c r="A22" s="365"/>
      <c r="B22" s="362" t="s">
        <v>251</v>
      </c>
      <c r="C22" s="363" t="s">
        <v>278</v>
      </c>
      <c r="D22" s="362" t="s">
        <v>262</v>
      </c>
      <c r="E22" s="364">
        <v>1000</v>
      </c>
      <c r="F22" s="364"/>
      <c r="G22" s="248"/>
    </row>
    <row r="23" spans="1:7" ht="47.25">
      <c r="A23" s="365">
        <v>3</v>
      </c>
      <c r="B23" s="362">
        <v>2.11</v>
      </c>
      <c r="C23" s="363" t="s">
        <v>279</v>
      </c>
      <c r="D23" s="362" t="s">
        <v>262</v>
      </c>
      <c r="E23" s="364">
        <v>50</v>
      </c>
      <c r="F23" s="364"/>
      <c r="G23" s="248"/>
    </row>
    <row r="24" spans="1:7" ht="47.25">
      <c r="A24" s="365">
        <v>4</v>
      </c>
      <c r="B24" s="362">
        <v>2.25</v>
      </c>
      <c r="C24" s="363" t="s">
        <v>253</v>
      </c>
      <c r="D24" s="362" t="s">
        <v>280</v>
      </c>
      <c r="E24" s="364">
        <v>20</v>
      </c>
      <c r="F24" s="364"/>
      <c r="G24" s="248"/>
    </row>
    <row r="25" spans="1:7" ht="31.5">
      <c r="A25" s="365">
        <v>5</v>
      </c>
      <c r="B25" s="362">
        <v>4.0999999999999996</v>
      </c>
      <c r="C25" s="363" t="s">
        <v>254</v>
      </c>
      <c r="D25" s="362"/>
      <c r="E25" s="364"/>
      <c r="F25" s="364"/>
      <c r="G25" s="248"/>
    </row>
    <row r="26" spans="1:7">
      <c r="A26" s="365"/>
      <c r="B26" s="362" t="s">
        <v>255</v>
      </c>
      <c r="C26" s="363" t="s">
        <v>281</v>
      </c>
      <c r="D26" s="362" t="s">
        <v>280</v>
      </c>
      <c r="E26" s="364">
        <v>50</v>
      </c>
      <c r="F26" s="364"/>
      <c r="G26" s="248"/>
    </row>
    <row r="27" spans="1:7" ht="31.5">
      <c r="A27" s="365">
        <v>6</v>
      </c>
      <c r="B27" s="362">
        <v>4.3</v>
      </c>
      <c r="C27" s="363" t="s">
        <v>282</v>
      </c>
      <c r="D27" s="362"/>
      <c r="E27" s="364"/>
      <c r="F27" s="364"/>
      <c r="G27" s="248"/>
    </row>
    <row r="28" spans="1:7">
      <c r="A28" s="365"/>
      <c r="B28" s="362" t="s">
        <v>256</v>
      </c>
      <c r="C28" s="363" t="s">
        <v>257</v>
      </c>
      <c r="D28" s="362" t="s">
        <v>263</v>
      </c>
      <c r="E28" s="364">
        <v>80</v>
      </c>
      <c r="F28" s="364"/>
      <c r="G28" s="248"/>
    </row>
    <row r="29" spans="1:7">
      <c r="A29" s="365">
        <v>7</v>
      </c>
      <c r="B29" s="362">
        <v>17.350000000000001</v>
      </c>
      <c r="C29" s="363" t="s">
        <v>283</v>
      </c>
      <c r="D29" s="362"/>
      <c r="E29" s="364"/>
      <c r="F29" s="364"/>
      <c r="G29" s="248"/>
    </row>
    <row r="30" spans="1:7">
      <c r="A30" s="365"/>
      <c r="B30" s="362" t="s">
        <v>284</v>
      </c>
      <c r="C30" s="363" t="s">
        <v>285</v>
      </c>
      <c r="D30" s="362"/>
      <c r="E30" s="364"/>
      <c r="F30" s="364"/>
      <c r="G30" s="248"/>
    </row>
    <row r="31" spans="1:7" ht="31.5">
      <c r="A31" s="365"/>
      <c r="B31" s="362" t="s">
        <v>286</v>
      </c>
      <c r="C31" s="363" t="s">
        <v>287</v>
      </c>
      <c r="D31" s="362" t="s">
        <v>252</v>
      </c>
      <c r="E31" s="364">
        <v>10</v>
      </c>
      <c r="F31" s="364"/>
      <c r="G31" s="248"/>
    </row>
    <row r="32" spans="1:7" ht="31.5">
      <c r="A32" s="365">
        <v>8</v>
      </c>
      <c r="B32" s="362">
        <v>18.27</v>
      </c>
      <c r="C32" s="363" t="s">
        <v>288</v>
      </c>
      <c r="D32" s="362"/>
      <c r="E32" s="364"/>
      <c r="F32" s="364"/>
      <c r="G32" s="248"/>
    </row>
    <row r="33" spans="1:23">
      <c r="A33" s="365"/>
      <c r="B33" s="362" t="s">
        <v>289</v>
      </c>
      <c r="C33" s="363" t="s">
        <v>290</v>
      </c>
      <c r="D33" s="362" t="s">
        <v>252</v>
      </c>
      <c r="E33" s="364">
        <v>50</v>
      </c>
      <c r="F33" s="364"/>
      <c r="G33" s="248"/>
    </row>
    <row r="34" spans="1:23" ht="31.5">
      <c r="A34" s="365">
        <v>9</v>
      </c>
      <c r="B34" s="362">
        <v>18.28</v>
      </c>
      <c r="C34" s="363" t="s">
        <v>291</v>
      </c>
      <c r="D34" s="362"/>
      <c r="E34" s="364"/>
      <c r="F34" s="364"/>
      <c r="G34" s="248"/>
    </row>
    <row r="35" spans="1:23">
      <c r="A35" s="365"/>
      <c r="B35" s="362" t="s">
        <v>292</v>
      </c>
      <c r="C35" s="363" t="s">
        <v>293</v>
      </c>
      <c r="D35" s="362" t="s">
        <v>270</v>
      </c>
      <c r="E35" s="364">
        <v>20</v>
      </c>
      <c r="F35" s="364"/>
      <c r="G35" s="248"/>
    </row>
    <row r="36" spans="1:23" ht="47.25">
      <c r="A36" s="365">
        <v>10</v>
      </c>
      <c r="B36" s="362">
        <v>19.100000000000001</v>
      </c>
      <c r="C36" s="363" t="s">
        <v>294</v>
      </c>
      <c r="D36" s="362"/>
      <c r="E36" s="364"/>
      <c r="F36" s="364"/>
      <c r="G36" s="248"/>
    </row>
    <row r="37" spans="1:23">
      <c r="A37" s="365"/>
      <c r="B37" s="362" t="s">
        <v>295</v>
      </c>
      <c r="C37" s="363" t="s">
        <v>296</v>
      </c>
      <c r="D37" s="362" t="s">
        <v>262</v>
      </c>
      <c r="E37" s="364">
        <v>1000</v>
      </c>
      <c r="F37" s="364"/>
      <c r="G37" s="248"/>
    </row>
    <row r="38" spans="1:23" ht="47.25">
      <c r="A38" s="365">
        <v>11</v>
      </c>
      <c r="B38" s="362">
        <v>19.2</v>
      </c>
      <c r="C38" s="363" t="s">
        <v>297</v>
      </c>
      <c r="D38" s="362"/>
      <c r="E38" s="364"/>
      <c r="F38" s="364"/>
      <c r="G38" s="248"/>
    </row>
    <row r="39" spans="1:23">
      <c r="A39" s="365"/>
      <c r="B39" s="362" t="s">
        <v>298</v>
      </c>
      <c r="C39" s="363" t="s">
        <v>299</v>
      </c>
      <c r="D39" s="362" t="s">
        <v>262</v>
      </c>
      <c r="E39" s="364">
        <v>1000</v>
      </c>
      <c r="F39" s="364"/>
      <c r="G39" s="248"/>
    </row>
    <row r="40" spans="1:23" ht="47.25">
      <c r="A40" s="361">
        <v>12</v>
      </c>
      <c r="B40" s="362">
        <v>19.600000000000001</v>
      </c>
      <c r="C40" s="363" t="s">
        <v>300</v>
      </c>
      <c r="D40" s="362"/>
      <c r="E40" s="364"/>
      <c r="F40" s="364"/>
      <c r="G40" s="248"/>
    </row>
    <row r="41" spans="1:23">
      <c r="A41" s="361"/>
      <c r="B41" s="362" t="s">
        <v>301</v>
      </c>
      <c r="C41" s="363" t="s">
        <v>302</v>
      </c>
      <c r="D41" s="362" t="s">
        <v>271</v>
      </c>
      <c r="E41" s="364">
        <v>30</v>
      </c>
      <c r="F41" s="364"/>
      <c r="G41" s="248"/>
    </row>
    <row r="42" spans="1:23" ht="47.25">
      <c r="A42" s="365">
        <v>13</v>
      </c>
      <c r="B42" s="362">
        <v>19.149999999999999</v>
      </c>
      <c r="C42" s="363" t="s">
        <v>303</v>
      </c>
      <c r="D42" s="362"/>
      <c r="E42" s="364"/>
      <c r="F42" s="364"/>
      <c r="G42" s="248"/>
    </row>
    <row r="43" spans="1:23">
      <c r="A43" s="365"/>
      <c r="B43" s="362" t="s">
        <v>272</v>
      </c>
      <c r="C43" s="363" t="s">
        <v>273</v>
      </c>
      <c r="D43" s="362" t="s">
        <v>264</v>
      </c>
      <c r="E43" s="364">
        <v>30</v>
      </c>
      <c r="F43" s="364"/>
      <c r="G43" s="248"/>
    </row>
    <row r="44" spans="1:23" s="176" customFormat="1">
      <c r="A44" s="320"/>
      <c r="B44" s="287"/>
      <c r="C44" s="326" t="s">
        <v>265</v>
      </c>
      <c r="D44" s="299"/>
      <c r="E44" s="299"/>
      <c r="F44" s="299"/>
      <c r="G44" s="334"/>
      <c r="I44" s="204"/>
      <c r="J44" s="204"/>
      <c r="K44" s="204"/>
      <c r="L44" s="204"/>
      <c r="M44" s="204"/>
      <c r="N44" s="204"/>
      <c r="O44" s="204"/>
      <c r="P44" s="205"/>
      <c r="Q44" s="205"/>
      <c r="R44" s="205"/>
      <c r="S44" s="205"/>
      <c r="T44" s="205"/>
      <c r="U44" s="205"/>
      <c r="V44" s="205"/>
      <c r="W44" s="205"/>
    </row>
    <row r="45" spans="1:23" s="176" customFormat="1">
      <c r="A45" s="320"/>
      <c r="B45" s="287"/>
      <c r="C45" s="327" t="s">
        <v>266</v>
      </c>
      <c r="D45" s="248"/>
      <c r="E45" s="248"/>
      <c r="F45" s="285"/>
      <c r="G45" s="335">
        <f>G44*F45</f>
        <v>0</v>
      </c>
      <c r="I45" s="204"/>
      <c r="J45" s="204"/>
      <c r="K45" s="204"/>
      <c r="L45" s="204"/>
      <c r="M45" s="204"/>
      <c r="N45" s="204"/>
      <c r="O45" s="204"/>
      <c r="P45" s="205"/>
      <c r="Q45" s="205"/>
      <c r="R45" s="205"/>
      <c r="S45" s="205"/>
      <c r="T45" s="205"/>
      <c r="U45" s="205"/>
      <c r="V45" s="205"/>
      <c r="W45" s="205"/>
    </row>
    <row r="46" spans="1:23" s="176" customFormat="1">
      <c r="A46" s="320"/>
      <c r="B46" s="287"/>
      <c r="C46" s="328" t="s">
        <v>267</v>
      </c>
      <c r="D46" s="247"/>
      <c r="E46" s="247"/>
      <c r="F46" s="175"/>
      <c r="G46" s="336">
        <f>+G45+G44</f>
        <v>0</v>
      </c>
      <c r="I46" s="204"/>
      <c r="J46" s="204"/>
      <c r="K46" s="204"/>
      <c r="L46" s="204"/>
      <c r="M46" s="204"/>
      <c r="N46" s="204"/>
      <c r="O46" s="204"/>
      <c r="P46" s="205"/>
      <c r="Q46" s="205"/>
      <c r="R46" s="205"/>
      <c r="S46" s="205"/>
      <c r="T46" s="205"/>
      <c r="U46" s="205"/>
      <c r="V46" s="205"/>
      <c r="W46" s="205"/>
    </row>
    <row r="47" spans="1:23" s="176" customFormat="1">
      <c r="A47" s="608"/>
      <c r="B47" s="608"/>
      <c r="C47" s="608"/>
      <c r="D47" s="608"/>
      <c r="E47" s="608"/>
      <c r="F47" s="608"/>
      <c r="G47" s="608"/>
      <c r="I47" s="204"/>
      <c r="J47" s="204"/>
      <c r="K47" s="204"/>
      <c r="L47" s="204"/>
      <c r="M47" s="204"/>
      <c r="N47" s="204"/>
      <c r="O47" s="204"/>
      <c r="P47" s="205"/>
      <c r="Q47" s="205"/>
      <c r="R47" s="205"/>
      <c r="S47" s="205"/>
      <c r="T47" s="205"/>
      <c r="U47" s="205"/>
      <c r="V47" s="205"/>
      <c r="W47" s="205"/>
    </row>
    <row r="48" spans="1:23" s="176" customFormat="1" ht="16.5" customHeight="1">
      <c r="A48" s="315"/>
      <c r="B48" s="71"/>
      <c r="C48" s="609"/>
      <c r="D48" s="609"/>
      <c r="E48" s="609"/>
      <c r="F48" s="609"/>
      <c r="G48" s="609"/>
      <c r="I48" s="204"/>
      <c r="J48" s="204"/>
      <c r="K48" s="204"/>
      <c r="L48" s="204"/>
      <c r="M48" s="204"/>
      <c r="N48" s="204"/>
      <c r="O48" s="204"/>
      <c r="P48" s="205"/>
      <c r="Q48" s="205"/>
      <c r="R48" s="205"/>
      <c r="S48" s="205"/>
      <c r="T48" s="205"/>
      <c r="U48" s="205"/>
      <c r="V48" s="205"/>
      <c r="W48" s="205"/>
    </row>
    <row r="49" spans="1:23" s="176" customFormat="1" ht="16.5" customHeight="1">
      <c r="A49" s="321"/>
      <c r="B49" s="180"/>
      <c r="C49" s="609"/>
      <c r="D49" s="609"/>
      <c r="E49" s="609"/>
      <c r="F49" s="609"/>
      <c r="G49" s="609"/>
      <c r="I49" s="204"/>
      <c r="J49" s="204"/>
      <c r="K49" s="204"/>
      <c r="L49" s="204"/>
      <c r="M49" s="204"/>
      <c r="N49" s="204"/>
      <c r="O49" s="204"/>
      <c r="P49" s="205"/>
      <c r="Q49" s="205"/>
      <c r="R49" s="205"/>
      <c r="S49" s="205"/>
      <c r="T49" s="205"/>
      <c r="U49" s="205"/>
      <c r="V49" s="205"/>
      <c r="W49" s="205"/>
    </row>
    <row r="50" spans="1:23" s="176" customFormat="1" ht="33.6" customHeight="1">
      <c r="A50" s="322" t="s">
        <v>78</v>
      </c>
      <c r="B50" s="75"/>
      <c r="C50" s="329" t="str">
        <f>IF('Names of Bidder'!D23=0, "", 'Names of Bidder'!D23)</f>
        <v/>
      </c>
      <c r="D50" s="228"/>
      <c r="E50" s="229"/>
      <c r="F50" s="309" t="s">
        <v>80</v>
      </c>
      <c r="G50" s="337" t="str">
        <f>IF('Names of Bidder'!D18=0, "", 'Names of Bidder'!D18)</f>
        <v/>
      </c>
      <c r="I50" s="204"/>
      <c r="J50" s="204"/>
      <c r="K50" s="204"/>
      <c r="L50" s="204"/>
      <c r="M50" s="204"/>
      <c r="N50" s="204"/>
      <c r="O50" s="204"/>
      <c r="P50" s="205"/>
      <c r="Q50" s="205"/>
      <c r="R50" s="205"/>
      <c r="S50" s="205"/>
      <c r="T50" s="205"/>
      <c r="U50" s="205"/>
      <c r="V50" s="205"/>
      <c r="W50" s="205"/>
    </row>
    <row r="51" spans="1:23" s="176" customFormat="1" ht="33.6" customHeight="1">
      <c r="A51" s="322" t="s">
        <v>79</v>
      </c>
      <c r="B51" s="75"/>
      <c r="C51" s="329" t="str">
        <f>IF('Names of Bidder'!D24=0, "", 'Names of Bidder'!D24)</f>
        <v/>
      </c>
      <c r="D51" s="230"/>
      <c r="E51" s="229"/>
      <c r="F51" s="309" t="s">
        <v>81</v>
      </c>
      <c r="G51" s="338" t="str">
        <f>IF('Names of Bidder'!D19=0, "", 'Names of Bidder'!D19)</f>
        <v/>
      </c>
      <c r="I51" s="204"/>
      <c r="J51" s="204"/>
      <c r="K51" s="204"/>
      <c r="L51" s="204"/>
      <c r="M51" s="204"/>
      <c r="N51" s="204"/>
      <c r="O51" s="204"/>
      <c r="P51" s="205"/>
      <c r="Q51" s="205"/>
      <c r="R51" s="205"/>
      <c r="S51" s="205"/>
      <c r="T51" s="205"/>
      <c r="U51" s="205"/>
      <c r="V51" s="205"/>
      <c r="W51" s="205"/>
    </row>
    <row r="52" spans="1:23" s="176" customFormat="1" ht="33.6" customHeight="1">
      <c r="A52" s="315"/>
      <c r="B52" s="71"/>
      <c r="C52" s="330"/>
      <c r="D52" s="72"/>
      <c r="E52" s="71"/>
      <c r="F52" s="71"/>
      <c r="G52" s="230"/>
      <c r="I52" s="204"/>
      <c r="J52" s="204"/>
      <c r="K52" s="204"/>
      <c r="L52" s="204"/>
      <c r="M52" s="204"/>
      <c r="N52" s="204"/>
      <c r="O52" s="204"/>
      <c r="P52" s="205"/>
      <c r="Q52" s="205"/>
      <c r="R52" s="205"/>
      <c r="S52" s="205"/>
      <c r="T52" s="205"/>
      <c r="U52" s="205"/>
      <c r="V52" s="205"/>
      <c r="W52" s="205"/>
    </row>
    <row r="53" spans="1:23" s="176" customFormat="1" ht="33.6" customHeight="1">
      <c r="A53" s="315"/>
      <c r="B53" s="71"/>
      <c r="C53" s="330"/>
      <c r="D53" s="72"/>
      <c r="E53" s="71"/>
      <c r="F53" s="309"/>
      <c r="G53" s="273"/>
      <c r="I53" s="204"/>
      <c r="J53" s="204"/>
      <c r="K53" s="204"/>
      <c r="L53" s="204"/>
      <c r="M53" s="204"/>
      <c r="N53" s="204"/>
      <c r="O53" s="204"/>
      <c r="P53" s="205"/>
      <c r="Q53" s="205"/>
      <c r="R53" s="205"/>
      <c r="S53" s="205"/>
      <c r="T53" s="205"/>
      <c r="U53" s="205"/>
      <c r="V53" s="205"/>
      <c r="W53" s="205"/>
    </row>
  </sheetData>
  <sheetProtection formatColumns="0" formatRows="0" selectLockedCells="1"/>
  <customSheetViews>
    <customSheetView guid="{398C7893-3C2A-4DA4-8552-014985533932}"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1"/>
      <headerFooter alignWithMargins="0">
        <oddFooter>&amp;R&amp;"Book Antiqua,Bold"&amp;10Schedule-1/ Page &amp;P of &amp;N</oddFooter>
      </headerFooter>
    </customSheetView>
    <customSheetView guid="{BEF72719-4CCF-4C9B-95F6-0F3535FF30B3}"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2"/>
      <headerFooter alignWithMargins="0">
        <oddFooter>&amp;R&amp;"Book Antiqua,Bold"&amp;10Schedule-1/ Page &amp;P of &amp;N</oddFooter>
      </headerFooter>
    </customSheetView>
    <customSheetView guid="{CF0E662C-D3BC-4297-99E8-62C40B3B7AD9}"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3"/>
      <headerFooter alignWithMargins="0">
        <oddFooter>&amp;R&amp;"Book Antiqua,Bold"&amp;10Schedule-1/ Page &amp;P of &amp;N</oddFooter>
      </headerFooter>
    </customSheetView>
    <customSheetView guid="{BAD0225F-C858-4E40-A5E7-64BB5328C88A}" topLeftCell="A25">
      <selection activeCell="F32" sqref="F32"/>
      <colBreaks count="1" manualBreakCount="1">
        <brk id="7" max="1048575" man="1"/>
      </colBreaks>
      <pageMargins left="0.511811023622047" right="0.26" top="0.48" bottom="0.54" header="0.25" footer="0.27"/>
      <printOptions horizontalCentered="1"/>
      <pageSetup paperSize="9" scale="88" orientation="portrait" horizontalDpi="300" verticalDpi="300" r:id="rId4"/>
      <headerFooter alignWithMargins="0">
        <oddFooter>&amp;R&amp;"Book Antiqua,Bold"&amp;10Schedule-1/ Page &amp;P of &amp;N</oddFooter>
      </headerFooter>
    </customSheetView>
    <customSheetView guid="{25334923-91A5-4F88-9A10-8FA88873EC26}"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5"/>
      <headerFooter alignWithMargins="0">
        <oddFooter>&amp;R&amp;"Book Antiqua,Bold"&amp;10Schedule-1/ Page &amp;P of &amp;N</oddFooter>
      </headerFooter>
    </customSheetView>
    <customSheetView guid="{5E2FF645-A015-403E-863B-BADF6B75C7D1}"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6"/>
      <headerFooter alignWithMargins="0">
        <oddFooter>&amp;R&amp;"Book Antiqua,Bold"&amp;10Schedule-1/ Page &amp;P of &amp;N</oddFooter>
      </headerFooter>
    </customSheetView>
    <customSheetView guid="{C3C2F6BE-1796-4187-BF38-BACEF6057F57}"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7"/>
      <headerFooter alignWithMargins="0">
        <oddFooter>&amp;R&amp;"Book Antiqua,Bold"&amp;10Schedule-1/ Page &amp;P of &amp;N</oddFooter>
      </headerFooter>
    </customSheetView>
    <customSheetView guid="{F2279B93-E4FF-4A81-B734-06F92F73708D}"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8"/>
      <headerFooter alignWithMargins="0">
        <oddFooter>&amp;R&amp;"Book Antiqua,Bold"&amp;10Schedule-1/ Page &amp;P of &amp;N</oddFooter>
      </headerFooter>
    </customSheetView>
  </customSheetViews>
  <mergeCells count="9">
    <mergeCell ref="A17:C17"/>
    <mergeCell ref="A47:G47"/>
    <mergeCell ref="C48:G49"/>
    <mergeCell ref="A3:G3"/>
    <mergeCell ref="A4:G4"/>
    <mergeCell ref="C8:E8"/>
    <mergeCell ref="C9:E9"/>
    <mergeCell ref="C10:E10"/>
    <mergeCell ref="C11:E11"/>
  </mergeCells>
  <printOptions horizontalCentered="1"/>
  <pageMargins left="0.511811023622047" right="0.26" top="0.48" bottom="0.54" header="0.25" footer="0.27"/>
  <pageSetup paperSize="9" scale="88" orientation="portrait" horizontalDpi="300" verticalDpi="300" r:id="rId9"/>
  <headerFooter alignWithMargins="0">
    <oddFooter>&amp;R&amp;"Book Antiqua,Bold"&amp;10Schedule-1/ Page &amp;P of &amp;N</oddFooter>
  </headerFooter>
  <colBreaks count="1" manualBreakCount="1">
    <brk id="7" max="1048575" man="1"/>
  </colBreaks>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3"/>
  </sheetPr>
  <dimension ref="A1:AA30"/>
  <sheetViews>
    <sheetView topLeftCell="A13" zoomScaleNormal="100" zoomScaleSheetLayoutView="100" workbookViewId="0">
      <selection activeCell="F20" sqref="F20:G24"/>
    </sheetView>
  </sheetViews>
  <sheetFormatPr defaultRowHeight="16.5"/>
  <cols>
    <col min="1" max="1" width="8.25" style="177" customWidth="1"/>
    <col min="2" max="2" width="7.375" style="177" customWidth="1"/>
    <col min="3" max="3" width="61.375" style="74" customWidth="1"/>
    <col min="4" max="4" width="7" style="73" customWidth="1"/>
    <col min="5" max="5" width="8.625" style="177" customWidth="1"/>
    <col min="6" max="6" width="12.25" style="73" customWidth="1"/>
    <col min="7" max="7" width="14.625" style="298" customWidth="1"/>
    <col min="8" max="8" width="17.75" style="63" customWidth="1"/>
    <col min="9" max="9" width="8" style="62" customWidth="1"/>
    <col min="10" max="10" width="17.5" style="62" customWidth="1"/>
    <col min="11" max="11" width="9" style="62" customWidth="1"/>
    <col min="12" max="12" width="9" style="158" customWidth="1"/>
    <col min="13" max="14" width="17.625" style="158" customWidth="1"/>
    <col min="15" max="27" width="9" style="158"/>
    <col min="28" max="16384" width="9" style="62"/>
  </cols>
  <sheetData>
    <row r="1" spans="1:14" ht="18" customHeight="1">
      <c r="A1" s="64" t="str">
        <f>Cover!B3</f>
        <v>Specification No.: WR-1/C&amp;M/PS/I-3322:2024/ Rfx-5005009787</v>
      </c>
      <c r="B1" s="64"/>
      <c r="C1" s="65"/>
      <c r="D1" s="66"/>
      <c r="E1" s="66"/>
      <c r="F1" s="67"/>
      <c r="G1" s="68" t="s">
        <v>84</v>
      </c>
    </row>
    <row r="2" spans="1:14" ht="23.25" customHeight="1">
      <c r="A2" s="54"/>
      <c r="B2" s="54"/>
      <c r="C2" s="70"/>
      <c r="D2" s="71"/>
      <c r="E2" s="71"/>
      <c r="F2" s="72"/>
      <c r="G2" s="293"/>
      <c r="H2" s="72"/>
    </row>
    <row r="3" spans="1:14" ht="44.25" customHeight="1">
      <c r="A3" s="610" t="str">
        <f>Cover!$B$2</f>
        <v>"Wrapping work the wooden boxes with GI sheet and MS box structure from GI wire net for Improving storage quality of Hot line materials &amp; spare Surge arresters as per Preservation norms at 400/220 KV Raipur SS"</v>
      </c>
      <c r="B3" s="610"/>
      <c r="C3" s="610"/>
      <c r="D3" s="610"/>
      <c r="E3" s="610"/>
      <c r="F3" s="610"/>
      <c r="G3" s="610"/>
      <c r="L3" s="168"/>
      <c r="N3" s="169"/>
    </row>
    <row r="4" spans="1:14" ht="32.25" customHeight="1">
      <c r="A4" s="611" t="s">
        <v>275</v>
      </c>
      <c r="B4" s="612"/>
      <c r="C4" s="612"/>
      <c r="D4" s="612"/>
      <c r="E4" s="612"/>
      <c r="F4" s="612"/>
      <c r="G4" s="612"/>
      <c r="H4" s="181"/>
      <c r="L4" s="168"/>
      <c r="N4" s="170"/>
    </row>
    <row r="5" spans="1:14" ht="18" customHeight="1">
      <c r="A5" s="182"/>
      <c r="B5" s="182"/>
      <c r="C5" s="172"/>
      <c r="D5" s="171"/>
      <c r="E5" s="182"/>
      <c r="F5" s="171"/>
      <c r="G5" s="300"/>
      <c r="H5" s="72"/>
      <c r="L5" s="168"/>
      <c r="N5" s="170"/>
    </row>
    <row r="6" spans="1:14" ht="18" customHeight="1">
      <c r="A6" s="28" t="str">
        <f>'  Sch-1'!A6</f>
        <v>Bidder’s Name and Address</v>
      </c>
      <c r="B6" s="28"/>
      <c r="C6" s="29"/>
      <c r="D6" s="29"/>
      <c r="E6" s="310"/>
      <c r="F6" s="54" t="s">
        <v>74</v>
      </c>
      <c r="G6" s="293"/>
      <c r="H6" s="29"/>
      <c r="L6" s="168"/>
      <c r="N6" s="170"/>
    </row>
    <row r="7" spans="1:14" ht="18" customHeight="1">
      <c r="A7" s="173" t="str">
        <f>'  Sch-1'!A7</f>
        <v xml:space="preserve">Bidder as </v>
      </c>
      <c r="B7" s="173"/>
      <c r="F7" s="291" t="s">
        <v>110</v>
      </c>
      <c r="G7" s="293"/>
      <c r="H7" s="31"/>
      <c r="L7" s="168"/>
      <c r="N7" s="170"/>
    </row>
    <row r="8" spans="1:14">
      <c r="A8" s="55" t="s">
        <v>75</v>
      </c>
      <c r="B8" s="55"/>
      <c r="C8" s="614" t="str">
        <f>IF('  Sch-1'!C8=0, "", '  Sch-1'!C8)</f>
        <v/>
      </c>
      <c r="D8" s="614"/>
      <c r="E8" s="614"/>
      <c r="F8" s="292" t="s">
        <v>77</v>
      </c>
      <c r="G8" s="294"/>
      <c r="L8" s="168"/>
      <c r="N8" s="170"/>
    </row>
    <row r="9" spans="1:14">
      <c r="A9" s="55" t="s">
        <v>76</v>
      </c>
      <c r="B9" s="55"/>
      <c r="C9" s="614" t="str">
        <f>IF('  Sch-1'!C9=0, "", '  Sch-1'!C9)</f>
        <v/>
      </c>
      <c r="D9" s="614"/>
      <c r="E9" s="614"/>
      <c r="F9" s="292" t="s">
        <v>111</v>
      </c>
      <c r="G9" s="294"/>
      <c r="L9" s="168"/>
      <c r="N9" s="169"/>
    </row>
    <row r="10" spans="1:14">
      <c r="A10" s="57"/>
      <c r="B10" s="57"/>
      <c r="C10" s="614" t="str">
        <f>IF('  Sch-1'!C10=0, "", '  Sch-1'!C10)</f>
        <v/>
      </c>
      <c r="D10" s="614"/>
      <c r="E10" s="614"/>
      <c r="F10" s="292" t="s">
        <v>112</v>
      </c>
      <c r="G10" s="294"/>
    </row>
    <row r="11" spans="1:14">
      <c r="A11" s="57"/>
      <c r="B11" s="57"/>
      <c r="C11" s="614" t="str">
        <f>IF('  Sch-1'!C11=0, "", '  Sch-1'!C11)</f>
        <v/>
      </c>
      <c r="D11" s="614"/>
      <c r="E11" s="614"/>
      <c r="F11" s="292" t="s">
        <v>113</v>
      </c>
      <c r="G11" s="294"/>
    </row>
    <row r="12" spans="1:14" ht="18" customHeight="1">
      <c r="A12" s="57"/>
      <c r="B12" s="57"/>
      <c r="C12" s="146"/>
      <c r="D12" s="146"/>
      <c r="E12" s="311"/>
      <c r="F12" s="56"/>
      <c r="G12" s="293"/>
      <c r="H12" s="31"/>
    </row>
    <row r="13" spans="1:14" ht="18" customHeight="1">
      <c r="A13" s="57"/>
      <c r="B13" s="57"/>
      <c r="C13" s="79"/>
      <c r="D13" s="79"/>
      <c r="E13" s="312"/>
      <c r="F13" s="79"/>
      <c r="G13" s="68" t="s">
        <v>62</v>
      </c>
      <c r="H13" s="32"/>
    </row>
    <row r="14" spans="1:14" ht="43.5" customHeight="1">
      <c r="A14" s="174" t="s">
        <v>63</v>
      </c>
      <c r="B14" s="174" t="s">
        <v>237</v>
      </c>
      <c r="C14" s="174" t="s">
        <v>69</v>
      </c>
      <c r="D14" s="175" t="s">
        <v>61</v>
      </c>
      <c r="E14" s="175" t="s">
        <v>64</v>
      </c>
      <c r="F14" s="174" t="s">
        <v>126</v>
      </c>
      <c r="G14" s="295" t="s">
        <v>125</v>
      </c>
      <c r="H14" s="152"/>
      <c r="M14" s="157"/>
      <c r="N14" s="157"/>
    </row>
    <row r="15" spans="1:14" ht="18" customHeight="1">
      <c r="A15" s="175">
        <v>1</v>
      </c>
      <c r="B15" s="175">
        <v>2</v>
      </c>
      <c r="C15" s="175">
        <v>3</v>
      </c>
      <c r="D15" s="175">
        <v>4</v>
      </c>
      <c r="E15" s="175">
        <v>5</v>
      </c>
      <c r="F15" s="175">
        <v>6</v>
      </c>
      <c r="G15" s="296" t="s">
        <v>53</v>
      </c>
      <c r="H15" s="163"/>
      <c r="M15" s="156"/>
      <c r="N15" s="156"/>
    </row>
    <row r="16" spans="1:14" ht="44.25" customHeight="1">
      <c r="A16" s="605" t="s">
        <v>311</v>
      </c>
      <c r="B16" s="606"/>
      <c r="C16" s="607"/>
      <c r="D16" s="175"/>
      <c r="E16" s="175"/>
      <c r="F16" s="175"/>
      <c r="G16" s="296"/>
      <c r="H16" s="163"/>
      <c r="M16" s="156"/>
      <c r="N16" s="156"/>
    </row>
    <row r="17" spans="1:27">
      <c r="A17" s="339" t="s">
        <v>239</v>
      </c>
      <c r="B17" s="339" t="s">
        <v>238</v>
      </c>
      <c r="C17" s="339"/>
      <c r="D17" s="345"/>
      <c r="E17" s="345"/>
      <c r="F17" s="340"/>
      <c r="G17" s="340"/>
      <c r="H17" s="163"/>
      <c r="M17" s="156"/>
      <c r="N17" s="156"/>
    </row>
    <row r="18" spans="1:27" ht="141.75">
      <c r="A18" s="365">
        <v>1</v>
      </c>
      <c r="B18" s="362" t="s">
        <v>258</v>
      </c>
      <c r="C18" s="367" t="s">
        <v>304</v>
      </c>
      <c r="D18" s="362"/>
      <c r="E18" s="364"/>
      <c r="F18" s="364"/>
      <c r="G18" s="340"/>
      <c r="H18" s="163"/>
      <c r="M18" s="156"/>
      <c r="N18" s="156"/>
    </row>
    <row r="19" spans="1:27" ht="47.25">
      <c r="A19" s="365"/>
      <c r="B19" s="362"/>
      <c r="C19" s="363" t="s">
        <v>305</v>
      </c>
      <c r="D19" s="362"/>
      <c r="E19" s="364"/>
      <c r="F19" s="364"/>
      <c r="G19" s="340"/>
      <c r="H19" s="163"/>
      <c r="M19" s="156"/>
      <c r="N19" s="156"/>
    </row>
    <row r="20" spans="1:27">
      <c r="A20" s="365"/>
      <c r="B20" s="362" t="s">
        <v>248</v>
      </c>
      <c r="C20" s="363" t="s">
        <v>306</v>
      </c>
      <c r="D20" s="362" t="s">
        <v>264</v>
      </c>
      <c r="E20" s="364">
        <v>40</v>
      </c>
      <c r="F20" s="341"/>
      <c r="G20" s="340"/>
      <c r="H20" s="163"/>
      <c r="M20" s="156"/>
      <c r="N20" s="156"/>
    </row>
    <row r="21" spans="1:27">
      <c r="A21" s="365">
        <v>2</v>
      </c>
      <c r="B21" s="362" t="s">
        <v>259</v>
      </c>
      <c r="C21" s="363" t="s">
        <v>307</v>
      </c>
      <c r="D21" s="362"/>
      <c r="E21" s="364"/>
      <c r="F21" s="364"/>
      <c r="G21" s="340"/>
      <c r="H21" s="163"/>
      <c r="M21" s="156"/>
      <c r="N21" s="156"/>
    </row>
    <row r="22" spans="1:27">
      <c r="A22" s="365"/>
      <c r="B22" s="362"/>
      <c r="C22" s="367" t="s">
        <v>308</v>
      </c>
      <c r="D22" s="362"/>
      <c r="E22" s="364"/>
      <c r="F22" s="364"/>
      <c r="G22" s="340"/>
      <c r="H22" s="163"/>
      <c r="M22" s="156"/>
      <c r="N22" s="156"/>
    </row>
    <row r="23" spans="1:27">
      <c r="A23" s="365"/>
      <c r="B23" s="362"/>
      <c r="C23" s="367" t="s">
        <v>309</v>
      </c>
      <c r="D23" s="362" t="s">
        <v>310</v>
      </c>
      <c r="E23" s="364">
        <v>35</v>
      </c>
      <c r="F23" s="341"/>
      <c r="G23" s="340"/>
      <c r="H23" s="163"/>
      <c r="M23" s="156"/>
      <c r="N23" s="156"/>
    </row>
    <row r="24" spans="1:27" s="357" customFormat="1" ht="18.75">
      <c r="A24" s="352"/>
      <c r="B24" s="353"/>
      <c r="C24" s="303" t="s">
        <v>268</v>
      </c>
      <c r="D24" s="354"/>
      <c r="E24" s="355"/>
      <c r="F24" s="356"/>
      <c r="G24" s="304"/>
      <c r="H24" s="163"/>
      <c r="L24" s="358"/>
      <c r="M24" s="156"/>
      <c r="N24" s="156"/>
      <c r="O24" s="358"/>
      <c r="P24" s="358"/>
      <c r="Q24" s="358"/>
      <c r="R24" s="358"/>
      <c r="S24" s="358"/>
      <c r="T24" s="358"/>
      <c r="U24" s="358"/>
      <c r="V24" s="358"/>
      <c r="W24" s="358"/>
      <c r="X24" s="358"/>
      <c r="Y24" s="358"/>
      <c r="Z24" s="358"/>
      <c r="AA24" s="358"/>
    </row>
    <row r="25" spans="1:27" ht="33.6" customHeight="1">
      <c r="A25" s="183"/>
      <c r="B25" s="183"/>
      <c r="C25" s="178"/>
      <c r="D25" s="228"/>
      <c r="E25" s="229"/>
      <c r="F25" s="76" t="s">
        <v>80</v>
      </c>
      <c r="G25" s="297" t="str">
        <f>IF('  Sch-1'!G49=0,"",'  Sch-1'!G49)</f>
        <v/>
      </c>
      <c r="H25" s="72"/>
      <c r="M25" s="168"/>
      <c r="N25" s="184"/>
    </row>
    <row r="26" spans="1:27" ht="33.6" customHeight="1">
      <c r="A26" s="75" t="s">
        <v>78</v>
      </c>
      <c r="B26" s="75"/>
      <c r="C26" s="179" t="str">
        <f>IF('  Sch-1'!C49=0,"", '  Sch-1'!C49)</f>
        <v/>
      </c>
      <c r="D26" s="230"/>
      <c r="E26" s="229"/>
      <c r="F26" s="76" t="s">
        <v>81</v>
      </c>
      <c r="G26" s="297" t="str">
        <f>IF('  Sch-1'!G50=0,"",'  Sch-1'!G50)</f>
        <v/>
      </c>
      <c r="H26" s="72"/>
    </row>
    <row r="27" spans="1:27" ht="33.6" customHeight="1">
      <c r="A27" s="75" t="s">
        <v>79</v>
      </c>
      <c r="B27" s="75"/>
      <c r="C27" s="179" t="str">
        <f>IF('  Sch-1'!C50=0,"", '  Sch-1'!C50)</f>
        <v/>
      </c>
      <c r="D27" s="72"/>
      <c r="E27" s="71"/>
      <c r="H27" s="72"/>
    </row>
    <row r="28" spans="1:27" ht="33.6" customHeight="1">
      <c r="A28" s="71"/>
      <c r="B28" s="71"/>
      <c r="C28" s="70"/>
      <c r="D28" s="72"/>
      <c r="E28" s="71"/>
      <c r="F28" s="76"/>
      <c r="G28" s="77"/>
      <c r="H28" s="72"/>
    </row>
    <row r="29" spans="1:27">
      <c r="A29" s="71"/>
      <c r="B29" s="71"/>
      <c r="C29" s="70"/>
      <c r="D29" s="63"/>
      <c r="E29" s="63"/>
      <c r="F29" s="63"/>
      <c r="G29" s="63"/>
    </row>
    <row r="30" spans="1:27">
      <c r="A30" s="71"/>
      <c r="B30" s="71"/>
      <c r="C30" s="346"/>
    </row>
  </sheetData>
  <sheetProtection formatColumns="0" formatRows="0" selectLockedCells="1"/>
  <customSheetViews>
    <customSheetView guid="{398C7893-3C2A-4DA4-8552-014985533932}"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1"/>
      <headerFooter alignWithMargins="0">
        <oddFooter>&amp;R&amp;"Book Antiqua,Bold"&amp;10Schedule-2/ Page &amp;P of &amp;N</oddFooter>
      </headerFooter>
    </customSheetView>
    <customSheetView guid="{BEF72719-4CCF-4C9B-95F6-0F3535FF30B3}"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2"/>
      <headerFooter alignWithMargins="0">
        <oddFooter>&amp;R&amp;"Book Antiqua,Bold"&amp;10Schedule-2/ Page &amp;P of &amp;N</oddFooter>
      </headerFooter>
    </customSheetView>
    <customSheetView guid="{CF0E662C-D3BC-4297-99E8-62C40B3B7AD9}"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3"/>
      <headerFooter alignWithMargins="0">
        <oddFooter>&amp;R&amp;"Book Antiqua,Bold"&amp;10Schedule-2/ Page &amp;P of &amp;N</oddFooter>
      </headerFooter>
    </customSheetView>
    <customSheetView guid="{BAD0225F-C858-4E40-A5E7-64BB5328C88A}" topLeftCell="A13">
      <selection activeCell="F18" sqref="F18"/>
      <colBreaks count="1" manualBreakCount="1">
        <brk id="7" max="1048575" man="1"/>
      </colBreaks>
      <pageMargins left="0.51181102362204722" right="0.26" top="0.54" bottom="0.61" header="0.25" footer="0.43"/>
      <printOptions horizontalCentered="1"/>
      <pageSetup paperSize="9" scale="92" orientation="portrait" horizontalDpi="300" verticalDpi="300" r:id="rId4"/>
      <headerFooter alignWithMargins="0">
        <oddFooter>&amp;R&amp;"Book Antiqua,Bold"&amp;10Schedule-2/ Page &amp;P of &amp;N</oddFooter>
      </headerFooter>
    </customSheetView>
    <customSheetView guid="{25334923-91A5-4F88-9A10-8FA88873EC26}"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5"/>
      <headerFooter alignWithMargins="0">
        <oddFooter>&amp;R&amp;"Book Antiqua,Bold"&amp;10Schedule-2/ Page &amp;P of &amp;N</oddFooter>
      </headerFooter>
    </customSheetView>
    <customSheetView guid="{5E2FF645-A015-403E-863B-BADF6B75C7D1}"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6"/>
      <headerFooter alignWithMargins="0">
        <oddFooter>&amp;R&amp;"Book Antiqua,Bold"&amp;10Schedule-2/ Page &amp;P of &amp;N</oddFooter>
      </headerFooter>
    </customSheetView>
    <customSheetView guid="{C3C2F6BE-1796-4187-BF38-BACEF6057F57}"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7"/>
      <headerFooter alignWithMargins="0">
        <oddFooter>&amp;R&amp;"Book Antiqua,Bold"&amp;10Schedule-2/ Page &amp;P of &amp;N</oddFooter>
      </headerFooter>
    </customSheetView>
    <customSheetView guid="{F2279B93-E4FF-4A81-B734-06F92F73708D}"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8"/>
      <headerFooter alignWithMargins="0">
        <oddFooter>&amp;R&amp;"Book Antiqua,Bold"&amp;10Schedule-2/ Page &amp;P of &amp;N</oddFooter>
      </headerFooter>
    </customSheetView>
  </customSheetViews>
  <mergeCells count="7">
    <mergeCell ref="A16:C16"/>
    <mergeCell ref="A3:G3"/>
    <mergeCell ref="A4:G4"/>
    <mergeCell ref="C8:E8"/>
    <mergeCell ref="C9:E9"/>
    <mergeCell ref="C10:E10"/>
    <mergeCell ref="C11:E11"/>
  </mergeCells>
  <printOptions horizontalCentered="1"/>
  <pageMargins left="0.51181102362204722" right="0.26" top="0.54" bottom="0.61" header="0.25" footer="0.43"/>
  <pageSetup paperSize="9" scale="92" orientation="portrait" horizontalDpi="300" verticalDpi="300" r:id="rId9"/>
  <headerFooter alignWithMargins="0">
    <oddFooter>&amp;R&amp;"Book Antiqua,Bold"&amp;10Schedule-2/ Page &amp;P of &amp;N</oddFooter>
  </headerFooter>
  <colBreaks count="1" manualBreakCount="1">
    <brk id="7" max="1048575" man="1"/>
  </colBreaks>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sheetPr>
  <dimension ref="A1:P67"/>
  <sheetViews>
    <sheetView view="pageBreakPreview" topLeftCell="A4" zoomScaleNormal="100" zoomScaleSheetLayoutView="100" workbookViewId="0">
      <selection activeCell="C20" sqref="C20"/>
    </sheetView>
  </sheetViews>
  <sheetFormatPr defaultRowHeight="16.5"/>
  <cols>
    <col min="1" max="1" width="10.625" style="401" customWidth="1"/>
    <col min="2" max="2" width="63.5" style="402" customWidth="1"/>
    <col min="3" max="3" width="20.625" style="401" customWidth="1"/>
    <col min="4" max="4" width="12.75" style="401" customWidth="1"/>
    <col min="5" max="5" width="17.5" style="426" customWidth="1"/>
    <col min="6" max="6" width="25.25" style="426" customWidth="1"/>
    <col min="7" max="7" width="10.5" style="390" hidden="1" customWidth="1"/>
    <col min="8" max="8" width="10.125" style="390" hidden="1" customWidth="1"/>
    <col min="9" max="9" width="13.125" style="390" hidden="1" customWidth="1"/>
    <col min="10" max="10" width="9" style="390" hidden="1" customWidth="1"/>
    <col min="11" max="11" width="0" style="389" hidden="1" customWidth="1"/>
    <col min="12" max="13" width="17.625" style="389" hidden="1" customWidth="1"/>
    <col min="14" max="16" width="0" style="389" hidden="1" customWidth="1"/>
    <col min="17" max="32" width="0" style="390" hidden="1" customWidth="1"/>
    <col min="33" max="16384" width="9" style="390"/>
  </cols>
  <sheetData>
    <row r="1" spans="1:16">
      <c r="A1" s="313" t="str">
        <f>Cover!B3</f>
        <v>Specification No.: WR-1/C&amp;M/PS/I-3322:2024/ Rfx-5005009787</v>
      </c>
      <c r="B1" s="342"/>
      <c r="C1" s="368"/>
      <c r="D1" s="368"/>
      <c r="E1" s="424"/>
      <c r="F1" s="424" t="s">
        <v>85</v>
      </c>
    </row>
    <row r="2" spans="1:16">
      <c r="A2" s="398"/>
      <c r="B2" s="399"/>
      <c r="C2" s="384"/>
      <c r="D2" s="384"/>
      <c r="E2" s="425"/>
      <c r="F2" s="425"/>
    </row>
    <row r="3" spans="1:16" ht="21" customHeight="1">
      <c r="A3" s="597" t="str">
        <f>Cover!$B$2</f>
        <v>"Wrapping work the wooden boxes with GI sheet and MS box structure from GI wire net for Improving storage quality of Hot line materials &amp; spare Surge arresters as per Preservation norms at 400/220 KV Raipur SS"</v>
      </c>
      <c r="B3" s="597"/>
      <c r="C3" s="597"/>
      <c r="D3" s="597"/>
      <c r="E3" s="597"/>
      <c r="F3" s="597"/>
      <c r="K3" s="394" t="s">
        <v>54</v>
      </c>
      <c r="M3" s="395"/>
    </row>
    <row r="4" spans="1:16" ht="36.6" customHeight="1">
      <c r="A4" s="587" t="s">
        <v>328</v>
      </c>
      <c r="B4" s="588"/>
      <c r="C4" s="588"/>
      <c r="D4" s="588"/>
      <c r="E4" s="588"/>
      <c r="F4" s="588"/>
      <c r="K4" s="394" t="s">
        <v>55</v>
      </c>
      <c r="M4" s="396"/>
    </row>
    <row r="5" spans="1:16" s="478" customFormat="1" ht="12.75" customHeight="1">
      <c r="A5" s="475"/>
      <c r="B5" s="476"/>
      <c r="C5" s="475"/>
      <c r="D5" s="475"/>
      <c r="E5" s="477"/>
      <c r="F5" s="477"/>
      <c r="K5" s="479" t="s">
        <v>59</v>
      </c>
      <c r="L5" s="480"/>
      <c r="M5" s="481"/>
      <c r="N5" s="480"/>
      <c r="O5" s="480"/>
      <c r="P5" s="480"/>
    </row>
    <row r="6" spans="1:16">
      <c r="A6" s="316" t="str">
        <f>'  Sch-1'!A6</f>
        <v>Bidder’s Name and Address</v>
      </c>
      <c r="B6" s="404"/>
      <c r="C6" s="404"/>
      <c r="D6" s="404"/>
      <c r="E6" s="425" t="s">
        <v>74</v>
      </c>
      <c r="F6" s="425"/>
      <c r="G6" s="404"/>
      <c r="K6" s="394" t="s">
        <v>60</v>
      </c>
      <c r="M6" s="396"/>
    </row>
    <row r="7" spans="1:16">
      <c r="A7" s="376" t="str">
        <f>'  Sch-1'!A7</f>
        <v xml:space="preserve">Bidder as </v>
      </c>
      <c r="E7" s="427" t="s">
        <v>110</v>
      </c>
      <c r="F7" s="425"/>
      <c r="G7" s="405"/>
      <c r="K7" s="394" t="s">
        <v>56</v>
      </c>
      <c r="M7" s="396"/>
    </row>
    <row r="8" spans="1:16">
      <c r="A8" s="30" t="s">
        <v>75</v>
      </c>
      <c r="B8" s="421" t="str">
        <f>IF('  Sch-1'!C8=0, "", '  Sch-1'!C8)</f>
        <v/>
      </c>
      <c r="C8" s="421"/>
      <c r="D8" s="421"/>
      <c r="E8" s="428" t="s">
        <v>77</v>
      </c>
      <c r="F8" s="427"/>
      <c r="K8" s="394" t="s">
        <v>57</v>
      </c>
      <c r="M8" s="396"/>
    </row>
    <row r="9" spans="1:16">
      <c r="A9" s="30" t="s">
        <v>76</v>
      </c>
      <c r="B9" s="421" t="str">
        <f>IF('  Sch-1'!C9=0, "", '  Sch-1'!C9)</f>
        <v/>
      </c>
      <c r="C9" s="421"/>
      <c r="D9" s="421"/>
      <c r="E9" s="428" t="s">
        <v>111</v>
      </c>
      <c r="F9" s="427"/>
      <c r="K9" s="394" t="s">
        <v>58</v>
      </c>
      <c r="M9" s="395"/>
    </row>
    <row r="10" spans="1:16">
      <c r="A10" s="407"/>
      <c r="B10" s="421" t="str">
        <f>IF('  Sch-1'!C10=0, "", '  Sch-1'!C10)</f>
        <v/>
      </c>
      <c r="C10" s="421"/>
      <c r="D10" s="421"/>
      <c r="E10" s="428" t="s">
        <v>112</v>
      </c>
      <c r="F10" s="427"/>
    </row>
    <row r="11" spans="1:16">
      <c r="A11" s="407"/>
      <c r="B11" s="421" t="str">
        <f>IF('  Sch-1'!C11=0, "", '  Sch-1'!C11)</f>
        <v/>
      </c>
      <c r="C11" s="421"/>
      <c r="D11" s="421"/>
      <c r="E11" s="428" t="s">
        <v>113</v>
      </c>
      <c r="F11" s="427"/>
    </row>
    <row r="12" spans="1:16">
      <c r="A12" s="407"/>
      <c r="B12" s="146"/>
      <c r="C12" s="146"/>
      <c r="D12" s="146"/>
      <c r="E12" s="427"/>
      <c r="F12" s="425"/>
    </row>
    <row r="13" spans="1:16">
      <c r="A13" s="407"/>
      <c r="B13" s="146"/>
      <c r="C13" s="146"/>
      <c r="D13" s="146"/>
      <c r="E13" s="429"/>
      <c r="F13" s="424" t="s">
        <v>62</v>
      </c>
    </row>
    <row r="14" spans="1:16" s="494" customFormat="1">
      <c r="A14" s="318" t="s">
        <v>63</v>
      </c>
      <c r="B14" s="318" t="s">
        <v>69</v>
      </c>
      <c r="C14" s="319" t="s">
        <v>61</v>
      </c>
      <c r="D14" s="319" t="s">
        <v>64</v>
      </c>
      <c r="E14" s="493" t="s">
        <v>322</v>
      </c>
      <c r="F14" s="493" t="s">
        <v>125</v>
      </c>
      <c r="K14" s="495"/>
      <c r="L14" s="397"/>
      <c r="M14" s="397"/>
      <c r="N14" s="495"/>
      <c r="O14" s="495"/>
      <c r="P14" s="495"/>
    </row>
    <row r="15" spans="1:16">
      <c r="A15" s="319"/>
      <c r="B15" s="319">
        <v>2</v>
      </c>
      <c r="C15" s="319">
        <v>4</v>
      </c>
      <c r="D15" s="319">
        <v>5</v>
      </c>
      <c r="E15" s="448">
        <v>6</v>
      </c>
      <c r="F15" s="448" t="s">
        <v>53</v>
      </c>
      <c r="L15" s="378"/>
      <c r="M15" s="378"/>
    </row>
    <row r="16" spans="1:16" s="463" customFormat="1">
      <c r="A16" s="483"/>
      <c r="B16" s="620" t="s">
        <v>337</v>
      </c>
      <c r="C16" s="471"/>
      <c r="D16" s="472"/>
      <c r="E16" s="492"/>
      <c r="F16" s="464"/>
    </row>
    <row r="17" spans="1:16" s="463" customFormat="1">
      <c r="A17" s="473"/>
      <c r="B17" s="621"/>
      <c r="C17" s="490"/>
      <c r="D17" s="492"/>
      <c r="E17" s="492"/>
      <c r="F17" s="491" t="str">
        <f>IF(E17=0,"Included",IF(ISERROR(D17*E17),E17,E17*D17))</f>
        <v>Included</v>
      </c>
    </row>
    <row r="18" spans="1:16" s="463" customFormat="1" ht="28.5" customHeight="1">
      <c r="A18" s="473"/>
      <c r="B18" s="496"/>
      <c r="C18" s="490"/>
      <c r="D18" s="492"/>
      <c r="E18" s="492"/>
      <c r="F18" s="497">
        <v>0</v>
      </c>
    </row>
    <row r="19" spans="1:16" s="422" customFormat="1" ht="23.25">
      <c r="A19" s="445"/>
      <c r="B19" s="485" t="s">
        <v>323</v>
      </c>
      <c r="C19" s="445"/>
      <c r="D19" s="248"/>
      <c r="E19" s="449"/>
      <c r="F19" s="484">
        <f>F18</f>
        <v>0</v>
      </c>
      <c r="G19" s="422">
        <f>0.18</f>
        <v>0.18</v>
      </c>
      <c r="H19" s="422" t="e">
        <f>#REF!*G19</f>
        <v>#REF!</v>
      </c>
      <c r="I19" s="422" t="e">
        <f>534250+H19</f>
        <v>#REF!</v>
      </c>
      <c r="K19" s="423"/>
      <c r="L19" s="423"/>
      <c r="M19" s="423"/>
      <c r="N19" s="423"/>
      <c r="O19" s="423"/>
      <c r="P19" s="423"/>
    </row>
    <row r="20" spans="1:16" s="389" customFormat="1" ht="29.25" customHeight="1">
      <c r="A20" s="430"/>
      <c r="B20" s="482"/>
      <c r="C20" s="466"/>
      <c r="D20" s="248"/>
      <c r="E20" s="467"/>
      <c r="F20" s="510"/>
    </row>
    <row r="21" spans="1:16" s="389" customFormat="1">
      <c r="A21" s="451"/>
      <c r="B21" s="431"/>
      <c r="C21" s="452"/>
      <c r="D21" s="450"/>
      <c r="E21" s="426"/>
      <c r="F21" s="426"/>
    </row>
    <row r="22" spans="1:16" s="389" customFormat="1">
      <c r="A22" s="433"/>
      <c r="B22" s="432"/>
      <c r="C22" s="453"/>
      <c r="D22" s="453"/>
      <c r="E22" s="426"/>
      <c r="F22" s="426"/>
    </row>
    <row r="23" spans="1:16" s="389" customFormat="1">
      <c r="A23" s="378" t="s">
        <v>78</v>
      </c>
      <c r="B23" s="322">
        <f>'Names of Bidder'!D23</f>
        <v>0</v>
      </c>
      <c r="C23" s="344" t="str">
        <f>IF('  Sch-1'!C210=0,"", '  Sch-1'!C210)</f>
        <v/>
      </c>
      <c r="D23" s="388"/>
      <c r="E23" s="384"/>
      <c r="F23" s="385" t="s">
        <v>80</v>
      </c>
      <c r="G23" s="386">
        <f>'Names of Bidder'!D18</f>
        <v>0</v>
      </c>
    </row>
    <row r="24" spans="1:16" s="389" customFormat="1">
      <c r="A24" s="378" t="s">
        <v>79</v>
      </c>
      <c r="B24" s="322">
        <f>'Names of Bidder'!D24</f>
        <v>0</v>
      </c>
      <c r="C24" s="344" t="str">
        <f>IF('  Sch-1'!C211=0,"", '  Sch-1'!C211)</f>
        <v/>
      </c>
      <c r="D24" s="388"/>
      <c r="E24" s="384"/>
      <c r="F24" s="385" t="s">
        <v>81</v>
      </c>
      <c r="G24" s="386">
        <f>'Names of Bidder'!D19</f>
        <v>0</v>
      </c>
    </row>
    <row r="25" spans="1:16" s="389" customFormat="1">
      <c r="A25" s="433"/>
      <c r="B25" s="432"/>
      <c r="C25" s="453"/>
      <c r="D25" s="454"/>
      <c r="E25" s="426"/>
      <c r="F25" s="426"/>
    </row>
    <row r="26" spans="1:16" s="389" customFormat="1">
      <c r="A26" s="433"/>
      <c r="B26" s="432"/>
      <c r="C26" s="453"/>
      <c r="D26" s="453"/>
      <c r="E26" s="426"/>
      <c r="F26" s="426"/>
    </row>
    <row r="27" spans="1:16" s="389" customFormat="1">
      <c r="A27" s="617"/>
      <c r="B27" s="432"/>
      <c r="C27" s="616"/>
      <c r="D27" s="618"/>
      <c r="E27" s="426"/>
      <c r="F27" s="426"/>
    </row>
    <row r="28" spans="1:16" s="389" customFormat="1">
      <c r="A28" s="617"/>
      <c r="B28" s="432"/>
      <c r="C28" s="616"/>
      <c r="D28" s="616"/>
      <c r="E28" s="426"/>
      <c r="F28" s="426"/>
    </row>
    <row r="29" spans="1:16" s="389" customFormat="1">
      <c r="A29" s="430"/>
      <c r="B29" s="434"/>
      <c r="C29" s="455"/>
      <c r="D29" s="456"/>
      <c r="E29" s="426"/>
      <c r="F29" s="426"/>
    </row>
    <row r="30" spans="1:16" s="389" customFormat="1">
      <c r="A30" s="619"/>
      <c r="B30" s="436"/>
      <c r="C30" s="455"/>
      <c r="D30" s="456"/>
      <c r="E30" s="426"/>
      <c r="F30" s="426"/>
    </row>
    <row r="31" spans="1:16" s="389" customFormat="1">
      <c r="A31" s="619"/>
      <c r="B31" s="437"/>
      <c r="C31" s="455"/>
      <c r="D31" s="456"/>
      <c r="E31" s="426"/>
      <c r="F31" s="426"/>
    </row>
    <row r="32" spans="1:16" s="389" customFormat="1">
      <c r="A32" s="435"/>
      <c r="B32" s="437"/>
      <c r="C32" s="455"/>
      <c r="D32" s="456"/>
      <c r="E32" s="426"/>
      <c r="F32" s="426"/>
    </row>
    <row r="33" spans="1:6" s="389" customFormat="1">
      <c r="A33" s="433"/>
      <c r="B33" s="437"/>
      <c r="C33" s="455"/>
      <c r="D33" s="454"/>
      <c r="E33" s="426"/>
      <c r="F33" s="426"/>
    </row>
    <row r="34" spans="1:6" s="389" customFormat="1">
      <c r="A34" s="433"/>
      <c r="B34" s="437"/>
      <c r="C34" s="455"/>
      <c r="D34" s="456"/>
      <c r="E34" s="426"/>
      <c r="F34" s="426"/>
    </row>
    <row r="35" spans="1:6" s="389" customFormat="1">
      <c r="A35" s="433"/>
      <c r="B35" s="438"/>
      <c r="C35" s="455"/>
      <c r="D35" s="454"/>
      <c r="E35" s="426"/>
      <c r="F35" s="426"/>
    </row>
    <row r="36" spans="1:6" s="389" customFormat="1">
      <c r="A36" s="433"/>
      <c r="B36" s="437"/>
      <c r="C36" s="455"/>
      <c r="D36" s="454"/>
      <c r="E36" s="426"/>
      <c r="F36" s="426"/>
    </row>
    <row r="37" spans="1:6" s="389" customFormat="1">
      <c r="A37" s="433"/>
      <c r="B37" s="457"/>
      <c r="C37" s="433"/>
      <c r="D37" s="454"/>
      <c r="E37" s="426"/>
      <c r="F37" s="426"/>
    </row>
    <row r="38" spans="1:6" s="389" customFormat="1">
      <c r="A38" s="433"/>
      <c r="B38" s="437"/>
      <c r="C38" s="455"/>
      <c r="D38" s="456"/>
      <c r="E38" s="426"/>
      <c r="F38" s="426"/>
    </row>
    <row r="39" spans="1:6" s="389" customFormat="1">
      <c r="A39" s="433"/>
      <c r="B39" s="458"/>
      <c r="C39" s="433"/>
      <c r="D39" s="450"/>
      <c r="E39" s="426"/>
      <c r="F39" s="426"/>
    </row>
    <row r="40" spans="1:6" s="389" customFormat="1">
      <c r="A40" s="430"/>
      <c r="B40" s="439"/>
      <c r="C40" s="455"/>
      <c r="D40" s="456"/>
      <c r="E40" s="426"/>
      <c r="F40" s="426"/>
    </row>
    <row r="41" spans="1:6" s="389" customFormat="1">
      <c r="A41" s="433"/>
      <c r="B41" s="457"/>
      <c r="C41" s="433"/>
      <c r="D41" s="450"/>
      <c r="E41" s="426"/>
      <c r="F41" s="426"/>
    </row>
    <row r="42" spans="1:6" s="389" customFormat="1">
      <c r="A42" s="430"/>
      <c r="B42" s="440"/>
      <c r="C42" s="455"/>
      <c r="D42" s="456"/>
      <c r="E42" s="426"/>
      <c r="F42" s="426"/>
    </row>
    <row r="43" spans="1:6" s="389" customFormat="1">
      <c r="A43" s="430"/>
      <c r="B43" s="438"/>
      <c r="C43" s="433"/>
      <c r="D43" s="450"/>
      <c r="E43" s="426"/>
      <c r="F43" s="426"/>
    </row>
    <row r="44" spans="1:6" s="389" customFormat="1">
      <c r="A44" s="430"/>
      <c r="B44" s="437"/>
      <c r="C44" s="433"/>
      <c r="D44" s="450"/>
      <c r="E44" s="426"/>
      <c r="F44" s="426"/>
    </row>
    <row r="45" spans="1:6" s="389" customFormat="1">
      <c r="A45" s="430"/>
      <c r="B45" s="438"/>
      <c r="C45" s="433"/>
      <c r="D45" s="450"/>
      <c r="E45" s="426"/>
      <c r="F45" s="426"/>
    </row>
    <row r="46" spans="1:6" s="389" customFormat="1">
      <c r="A46" s="441"/>
      <c r="B46" s="437"/>
      <c r="C46" s="459"/>
      <c r="D46" s="456"/>
      <c r="E46" s="426"/>
      <c r="F46" s="426"/>
    </row>
    <row r="47" spans="1:6" s="389" customFormat="1">
      <c r="A47" s="433"/>
      <c r="B47" s="457"/>
      <c r="C47" s="433"/>
      <c r="D47" s="450"/>
      <c r="E47" s="426"/>
      <c r="F47" s="426"/>
    </row>
    <row r="48" spans="1:6" s="389" customFormat="1">
      <c r="A48" s="441"/>
      <c r="B48" s="440"/>
      <c r="C48" s="459"/>
      <c r="D48" s="456"/>
      <c r="E48" s="426"/>
      <c r="F48" s="426"/>
    </row>
    <row r="49" spans="1:6" s="389" customFormat="1">
      <c r="A49" s="433"/>
      <c r="B49" s="457"/>
      <c r="C49" s="433"/>
      <c r="D49" s="454"/>
      <c r="E49" s="426"/>
      <c r="F49" s="426"/>
    </row>
    <row r="50" spans="1:6" s="389" customFormat="1">
      <c r="A50" s="433"/>
      <c r="B50" s="457"/>
      <c r="C50" s="433"/>
      <c r="D50" s="454"/>
      <c r="E50" s="426"/>
      <c r="F50" s="426"/>
    </row>
    <row r="51" spans="1:6" s="389" customFormat="1">
      <c r="A51" s="433"/>
      <c r="B51" s="457"/>
      <c r="C51" s="433"/>
      <c r="D51" s="454"/>
      <c r="E51" s="426"/>
      <c r="F51" s="426"/>
    </row>
    <row r="52" spans="1:6" s="389" customFormat="1">
      <c r="A52" s="433"/>
      <c r="B52" s="457"/>
      <c r="C52" s="433"/>
      <c r="D52" s="454"/>
      <c r="E52" s="426"/>
      <c r="F52" s="426"/>
    </row>
    <row r="53" spans="1:6" s="389" customFormat="1">
      <c r="A53" s="442"/>
      <c r="B53" s="443"/>
      <c r="C53" s="442"/>
      <c r="D53" s="453"/>
      <c r="E53" s="426"/>
      <c r="F53" s="426"/>
    </row>
    <row r="54" spans="1:6" s="389" customFormat="1">
      <c r="A54" s="442"/>
      <c r="B54" s="443"/>
      <c r="C54" s="442"/>
      <c r="D54" s="453"/>
      <c r="E54" s="426"/>
      <c r="F54" s="426"/>
    </row>
    <row r="55" spans="1:6" s="389" customFormat="1">
      <c r="A55" s="442"/>
      <c r="B55" s="444"/>
      <c r="C55" s="433"/>
      <c r="D55" s="454"/>
      <c r="E55" s="426"/>
      <c r="F55" s="426"/>
    </row>
    <row r="56" spans="1:6" s="389" customFormat="1">
      <c r="A56" s="442"/>
      <c r="B56" s="444"/>
      <c r="C56" s="442"/>
      <c r="D56" s="453"/>
      <c r="E56" s="426"/>
      <c r="F56" s="426"/>
    </row>
    <row r="57" spans="1:6" s="389" customFormat="1">
      <c r="A57" s="442"/>
      <c r="B57" s="444"/>
      <c r="C57" s="442"/>
      <c r="D57" s="454"/>
      <c r="E57" s="426"/>
      <c r="F57" s="426"/>
    </row>
    <row r="58" spans="1:6" s="389" customFormat="1">
      <c r="A58" s="442"/>
      <c r="B58" s="444"/>
      <c r="C58" s="442"/>
      <c r="D58" s="453"/>
      <c r="E58" s="426"/>
      <c r="F58" s="426"/>
    </row>
    <row r="59" spans="1:6" s="389" customFormat="1">
      <c r="A59" s="615"/>
      <c r="B59" s="443"/>
      <c r="C59" s="615"/>
      <c r="D59" s="616"/>
      <c r="E59" s="426"/>
      <c r="F59" s="426"/>
    </row>
    <row r="60" spans="1:6" s="389" customFormat="1">
      <c r="A60" s="615"/>
      <c r="B60" s="444"/>
      <c r="C60" s="615"/>
      <c r="D60" s="616"/>
      <c r="E60" s="426"/>
      <c r="F60" s="426"/>
    </row>
    <row r="61" spans="1:6" s="389" customFormat="1">
      <c r="A61" s="442"/>
      <c r="B61" s="444"/>
      <c r="C61" s="442"/>
      <c r="D61" s="453"/>
      <c r="E61" s="426"/>
      <c r="F61" s="426"/>
    </row>
    <row r="62" spans="1:6" s="389" customFormat="1">
      <c r="A62" s="442"/>
      <c r="B62" s="444"/>
      <c r="C62" s="442"/>
      <c r="D62" s="454"/>
      <c r="E62" s="426"/>
      <c r="F62" s="426"/>
    </row>
    <row r="63" spans="1:6" s="389" customFormat="1">
      <c r="A63" s="442"/>
      <c r="B63" s="444"/>
      <c r="C63" s="442"/>
      <c r="D63" s="453"/>
      <c r="E63" s="426"/>
      <c r="F63" s="426"/>
    </row>
    <row r="64" spans="1:6" s="389" customFormat="1">
      <c r="A64" s="442"/>
      <c r="B64" s="444"/>
      <c r="C64" s="442"/>
      <c r="D64" s="454"/>
      <c r="E64" s="426"/>
      <c r="F64" s="426"/>
    </row>
    <row r="65" spans="1:6" s="389" customFormat="1">
      <c r="A65" s="442"/>
      <c r="B65" s="444"/>
      <c r="C65" s="442"/>
      <c r="D65" s="453"/>
      <c r="E65" s="426"/>
      <c r="F65" s="426"/>
    </row>
    <row r="66" spans="1:6" s="389" customFormat="1">
      <c r="A66" s="442"/>
      <c r="B66" s="444"/>
      <c r="C66" s="442"/>
      <c r="D66" s="454"/>
      <c r="E66" s="426"/>
      <c r="F66" s="426"/>
    </row>
    <row r="67" spans="1:6" s="389" customFormat="1">
      <c r="A67" s="401"/>
      <c r="B67" s="402"/>
      <c r="C67" s="401"/>
      <c r="D67" s="401"/>
      <c r="E67" s="426"/>
      <c r="F67" s="426"/>
    </row>
  </sheetData>
  <sheetProtection password="8AFB" sheet="1" formatColumns="0" formatRows="0" selectLockedCells="1"/>
  <customSheetViews>
    <customSheetView guid="{398C7893-3C2A-4DA4-8552-014985533932}" showPageBreaks="1" printArea="1" hiddenRows="1" hiddenColumns="1" view="pageBreakPreview">
      <selection activeCell="E25" sqref="E25"/>
      <colBreaks count="1" manualBreakCount="1">
        <brk id="6" max="1048575" man="1"/>
      </colBreaks>
      <pageMargins left="0.51181102362204722" right="0.26" top="0.54" bottom="0.51" header="0.27" footer="0.32"/>
      <printOptions horizontalCentered="1"/>
      <pageSetup paperSize="9" scale="48" orientation="portrait" horizontalDpi="300" verticalDpi="300" r:id="rId1"/>
      <headerFooter alignWithMargins="0">
        <oddFooter>&amp;R&amp;"Book Antiqua,Bold"&amp;10Schedule-3/ Page &amp;P of &amp;N</oddFooter>
      </headerFooter>
    </customSheetView>
    <customSheetView guid="{BEF72719-4CCF-4C9B-95F6-0F3535FF30B3}" showPageBreaks="1" printArea="1" hiddenColumns="1" view="pageBreakPreview" topLeftCell="A43">
      <selection activeCell="E19" sqref="E19"/>
      <colBreaks count="1" manualBreakCount="1">
        <brk id="6" max="1048575" man="1"/>
      </colBreaks>
      <pageMargins left="0.51181102362204722" right="0.26" top="0.54" bottom="0.51" header="0.27" footer="0.32"/>
      <printOptions horizontalCentered="1"/>
      <pageSetup paperSize="9" scale="64" orientation="portrait" horizontalDpi="300" verticalDpi="300" r:id="rId2"/>
      <headerFooter alignWithMargins="0">
        <oddFooter>&amp;R&amp;"Book Antiqua,Bold"&amp;10Schedule-3/ Page &amp;P of &amp;N</oddFooter>
      </headerFooter>
    </customSheetView>
    <customSheetView guid="{CF0E662C-D3BC-4297-99E8-62C40B3B7AD9}" showPageBreaks="1" printArea="1" hiddenColumns="1" view="pageBreakPreview" topLeftCell="A248">
      <selection activeCell="E259" sqref="E259"/>
      <rowBreaks count="6" manualBreakCount="6">
        <brk id="54" max="5" man="1"/>
        <brk id="98" max="5" man="1"/>
        <brk id="128" max="5" man="1"/>
        <brk id="166" max="5" man="1"/>
        <brk id="217" max="5" man="1"/>
        <brk id="251" max="5" man="1"/>
      </rowBreaks>
      <colBreaks count="1" manualBreakCount="1">
        <brk id="6" max="1048575" man="1"/>
      </colBreaks>
      <pageMargins left="0.51181102362204722" right="0.26" top="0.54" bottom="0.51" header="0.27" footer="0.32"/>
      <printOptions horizontalCentered="1"/>
      <pageSetup paperSize="9" scale="64" orientation="portrait" horizontalDpi="300" verticalDpi="300" r:id="rId3"/>
      <headerFooter alignWithMargins="0">
        <oddFooter>&amp;R&amp;"Book Antiqua,Bold"&amp;10Schedule-3/ Page &amp;P of &amp;N</oddFooter>
      </headerFooter>
    </customSheetView>
    <customSheetView guid="{BAD0225F-C858-4E40-A5E7-64BB5328C88A}" hiddenColumns="1" topLeftCell="A55">
      <selection activeCell="E34" sqref="E34"/>
      <colBreaks count="1" manualBreakCount="1">
        <brk id="6" max="1048575" man="1"/>
      </colBreaks>
      <pageMargins left="0.51181102362204722" right="0.26" top="0.54" bottom="0.51" header="0.27" footer="0.32"/>
      <printOptions horizontalCentered="1"/>
      <pageSetup paperSize="9" orientation="portrait" horizontalDpi="300" verticalDpi="300" r:id="rId4"/>
      <headerFooter alignWithMargins="0">
        <oddFooter>&amp;R&amp;"Book Antiqua,Bold"&amp;10Schedule-3/ Page &amp;P of &amp;N</oddFooter>
      </headerFooter>
    </customSheetView>
    <customSheetView guid="{8DC3BA4D-7811-4245-A3D0-7EE4A8A001CA}" scale="85" hiddenColumns="1" topLeftCell="A4">
      <selection activeCell="H24" sqref="H24:J27"/>
      <colBreaks count="1" manualBreakCount="1">
        <brk id="6" max="1048575" man="1"/>
      </colBreaks>
      <pageMargins left="0.51181102362204722" right="0.26" top="0.54" bottom="0.51" header="0.27" footer="0.32"/>
      <printOptions horizontalCentered="1"/>
      <pageSetup paperSize="9" orientation="portrait" horizontalDpi="300" verticalDpi="300" r:id="rId5"/>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6"/>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7"/>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8"/>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9"/>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10"/>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11"/>
      <headerFooter alignWithMargins="0">
        <oddFooter>&amp;R&amp;"Book Antiqua,Bold"&amp;10Schedule-3/ Page &amp;P of &amp;N</oddFooter>
      </headerFooter>
    </customSheetView>
    <customSheetView guid="{1A26D3B9-AD8D-4AE9-81F5-E0DF795F4658}">
      <selection activeCell="C16" sqref="C16"/>
      <colBreaks count="1" manualBreakCount="1">
        <brk id="7" max="1048575" man="1"/>
      </colBreaks>
      <pageMargins left="0.51181102362204722" right="0.26" top="0.54" bottom="0.51" header="0.27" footer="0.32"/>
      <printOptions horizontalCentered="1"/>
      <pageSetup paperSize="9" orientation="portrait" horizontalDpi="300" verticalDpi="300" r:id="rId12"/>
      <headerFooter alignWithMargins="0">
        <oddFooter>&amp;R&amp;"Book Antiqua,Bold"&amp;10Schedule-3/ Page &amp;P of &amp;N</oddFooter>
      </headerFooter>
    </customSheetView>
    <customSheetView guid="{4F47A486-EA66-4D4B-9D65-1ABEAC31AACE}" scale="85" hiddenColumns="1" topLeftCell="A7">
      <colBreaks count="1" manualBreakCount="1">
        <brk id="6" max="1048575" man="1"/>
      </colBreaks>
      <pageMargins left="0.51181102362204722" right="0.26" top="0.54" bottom="0.51" header="0.27" footer="0.32"/>
      <printOptions horizontalCentered="1"/>
      <pageSetup paperSize="9" orientation="portrait" horizontalDpi="300" verticalDpi="300" r:id="rId13"/>
      <headerFooter alignWithMargins="0">
        <oddFooter>&amp;R&amp;"Book Antiqua,Bold"&amp;10Schedule-3/ Page &amp;P of &amp;N</oddFooter>
      </headerFooter>
    </customSheetView>
    <customSheetView guid="{25334923-91A5-4F88-9A10-8FA88873EC26}" hiddenColumns="1" topLeftCell="A31">
      <selection activeCell="E36" sqref="E36:E38"/>
      <colBreaks count="1" manualBreakCount="1">
        <brk id="6" max="1048575" man="1"/>
      </colBreaks>
      <pageMargins left="0.51181102362204722" right="0.26" top="0.54" bottom="0.51" header="0.27" footer="0.32"/>
      <printOptions horizontalCentered="1"/>
      <pageSetup paperSize="9" orientation="portrait" horizontalDpi="300" verticalDpi="300" r:id="rId14"/>
      <headerFooter alignWithMargins="0">
        <oddFooter>&amp;R&amp;"Book Antiqua,Bold"&amp;10Schedule-3/ Page &amp;P of &amp;N</oddFooter>
      </headerFooter>
    </customSheetView>
    <customSheetView guid="{5E2FF645-A015-403E-863B-BADF6B75C7D1}" showPageBreaks="1" printArea="1" hiddenColumns="1" view="pageBreakPreview">
      <selection activeCell="E21" sqref="E21"/>
      <rowBreaks count="6" manualBreakCount="6">
        <brk id="54" max="5" man="1"/>
        <brk id="98" max="5" man="1"/>
        <brk id="128" max="5" man="1"/>
        <brk id="163" max="5" man="1"/>
        <brk id="216" max="5" man="1"/>
        <brk id="250" max="5" man="1"/>
      </rowBreaks>
      <colBreaks count="1" manualBreakCount="1">
        <brk id="6" max="1048575" man="1"/>
      </colBreaks>
      <pageMargins left="0.51181102362204722" right="0.26" top="0.54" bottom="0.51" header="0.27" footer="0.32"/>
      <printOptions horizontalCentered="1"/>
      <pageSetup paperSize="9" scale="64" orientation="portrait" horizontalDpi="300" verticalDpi="300" r:id="rId15"/>
      <headerFooter alignWithMargins="0">
        <oddFooter>&amp;R&amp;"Book Antiqua,Bold"&amp;10Schedule-3/ Page &amp;P of &amp;N</oddFooter>
      </headerFooter>
    </customSheetView>
    <customSheetView guid="{C3C2F6BE-1796-4187-BF38-BACEF6057F57}" showPageBreaks="1" printArea="1" hiddenColumns="1" view="pageBreakPreview">
      <selection activeCell="E19" sqref="E19"/>
      <colBreaks count="1" manualBreakCount="1">
        <brk id="6" max="1048575" man="1"/>
      </colBreaks>
      <pageMargins left="0.51181102362204722" right="0.26" top="0.54" bottom="0.51" header="0.27" footer="0.32"/>
      <printOptions horizontalCentered="1"/>
      <pageSetup paperSize="9" scale="64" orientation="portrait" horizontalDpi="300" verticalDpi="300" r:id="rId16"/>
      <headerFooter alignWithMargins="0">
        <oddFooter>&amp;R&amp;"Book Antiqua,Bold"&amp;10Schedule-3/ Page &amp;P of &amp;N</oddFooter>
      </headerFooter>
    </customSheetView>
    <customSheetView guid="{F2279B93-E4FF-4A81-B734-06F92F73708D}" showPageBreaks="1" printArea="1" hiddenRows="1" hiddenColumns="1" view="pageBreakPreview">
      <selection activeCell="E25" sqref="E25"/>
      <colBreaks count="1" manualBreakCount="1">
        <brk id="6" max="1048575" man="1"/>
      </colBreaks>
      <pageMargins left="0.51181102362204722" right="0.26" top="0.54" bottom="0.51" header="0.27" footer="0.32"/>
      <printOptions horizontalCentered="1"/>
      <pageSetup paperSize="9" scale="48" orientation="portrait" horizontalDpi="300" verticalDpi="300" r:id="rId17"/>
      <headerFooter alignWithMargins="0">
        <oddFooter>&amp;R&amp;"Book Antiqua,Bold"&amp;10Schedule-3/ Page &amp;P of &amp;N</oddFooter>
      </headerFooter>
    </customSheetView>
  </customSheetViews>
  <mergeCells count="10">
    <mergeCell ref="A3:F3"/>
    <mergeCell ref="A4:F4"/>
    <mergeCell ref="A59:A60"/>
    <mergeCell ref="C59:C60"/>
    <mergeCell ref="D59:D60"/>
    <mergeCell ref="A27:A28"/>
    <mergeCell ref="C27:C28"/>
    <mergeCell ref="D27:D28"/>
    <mergeCell ref="A30:A31"/>
    <mergeCell ref="B16:B17"/>
  </mergeCells>
  <phoneticPr fontId="2" type="noConversion"/>
  <printOptions horizontalCentered="1"/>
  <pageMargins left="0.51181102362204722" right="0.26" top="0.54" bottom="0.51" header="0.27" footer="0.32"/>
  <pageSetup paperSize="9" scale="48" orientation="portrait" horizontalDpi="300" verticalDpi="300" r:id="rId18"/>
  <headerFooter alignWithMargins="0">
    <oddFooter>&amp;R&amp;"Book Antiqua,Bold"&amp;10Schedule-3/ Page &amp;P of &amp;N</oddFooter>
  </headerFooter>
  <colBreaks count="1" manualBreakCount="1">
    <brk id="6" max="1048575" man="1"/>
  </colBreaks>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24"/>
  <sheetViews>
    <sheetView view="pageBreakPreview" topLeftCell="A7" zoomScaleNormal="89" zoomScaleSheetLayoutView="100" workbookViewId="0">
      <selection activeCell="D21" sqref="D21"/>
    </sheetView>
  </sheetViews>
  <sheetFormatPr defaultColWidth="10" defaultRowHeight="16.5"/>
  <cols>
    <col min="1" max="1" width="10.625" style="38" customWidth="1"/>
    <col min="2" max="2" width="27.5" style="38" customWidth="1"/>
    <col min="3" max="3" width="22.5" style="38" customWidth="1"/>
    <col min="4" max="4" width="39.75" style="38" customWidth="1"/>
    <col min="5" max="6" width="10" style="36"/>
    <col min="7" max="7" width="10" style="36" customWidth="1"/>
    <col min="8" max="8" width="21.875" style="36" customWidth="1"/>
    <col min="9" max="14" width="10" style="36" customWidth="1"/>
    <col min="15" max="16384" width="10" style="36"/>
  </cols>
  <sheetData>
    <row r="1" spans="1:9" ht="18" customHeight="1">
      <c r="A1" s="50" t="str">
        <f>Cover!B3</f>
        <v>Specification No.: WR-1/C&amp;M/PS/I-3322:2024/ Rfx-5005009787</v>
      </c>
      <c r="B1" s="51"/>
      <c r="C1" s="4"/>
      <c r="D1" s="5" t="s">
        <v>86</v>
      </c>
    </row>
    <row r="2" spans="1:9" ht="18" customHeight="1">
      <c r="A2" s="2"/>
      <c r="B2" s="6"/>
      <c r="C2" s="1"/>
      <c r="D2" s="1"/>
    </row>
    <row r="3" spans="1:9" ht="47.25" customHeight="1">
      <c r="A3" s="626" t="str">
        <f>Cover!$B$2</f>
        <v>"Wrapping work the wooden boxes with GI sheet and MS box structure from GI wire net for Improving storage quality of Hot line materials &amp; spare Surge arresters as per Preservation norms at 400/220 KV Raipur SS"</v>
      </c>
      <c r="B3" s="626"/>
      <c r="C3" s="626"/>
      <c r="D3" s="626"/>
      <c r="E3" s="43"/>
      <c r="F3" s="43"/>
    </row>
    <row r="4" spans="1:9" ht="21.95" customHeight="1">
      <c r="A4" s="627" t="s">
        <v>68</v>
      </c>
      <c r="B4" s="627"/>
      <c r="C4" s="627"/>
      <c r="D4" s="627"/>
    </row>
    <row r="5" spans="1:9" ht="18" customHeight="1">
      <c r="A5" s="37"/>
    </row>
    <row r="6" spans="1:9" ht="18" customHeight="1">
      <c r="A6" s="28" t="str">
        <f>'  Sch-1'!A6</f>
        <v>Bidder’s Name and Address</v>
      </c>
      <c r="D6" s="52" t="s">
        <v>74</v>
      </c>
      <c r="E6" s="72"/>
      <c r="F6" s="29"/>
    </row>
    <row r="7" spans="1:9" ht="18" customHeight="1">
      <c r="A7" s="145" t="str">
        <f>'  Sch-1'!A7</f>
        <v xml:space="preserve">Bidder as </v>
      </c>
      <c r="D7" s="223" t="s">
        <v>110</v>
      </c>
      <c r="E7" s="72"/>
      <c r="F7" s="31"/>
    </row>
    <row r="8" spans="1:9">
      <c r="A8" s="39" t="s">
        <v>82</v>
      </c>
      <c r="B8" s="622" t="str">
        <f>IF('  Sch-1'!C8=0, "", '  Sch-1'!C8)</f>
        <v/>
      </c>
      <c r="C8" s="622"/>
      <c r="D8" s="236" t="s">
        <v>77</v>
      </c>
      <c r="E8" s="56"/>
      <c r="F8" s="63"/>
    </row>
    <row r="9" spans="1:9">
      <c r="A9" s="39" t="s">
        <v>83</v>
      </c>
      <c r="B9" s="622" t="str">
        <f>IF('  Sch-1'!C9=0, "", '  Sch-1'!C9)</f>
        <v/>
      </c>
      <c r="C9" s="622"/>
      <c r="D9" s="236" t="s">
        <v>111</v>
      </c>
      <c r="E9" s="56"/>
      <c r="F9" s="63"/>
    </row>
    <row r="10" spans="1:9">
      <c r="A10" s="40"/>
      <c r="B10" s="622" t="str">
        <f>IF('  Sch-1'!C10=0, "", '  Sch-1'!C10)</f>
        <v/>
      </c>
      <c r="C10" s="622"/>
      <c r="D10" s="236" t="s">
        <v>112</v>
      </c>
      <c r="E10" s="56"/>
      <c r="F10" s="63"/>
    </row>
    <row r="11" spans="1:9">
      <c r="A11" s="40"/>
      <c r="B11" s="622" t="str">
        <f>IF('  Sch-1'!C11=0, "", '  Sch-1'!C11)</f>
        <v/>
      </c>
      <c r="C11" s="622"/>
      <c r="D11" s="236" t="s">
        <v>113</v>
      </c>
      <c r="E11" s="56"/>
      <c r="F11" s="63"/>
      <c r="I11" s="280"/>
    </row>
    <row r="12" spans="1:9" ht="18" customHeight="1">
      <c r="A12" s="44"/>
      <c r="B12" s="44"/>
      <c r="C12" s="44"/>
      <c r="D12" s="53"/>
    </row>
    <row r="13" spans="1:9" ht="21.95" customHeight="1">
      <c r="A13" s="249" t="s">
        <v>66</v>
      </c>
      <c r="B13" s="628" t="s">
        <v>65</v>
      </c>
      <c r="C13" s="628"/>
      <c r="D13" s="250"/>
    </row>
    <row r="14" spans="1:9" ht="39" customHeight="1">
      <c r="A14" s="251"/>
      <c r="B14" s="629"/>
      <c r="C14" s="629"/>
      <c r="D14" s="252"/>
    </row>
    <row r="15" spans="1:9" ht="21.95" customHeight="1">
      <c r="A15" s="251" t="s">
        <v>312</v>
      </c>
      <c r="B15" s="623" t="s">
        <v>329</v>
      </c>
      <c r="C15" s="624"/>
      <c r="D15" s="252">
        <f>'  Sch-1'!G48</f>
        <v>0</v>
      </c>
    </row>
    <row r="16" spans="1:9" ht="69" customHeight="1">
      <c r="A16" s="251" t="s">
        <v>313</v>
      </c>
      <c r="B16" s="623" t="s">
        <v>330</v>
      </c>
      <c r="C16" s="624"/>
      <c r="D16" s="252">
        <f>'  Sch-2'!G28</f>
        <v>0</v>
      </c>
    </row>
    <row r="17" spans="1:6" ht="0.6" customHeight="1">
      <c r="A17" s="251"/>
      <c r="B17" s="629"/>
      <c r="C17" s="629"/>
      <c r="D17" s="252"/>
    </row>
    <row r="18" spans="1:6" ht="31.5" customHeight="1">
      <c r="A18" s="246">
        <v>3</v>
      </c>
      <c r="B18" s="623" t="s">
        <v>336</v>
      </c>
      <c r="C18" s="624"/>
      <c r="D18" s="465">
        <f>'Sch-3'!F19</f>
        <v>0</v>
      </c>
    </row>
    <row r="19" spans="1:6" ht="36.75" customHeight="1">
      <c r="A19" s="246"/>
      <c r="B19" s="625" t="s">
        <v>331</v>
      </c>
      <c r="C19" s="625"/>
      <c r="D19" s="301">
        <f>SUM(D15:D18)</f>
        <v>0</v>
      </c>
    </row>
    <row r="20" spans="1:6" ht="30" customHeight="1">
      <c r="A20" s="59"/>
      <c r="B20" s="60"/>
      <c r="C20" s="60"/>
      <c r="D20" s="61"/>
    </row>
    <row r="21" spans="1:6" ht="30" customHeight="1">
      <c r="A21" s="33" t="s">
        <v>78</v>
      </c>
      <c r="B21" s="98" t="str">
        <f>IF('  Sch-1'!C49=0,"", '  Sch-1'!C49)</f>
        <v/>
      </c>
      <c r="C21" s="34"/>
      <c r="D21" s="232"/>
      <c r="F21" s="35"/>
    </row>
    <row r="22" spans="1:6" ht="30" customHeight="1">
      <c r="A22" s="33" t="s">
        <v>79</v>
      </c>
      <c r="B22" s="98" t="str">
        <f>IF('  Sch-1'!C50=0,"", '  Sch-1'!C50)</f>
        <v/>
      </c>
      <c r="C22" s="34" t="s">
        <v>80</v>
      </c>
      <c r="D22" s="78" t="str">
        <f>IF('  Sch-1'!G49=0,"",'  Sch-1'!G49)</f>
        <v/>
      </c>
      <c r="F22" s="41"/>
    </row>
    <row r="23" spans="1:6" ht="30" customHeight="1">
      <c r="A23" s="3"/>
      <c r="B23" s="231"/>
      <c r="C23" s="34" t="s">
        <v>81</v>
      </c>
      <c r="D23" s="78" t="str">
        <f>IF('  Sch-1'!G50=0,"",'  Sch-1'!G50)</f>
        <v/>
      </c>
      <c r="F23" s="41"/>
    </row>
    <row r="24" spans="1:6" ht="30" customHeight="1">
      <c r="A24" s="3"/>
      <c r="B24" s="6"/>
      <c r="C24" s="34"/>
      <c r="D24" s="3"/>
      <c r="F24" s="35"/>
    </row>
  </sheetData>
  <sheetProtection password="8AFB" sheet="1" formatColumns="0" formatRows="0" selectLockedCells="1"/>
  <customSheetViews>
    <customSheetView guid="{398C7893-3C2A-4DA4-8552-014985533932}" showPageBreaks="1" printArea="1" hiddenRows="1" view="pageBreakPreview" topLeftCell="A7">
      <selection activeCell="E15" sqref="E15"/>
      <pageMargins left="0.5" right="0.38" top="0.56999999999999995" bottom="0.48" header="0.38" footer="0.24"/>
      <printOptions horizontalCentered="1"/>
      <pageSetup paperSize="9" scale="95" fitToHeight="0" orientation="portrait" r:id="rId1"/>
      <headerFooter alignWithMargins="0">
        <oddFooter>&amp;R&amp;"Book Antiqua,Bold"&amp;10Schedule-6/ Page &amp;P of &amp;N</oddFooter>
      </headerFooter>
    </customSheetView>
    <customSheetView guid="{BEF72719-4CCF-4C9B-95F6-0F3535FF30B3}" scale="89" hiddenRows="1">
      <selection activeCell="J15" sqref="J15"/>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CF0E662C-D3BC-4297-99E8-62C40B3B7AD9}" scale="89" hiddenRows="1" topLeftCell="A7">
      <selection activeCell="D45" sqref="D45"/>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AD0225F-C858-4E40-A5E7-64BB5328C88A}" scale="68">
      <selection activeCell="B25" sqref="B25:C25"/>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8DC3BA4D-7811-4245-A3D0-7EE4A8A001CA}" scale="77" hiddenColumns="1" topLeftCell="A7">
      <selection activeCell="G1" sqref="G1:N6553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9"/>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A26D3B9-AD8D-4AE9-81F5-E0DF795F4658}" topLeftCell="B13">
      <selection activeCell="G22" sqref="G22"/>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47A486-EA66-4D4B-9D65-1ABEAC31AACE}" scale="68" hiddenColumns="1" topLeftCell="A4">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25334923-91A5-4F88-9A10-8FA88873EC26}" scale="89" hiddenRows="1" topLeftCell="A13">
      <selection activeCell="F28" sqref="F2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5E2FF645-A015-403E-863B-BADF6B75C7D1}" scale="89" hiddenRows="1">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C3C2F6BE-1796-4187-BF38-BACEF6057F57}" scale="89" hiddenRows="1">
      <selection activeCell="D40" sqref="D4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F2279B93-E4FF-4A81-B734-06F92F73708D}" showPageBreaks="1" printArea="1" hiddenRows="1" view="pageBreakPreview" topLeftCell="A7">
      <selection activeCell="E15" sqref="E15"/>
      <pageMargins left="0.5" right="0.38" top="0.56999999999999995" bottom="0.48" header="0.38" footer="0.24"/>
      <printOptions horizontalCentered="1"/>
      <pageSetup paperSize="9" scale="95" fitToHeight="0" orientation="portrait" r:id="rId17"/>
      <headerFooter alignWithMargins="0">
        <oddFooter>&amp;R&amp;"Book Antiqua,Bold"&amp;10Schedule-6/ Page &amp;P of &amp;N</oddFooter>
      </headerFooter>
    </customSheetView>
  </customSheetViews>
  <mergeCells count="13">
    <mergeCell ref="B10:C10"/>
    <mergeCell ref="B9:C9"/>
    <mergeCell ref="B17:C17"/>
    <mergeCell ref="B11:C11"/>
    <mergeCell ref="B15:C15"/>
    <mergeCell ref="B19:C19"/>
    <mergeCell ref="B8:C8"/>
    <mergeCell ref="A3:D3"/>
    <mergeCell ref="A4:D4"/>
    <mergeCell ref="B13:C13"/>
    <mergeCell ref="B14:C14"/>
    <mergeCell ref="B18:C18"/>
    <mergeCell ref="B16:C16"/>
  </mergeCells>
  <phoneticPr fontId="1" type="noConversion"/>
  <printOptions horizontalCentered="1"/>
  <pageMargins left="0.5" right="0.38" top="0.56999999999999995" bottom="0.48" header="0.38" footer="0.24"/>
  <pageSetup paperSize="9" scale="95" fitToHeight="0" orientation="portrait" r:id="rId18"/>
  <headerFooter alignWithMargins="0">
    <oddFooter>&amp;R&amp;"Book Antiqua,Bold"&amp;10Schedule-6/ Page &amp;P of &amp;N</oddFooter>
  </headerFooter>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G35"/>
  <sheetViews>
    <sheetView view="pageBreakPreview" topLeftCell="A7" zoomScaleNormal="85" zoomScaleSheetLayoutView="100" workbookViewId="0">
      <selection activeCell="D15" sqref="D15"/>
    </sheetView>
  </sheetViews>
  <sheetFormatPr defaultColWidth="10" defaultRowHeight="16.5"/>
  <cols>
    <col min="1" max="1" width="10.625" style="38" customWidth="1"/>
    <col min="2" max="2" width="27.5" style="38" customWidth="1"/>
    <col min="3" max="3" width="21" style="38" customWidth="1"/>
    <col min="4" max="4" width="37.375" style="38" customWidth="1"/>
    <col min="5" max="5" width="10.625" style="36" customWidth="1"/>
    <col min="6" max="6" width="5.125" style="36" customWidth="1"/>
    <col min="7" max="7" width="5.875" style="36" customWidth="1"/>
    <col min="8" max="8" width="8.125" style="36" customWidth="1"/>
    <col min="9" max="9" width="10" style="36" customWidth="1"/>
    <col min="10" max="16384" width="10" style="36"/>
  </cols>
  <sheetData>
    <row r="1" spans="1:7" ht="18" customHeight="1">
      <c r="A1" s="50" t="str">
        <f>Cover!B3</f>
        <v>Specification No.: WR-1/C&amp;M/PS/I-3322:2024/ Rfx-5005009787</v>
      </c>
      <c r="B1" s="51"/>
      <c r="C1" s="4"/>
      <c r="D1" s="5" t="s">
        <v>107</v>
      </c>
    </row>
    <row r="2" spans="1:7" ht="18" customHeight="1">
      <c r="A2" s="2"/>
      <c r="B2" s="6"/>
      <c r="C2" s="1"/>
      <c r="D2" s="1"/>
    </row>
    <row r="3" spans="1:7" ht="47.25" customHeight="1">
      <c r="A3" s="626" t="str">
        <f>Cover!$B$2</f>
        <v>"Wrapping work the wooden boxes with GI sheet and MS box structure from GI wire net for Improving storage quality of Hot line materials &amp; spare Surge arresters as per Preservation norms at 400/220 KV Raipur SS"</v>
      </c>
      <c r="B3" s="626"/>
      <c r="C3" s="626"/>
      <c r="D3" s="626"/>
      <c r="E3" s="43"/>
      <c r="F3" s="43"/>
    </row>
    <row r="4" spans="1:7" ht="21.95" customHeight="1">
      <c r="A4" s="627" t="s">
        <v>231</v>
      </c>
      <c r="B4" s="627"/>
      <c r="C4" s="627"/>
      <c r="D4" s="627"/>
    </row>
    <row r="5" spans="1:7" ht="18" customHeight="1">
      <c r="A5" s="37"/>
    </row>
    <row r="6" spans="1:7" ht="18" customHeight="1">
      <c r="A6" s="28" t="str">
        <f>'  Sch-1'!A6</f>
        <v>Bidder’s Name and Address</v>
      </c>
      <c r="D6" s="52" t="s">
        <v>74</v>
      </c>
      <c r="E6" s="72"/>
      <c r="F6" s="29"/>
    </row>
    <row r="7" spans="1:7" ht="18" customHeight="1">
      <c r="A7" s="145" t="str">
        <f>'  Sch-1'!A7</f>
        <v xml:space="preserve">Bidder as </v>
      </c>
      <c r="D7" s="223" t="s">
        <v>110</v>
      </c>
      <c r="E7" s="72"/>
      <c r="F7" s="31"/>
    </row>
    <row r="8" spans="1:7">
      <c r="A8" s="39" t="s">
        <v>82</v>
      </c>
      <c r="B8" s="622" t="str">
        <f>IF('  Sch-1'!C8=0, "", '  Sch-1'!C8)</f>
        <v/>
      </c>
      <c r="C8" s="622"/>
      <c r="D8" s="236" t="s">
        <v>77</v>
      </c>
      <c r="E8" s="56"/>
      <c r="F8" s="63"/>
    </row>
    <row r="9" spans="1:7">
      <c r="A9" s="39" t="s">
        <v>83</v>
      </c>
      <c r="B9" s="622" t="str">
        <f>IF('  Sch-1'!C9=0, "", '  Sch-1'!C9)</f>
        <v/>
      </c>
      <c r="C9" s="622"/>
      <c r="D9" s="236" t="s">
        <v>111</v>
      </c>
      <c r="E9" s="56"/>
      <c r="F9" s="63"/>
    </row>
    <row r="10" spans="1:7">
      <c r="A10" s="40"/>
      <c r="B10" s="622" t="str">
        <f>IF('  Sch-1'!C10=0, "", '  Sch-1'!C10)</f>
        <v/>
      </c>
      <c r="C10" s="622"/>
      <c r="D10" s="236" t="s">
        <v>112</v>
      </c>
      <c r="E10" s="56"/>
      <c r="F10" s="63"/>
    </row>
    <row r="11" spans="1:7">
      <c r="A11" s="40"/>
      <c r="B11" s="622" t="str">
        <f>IF('  Sch-1'!C11=0, "", '  Sch-1'!C11)</f>
        <v/>
      </c>
      <c r="C11" s="622"/>
      <c r="D11" s="236" t="s">
        <v>113</v>
      </c>
      <c r="E11" s="56"/>
      <c r="F11" s="63"/>
    </row>
    <row r="12" spans="1:7" ht="18" customHeight="1">
      <c r="A12" s="44"/>
      <c r="B12" s="44"/>
      <c r="C12" s="44"/>
      <c r="D12" s="53"/>
    </row>
    <row r="13" spans="1:7" ht="21.95" customHeight="1">
      <c r="A13" s="45" t="s">
        <v>66</v>
      </c>
      <c r="B13" s="632" t="s">
        <v>65</v>
      </c>
      <c r="C13" s="633"/>
      <c r="D13" s="46" t="s">
        <v>67</v>
      </c>
      <c r="F13" s="36" t="s">
        <v>58</v>
      </c>
      <c r="G13" s="280">
        <f>Discount!L20</f>
        <v>0</v>
      </c>
    </row>
    <row r="14" spans="1:7" ht="14.45" customHeight="1">
      <c r="A14" s="254"/>
      <c r="B14" s="629"/>
      <c r="C14" s="629"/>
      <c r="D14" s="58"/>
      <c r="G14" s="360"/>
    </row>
    <row r="15" spans="1:7" ht="33" customHeight="1">
      <c r="A15" s="288">
        <v>1</v>
      </c>
      <c r="B15" s="623" t="s">
        <v>321</v>
      </c>
      <c r="C15" s="624"/>
      <c r="D15" s="301">
        <f>G15</f>
        <v>0</v>
      </c>
      <c r="F15" s="359">
        <f>'Sch-4'!D15</f>
        <v>0</v>
      </c>
      <c r="G15" s="36">
        <f>F15*(1-$G$13)</f>
        <v>0</v>
      </c>
    </row>
    <row r="16" spans="1:7" ht="33.75" customHeight="1">
      <c r="A16" s="288">
        <v>2</v>
      </c>
      <c r="B16" s="623" t="s">
        <v>338</v>
      </c>
      <c r="C16" s="624"/>
      <c r="D16" s="301">
        <f>G16</f>
        <v>0</v>
      </c>
      <c r="F16" s="36">
        <f>'  Sch-2'!G28</f>
        <v>0</v>
      </c>
      <c r="G16" s="36">
        <f>F16*(1-$G$13)</f>
        <v>0</v>
      </c>
    </row>
    <row r="17" spans="1:7" ht="49.5" hidden="1" customHeight="1">
      <c r="A17" s="288"/>
      <c r="B17" s="623" t="s">
        <v>330</v>
      </c>
      <c r="C17" s="624"/>
      <c r="D17" s="301">
        <f t="shared" ref="D17:D26" si="0">G17</f>
        <v>0</v>
      </c>
    </row>
    <row r="18" spans="1:7" ht="21.95" hidden="1" customHeight="1">
      <c r="A18" s="288"/>
      <c r="B18" s="623"/>
      <c r="C18" s="624"/>
      <c r="D18" s="301">
        <f t="shared" si="0"/>
        <v>0</v>
      </c>
      <c r="F18" s="359"/>
    </row>
    <row r="19" spans="1:7" ht="21.95" hidden="1" customHeight="1">
      <c r="A19" s="288"/>
      <c r="B19" s="623"/>
      <c r="C19" s="624"/>
      <c r="D19" s="301">
        <f t="shared" si="0"/>
        <v>0</v>
      </c>
    </row>
    <row r="20" spans="1:7" ht="48" hidden="1" customHeight="1">
      <c r="A20" s="288"/>
      <c r="B20" s="629"/>
      <c r="C20" s="629"/>
      <c r="D20" s="301">
        <f t="shared" si="0"/>
        <v>0</v>
      </c>
    </row>
    <row r="21" spans="1:7" ht="21.95" hidden="1" customHeight="1">
      <c r="A21" s="288"/>
      <c r="B21" s="623"/>
      <c r="C21" s="624"/>
      <c r="D21" s="301">
        <f t="shared" si="0"/>
        <v>0</v>
      </c>
      <c r="F21" s="359"/>
    </row>
    <row r="22" spans="1:7" ht="21.95" hidden="1" customHeight="1">
      <c r="A22" s="288"/>
      <c r="B22" s="623"/>
      <c r="C22" s="624"/>
      <c r="D22" s="301">
        <f t="shared" si="0"/>
        <v>0</v>
      </c>
    </row>
    <row r="23" spans="1:7" ht="61.5" hidden="1" customHeight="1">
      <c r="A23" s="251"/>
      <c r="B23" s="629"/>
      <c r="C23" s="629"/>
      <c r="D23" s="301">
        <f t="shared" si="0"/>
        <v>0</v>
      </c>
    </row>
    <row r="24" spans="1:7" ht="21.95" hidden="1" customHeight="1">
      <c r="A24" s="251"/>
      <c r="B24" s="623"/>
      <c r="C24" s="624"/>
      <c r="D24" s="301">
        <f t="shared" si="0"/>
        <v>0</v>
      </c>
      <c r="F24" s="359"/>
    </row>
    <row r="25" spans="1:7" ht="21.95" hidden="1" customHeight="1">
      <c r="A25" s="251"/>
      <c r="B25" s="623"/>
      <c r="C25" s="624"/>
      <c r="D25" s="301">
        <f t="shared" si="0"/>
        <v>0</v>
      </c>
    </row>
    <row r="26" spans="1:7" ht="4.9000000000000004" hidden="1" customHeight="1">
      <c r="A26" s="288"/>
      <c r="B26" s="629"/>
      <c r="C26" s="629"/>
      <c r="D26" s="301">
        <f t="shared" si="0"/>
        <v>0</v>
      </c>
    </row>
    <row r="27" spans="1:7" ht="21" customHeight="1">
      <c r="A27" s="288">
        <v>2</v>
      </c>
      <c r="B27" s="623" t="s">
        <v>336</v>
      </c>
      <c r="C27" s="624"/>
      <c r="D27" s="301">
        <v>0</v>
      </c>
      <c r="F27" s="359">
        <f>'Sch-3'!F19</f>
        <v>0</v>
      </c>
      <c r="G27" s="36">
        <f>F27*(1-$G$13)</f>
        <v>0</v>
      </c>
    </row>
    <row r="28" spans="1:7">
      <c r="A28" s="47"/>
      <c r="B28" s="625" t="s">
        <v>339</v>
      </c>
      <c r="C28" s="625"/>
      <c r="D28" s="301">
        <f>SUM(D15:D27)</f>
        <v>0</v>
      </c>
    </row>
    <row r="29" spans="1:7">
      <c r="A29" s="253"/>
      <c r="B29" s="630" t="s">
        <v>317</v>
      </c>
      <c r="C29" s="631"/>
      <c r="D29" s="302">
        <f>D28</f>
        <v>0</v>
      </c>
    </row>
    <row r="30" spans="1:7" ht="30" customHeight="1">
      <c r="A30" s="59"/>
      <c r="B30" s="60"/>
      <c r="C30" s="60"/>
      <c r="D30" s="61"/>
    </row>
    <row r="31" spans="1:7" ht="30" customHeight="1">
      <c r="A31" s="33" t="s">
        <v>78</v>
      </c>
      <c r="B31" s="98" t="str">
        <f>IF('  Sch-1'!C49=0,"", '  Sch-1'!C49)</f>
        <v/>
      </c>
      <c r="C31" s="34"/>
      <c r="D31" s="232"/>
      <c r="F31" s="35"/>
    </row>
    <row r="32" spans="1:7" ht="30" customHeight="1">
      <c r="A32" s="33" t="s">
        <v>79</v>
      </c>
      <c r="B32" s="98" t="str">
        <f>IF('  Sch-1'!C50=0,"", '  Sch-1'!C50)</f>
        <v/>
      </c>
      <c r="C32" s="34" t="s">
        <v>80</v>
      </c>
      <c r="D32" s="78" t="str">
        <f>IF('  Sch-1'!G49=0,"",'  Sch-1'!G49)</f>
        <v/>
      </c>
      <c r="F32" s="41"/>
    </row>
    <row r="33" spans="1:6" ht="30" customHeight="1">
      <c r="A33" s="3"/>
      <c r="B33" s="231"/>
      <c r="C33" s="34" t="s">
        <v>81</v>
      </c>
      <c r="D33" s="78" t="str">
        <f>IF('  Sch-1'!G50=0,"",'  Sch-1'!G50)</f>
        <v/>
      </c>
      <c r="F33" s="41"/>
    </row>
    <row r="34" spans="1:6" ht="30" customHeight="1">
      <c r="A34" s="3"/>
      <c r="B34" s="6"/>
      <c r="C34" s="34"/>
      <c r="D34" s="3"/>
      <c r="F34" s="35"/>
    </row>
    <row r="35" spans="1:6" ht="30" customHeight="1">
      <c r="A35" s="42"/>
      <c r="B35" s="42"/>
      <c r="C35" s="48"/>
      <c r="E35" s="49"/>
    </row>
  </sheetData>
  <sheetProtection password="8AFB" sheet="1" formatColumns="0" formatRows="0" selectLockedCells="1"/>
  <customSheetViews>
    <customSheetView guid="{398C7893-3C2A-4DA4-8552-014985533932}" showPageBreaks="1" printArea="1" hiddenRows="1" hiddenColumns="1" view="pageBreakPreview">
      <selection activeCell="H16" sqref="H16"/>
      <pageMargins left="0.5" right="0.38" top="0.56999999999999995" bottom="0.48" header="0.38" footer="0.24"/>
      <printOptions horizontalCentered="1"/>
      <pageSetup paperSize="9" scale="99" fitToHeight="0" orientation="portrait" r:id="rId1"/>
      <headerFooter alignWithMargins="0">
        <oddFooter>&amp;R&amp;"Book Antiqua,Bold"&amp;10Schedule-6/ Page &amp;P of &amp;N</oddFooter>
      </headerFooter>
    </customSheetView>
    <customSheetView guid="{BEF72719-4CCF-4C9B-95F6-0F3535FF30B3}" scale="85" hiddenRows="1" hiddenColumns="1">
      <selection activeCell="K15" sqref="K15"/>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CF0E662C-D3BC-4297-99E8-62C40B3B7AD9}" scale="85" printArea="1" hiddenRows="1" hiddenColumns="1" topLeftCell="A4">
      <selection activeCell="F4" sqref="F1:G65536"/>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AD0225F-C858-4E40-A5E7-64BB5328C88A}" scale="85" hiddenColumns="1" topLeftCell="A22">
      <selection activeCell="L11" sqref="L11"/>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8DC3BA4D-7811-4245-A3D0-7EE4A8A001CA}" topLeftCell="A10">
      <selection activeCell="G6" sqref="G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A26D3B9-AD8D-4AE9-81F5-E0DF795F4658}" topLeftCell="A13">
      <selection activeCell="D15" sqref="D15"/>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F47A486-EA66-4D4B-9D65-1ABEAC31AACE}" scale="85" topLeftCell="A19">
      <selection activeCell="D27" sqref="D27"/>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25334923-91A5-4F88-9A10-8FA88873EC26}" scale="85" hiddenRows="1" hiddenColumns="1" topLeftCell="A15">
      <selection activeCell="L23" sqref="L23"/>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5E2FF645-A015-403E-863B-BADF6B75C7D1}" scale="85" printArea="1" hiddenRows="1" hiddenColumns="1" topLeftCell="A4">
      <selection activeCell="F4" sqref="F1:G65536"/>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C3C2F6BE-1796-4187-BF38-BACEF6057F57}" scale="85" hiddenRows="1" hiddenColumns="1">
      <selection activeCell="L28" sqref="L28"/>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F2279B93-E4FF-4A81-B734-06F92F73708D}" showPageBreaks="1" printArea="1" hiddenRows="1" hiddenColumns="1" view="pageBreakPreview">
      <selection activeCell="H16" sqref="H16"/>
      <pageMargins left="0.5" right="0.38" top="0.56999999999999995" bottom="0.48" header="0.38" footer="0.24"/>
      <printOptions horizontalCentered="1"/>
      <pageSetup paperSize="9" scale="99" fitToHeight="0" orientation="portrait" r:id="rId16"/>
      <headerFooter alignWithMargins="0">
        <oddFooter>&amp;R&amp;"Book Antiqua,Bold"&amp;10Schedule-6/ Page &amp;P of &amp;N</oddFooter>
      </headerFooter>
    </customSheetView>
  </customSheetViews>
  <mergeCells count="23">
    <mergeCell ref="B22:C22"/>
    <mergeCell ref="B16:C16"/>
    <mergeCell ref="B17:C17"/>
    <mergeCell ref="B18:C18"/>
    <mergeCell ref="B19:C19"/>
    <mergeCell ref="B20:C20"/>
    <mergeCell ref="B21:C21"/>
    <mergeCell ref="A3:D3"/>
    <mergeCell ref="A4:D4"/>
    <mergeCell ref="B8:C8"/>
    <mergeCell ref="B9:C9"/>
    <mergeCell ref="B10:C10"/>
    <mergeCell ref="B11:C11"/>
    <mergeCell ref="B26:C26"/>
    <mergeCell ref="B29:C29"/>
    <mergeCell ref="B13:C13"/>
    <mergeCell ref="B14:C14"/>
    <mergeCell ref="B28:C28"/>
    <mergeCell ref="B15:C15"/>
    <mergeCell ref="B27:C27"/>
    <mergeCell ref="B23:C23"/>
    <mergeCell ref="B24:C24"/>
    <mergeCell ref="B25:C25"/>
  </mergeCells>
  <printOptions horizontalCentered="1"/>
  <pageMargins left="0.5" right="0.38" top="0.56999999999999995" bottom="0.48" header="0.38" footer="0.24"/>
  <pageSetup paperSize="9" scale="99" fitToHeight="0" orientation="portrait" r:id="rId17"/>
  <headerFooter alignWithMargins="0">
    <oddFooter>&amp;R&amp;"Book Antiqua,Bold"&amp;10Schedule-6/ Page &amp;P of &amp;N</oddFooter>
  </headerFooter>
  <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1"/>
  </sheetPr>
  <dimension ref="A1:W35"/>
  <sheetViews>
    <sheetView showZeros="0" zoomScale="79" zoomScaleNormal="79" zoomScaleSheetLayoutView="100" workbookViewId="0">
      <selection activeCell="G17" sqref="G17"/>
    </sheetView>
  </sheetViews>
  <sheetFormatPr defaultRowHeight="16.5"/>
  <cols>
    <col min="1" max="2" width="6.625" style="125" customWidth="1"/>
    <col min="3" max="3" width="21.625" style="125" customWidth="1"/>
    <col min="4" max="4" width="13.375" style="125" customWidth="1"/>
    <col min="5" max="5" width="23.625" style="125" customWidth="1"/>
    <col min="6" max="6" width="11.875" style="125" customWidth="1"/>
    <col min="7" max="7" width="19.5" style="125" customWidth="1"/>
    <col min="8" max="8" width="19.5" style="209" customWidth="1"/>
    <col min="9" max="9" width="15.375" style="210" hidden="1" customWidth="1"/>
    <col min="10" max="10" width="18.375" style="211" hidden="1" customWidth="1"/>
    <col min="11" max="11" width="8" style="211" hidden="1" customWidth="1"/>
    <col min="12" max="12" width="11.5" style="211" hidden="1" customWidth="1"/>
    <col min="13" max="13" width="13.25" style="211" hidden="1" customWidth="1"/>
    <col min="14" max="14" width="18.75" style="211" customWidth="1"/>
    <col min="15" max="15" width="15.375" style="211" customWidth="1"/>
    <col min="16" max="16" width="9.875" style="211" customWidth="1"/>
    <col min="17" max="17" width="14.25" style="211" customWidth="1"/>
    <col min="18" max="22" width="9" style="211" customWidth="1"/>
    <col min="23" max="23" width="9" style="211"/>
    <col min="24" max="16384" width="9" style="69"/>
  </cols>
  <sheetData>
    <row r="1" spans="1:23" s="114" customFormat="1" ht="39.950000000000003" customHeight="1">
      <c r="A1" s="641" t="s">
        <v>27</v>
      </c>
      <c r="B1" s="641"/>
      <c r="C1" s="641"/>
      <c r="D1" s="641"/>
      <c r="E1" s="641"/>
      <c r="F1" s="641"/>
      <c r="G1" s="641"/>
      <c r="H1" s="206"/>
      <c r="I1" s="207"/>
      <c r="J1" s="208"/>
      <c r="K1" s="208"/>
      <c r="L1" s="208"/>
      <c r="M1" s="208"/>
      <c r="N1" s="208"/>
      <c r="O1" s="208"/>
      <c r="P1" s="208"/>
      <c r="Q1" s="208"/>
      <c r="R1" s="208"/>
      <c r="S1" s="208"/>
      <c r="T1" s="208"/>
      <c r="U1" s="208"/>
      <c r="V1" s="208"/>
      <c r="W1" s="208"/>
    </row>
    <row r="2" spans="1:23" ht="18" customHeight="1">
      <c r="A2" s="64" t="str">
        <f>Cover!B3</f>
        <v>Specification No.: WR-1/C&amp;M/PS/I-3322:2024/ Rfx-5005009787</v>
      </c>
      <c r="B2" s="64"/>
      <c r="C2" s="65"/>
      <c r="D2" s="66"/>
      <c r="E2" s="66"/>
      <c r="F2" s="66"/>
      <c r="G2" s="68" t="s">
        <v>26</v>
      </c>
    </row>
    <row r="3" spans="1:23" ht="18" customHeight="1">
      <c r="A3" s="120"/>
      <c r="B3" s="120"/>
      <c r="C3" s="121"/>
      <c r="D3" s="122"/>
      <c r="E3" s="122"/>
      <c r="F3" s="122"/>
      <c r="G3" s="123"/>
    </row>
    <row r="4" spans="1:23" ht="18.95" customHeight="1">
      <c r="A4" s="644" t="s">
        <v>22</v>
      </c>
      <c r="B4" s="644"/>
      <c r="C4" s="644"/>
      <c r="D4" s="644"/>
      <c r="E4" s="644"/>
      <c r="F4" s="644"/>
      <c r="G4" s="644"/>
    </row>
    <row r="5" spans="1:23" ht="21" customHeight="1">
      <c r="A5" s="52" t="s">
        <v>74</v>
      </c>
      <c r="B5" s="72"/>
      <c r="C5" s="29"/>
      <c r="D5" s="115"/>
      <c r="E5" s="115"/>
      <c r="F5" s="115"/>
      <c r="G5" s="115"/>
    </row>
    <row r="6" spans="1:23" ht="21" customHeight="1">
      <c r="A6" s="223" t="s">
        <v>110</v>
      </c>
      <c r="B6" s="72"/>
      <c r="C6" s="31"/>
      <c r="D6" s="115"/>
      <c r="E6" s="115"/>
      <c r="F6" s="115"/>
      <c r="G6" s="115"/>
    </row>
    <row r="7" spans="1:23" ht="21" customHeight="1">
      <c r="A7" s="236" t="s">
        <v>77</v>
      </c>
      <c r="B7" s="56"/>
      <c r="C7" s="63"/>
      <c r="D7" s="115"/>
      <c r="E7" s="115"/>
      <c r="F7" s="115"/>
      <c r="G7" s="115"/>
    </row>
    <row r="8" spans="1:23" ht="21" customHeight="1">
      <c r="A8" s="236" t="s">
        <v>111</v>
      </c>
      <c r="B8" s="56"/>
      <c r="C8" s="63"/>
      <c r="D8" s="115"/>
      <c r="E8" s="115"/>
      <c r="F8" s="115"/>
      <c r="G8" s="115"/>
    </row>
    <row r="9" spans="1:23" ht="21" customHeight="1">
      <c r="A9" s="236" t="s">
        <v>112</v>
      </c>
      <c r="B9" s="56"/>
      <c r="C9" s="63"/>
      <c r="D9" s="115"/>
      <c r="E9" s="115"/>
      <c r="F9" s="115"/>
      <c r="G9" s="115"/>
    </row>
    <row r="10" spans="1:23" ht="21" customHeight="1">
      <c r="A10" s="236" t="s">
        <v>113</v>
      </c>
      <c r="B10" s="56"/>
      <c r="C10" s="63"/>
      <c r="D10" s="115"/>
      <c r="E10" s="115"/>
      <c r="F10" s="115"/>
      <c r="G10" s="115"/>
    </row>
    <row r="11" spans="1:23" ht="21" customHeight="1">
      <c r="A11" s="115"/>
      <c r="B11" s="115"/>
      <c r="C11" s="115"/>
      <c r="D11" s="115"/>
      <c r="E11" s="115"/>
      <c r="F11" s="115"/>
      <c r="G11" s="115"/>
    </row>
    <row r="12" spans="1:23" ht="42" customHeight="1">
      <c r="A12" s="126" t="s">
        <v>23</v>
      </c>
      <c r="B12" s="126"/>
      <c r="C12" s="642" t="str">
        <f>Cover!$B$2</f>
        <v>"Wrapping work the wooden boxes with GI sheet and MS box structure from GI wire net for Improving storage quality of Hot line materials &amp; spare Surge arresters as per Preservation norms at 400/220 KV Raipur SS"</v>
      </c>
      <c r="D12" s="642"/>
      <c r="E12" s="642"/>
      <c r="F12" s="642"/>
      <c r="G12" s="642"/>
    </row>
    <row r="13" spans="1:23" ht="21" customHeight="1">
      <c r="A13" s="634" t="s">
        <v>121</v>
      </c>
      <c r="B13" s="634"/>
      <c r="C13" s="634"/>
      <c r="D13" s="634"/>
      <c r="E13" s="634"/>
      <c r="F13" s="634"/>
      <c r="G13" s="634"/>
    </row>
    <row r="14" spans="1:23" ht="21" customHeight="1">
      <c r="A14" s="634" t="s">
        <v>122</v>
      </c>
      <c r="B14" s="634"/>
      <c r="C14" s="634"/>
      <c r="D14" s="634"/>
      <c r="E14" s="634"/>
      <c r="F14" s="634"/>
      <c r="G14" s="634"/>
    </row>
    <row r="15" spans="1:23" ht="21" customHeight="1">
      <c r="A15" s="124" t="s">
        <v>21</v>
      </c>
      <c r="B15" s="239"/>
      <c r="C15" s="240"/>
      <c r="D15" s="241"/>
      <c r="E15" s="238"/>
      <c r="F15" s="238"/>
      <c r="G15" s="238"/>
    </row>
    <row r="16" spans="1:23" ht="45.75" customHeight="1">
      <c r="A16" s="643" t="s">
        <v>24</v>
      </c>
      <c r="B16" s="643"/>
      <c r="C16" s="643"/>
      <c r="D16" s="643"/>
      <c r="E16" s="643"/>
      <c r="F16" s="643"/>
      <c r="G16" s="643"/>
      <c r="J16" s="283" t="s">
        <v>105</v>
      </c>
      <c r="K16" s="284"/>
      <c r="L16" s="284" t="s">
        <v>106</v>
      </c>
      <c r="M16" s="221"/>
      <c r="O16" s="274"/>
    </row>
    <row r="17" spans="1:23" ht="54.75" customHeight="1">
      <c r="B17" s="128">
        <v>1</v>
      </c>
      <c r="C17" s="636" t="s">
        <v>314</v>
      </c>
      <c r="D17" s="637"/>
      <c r="E17" s="637"/>
      <c r="F17" s="638"/>
      <c r="G17" s="216"/>
      <c r="I17" s="217">
        <f>'Sch-4'!D19</f>
        <v>0</v>
      </c>
      <c r="J17" s="281">
        <f>IF(I17=0,0,G17/I17)</f>
        <v>0</v>
      </c>
      <c r="L17" s="219"/>
    </row>
    <row r="18" spans="1:23" ht="54.75" customHeight="1">
      <c r="B18" s="654" t="s">
        <v>234</v>
      </c>
      <c r="C18" s="654"/>
      <c r="D18" s="654"/>
      <c r="E18" s="654"/>
      <c r="F18" s="654"/>
      <c r="G18" s="654"/>
      <c r="I18" s="217"/>
      <c r="J18" s="281"/>
    </row>
    <row r="19" spans="1:23" ht="54" customHeight="1">
      <c r="B19" s="128">
        <v>2</v>
      </c>
      <c r="C19" s="636" t="s">
        <v>315</v>
      </c>
      <c r="D19" s="637"/>
      <c r="E19" s="637"/>
      <c r="F19" s="638"/>
      <c r="G19" s="131"/>
      <c r="I19" s="217"/>
      <c r="J19" s="282">
        <f>G19</f>
        <v>0</v>
      </c>
    </row>
    <row r="20" spans="1:23" s="117" customFormat="1" ht="87.75" customHeight="1">
      <c r="A20" s="116"/>
      <c r="B20" s="645" t="s">
        <v>235</v>
      </c>
      <c r="C20" s="646"/>
      <c r="D20" s="646"/>
      <c r="E20" s="646"/>
      <c r="F20" s="646"/>
      <c r="G20" s="646"/>
      <c r="H20" s="209"/>
      <c r="I20" s="218"/>
      <c r="J20" s="227"/>
      <c r="K20" s="212"/>
      <c r="L20" s="220">
        <f>J19+J17</f>
        <v>0</v>
      </c>
      <c r="M20" s="212"/>
      <c r="N20" s="212"/>
      <c r="O20" s="212"/>
      <c r="P20" s="212"/>
      <c r="Q20" s="212"/>
      <c r="R20" s="212"/>
      <c r="S20" s="212"/>
      <c r="T20" s="212"/>
      <c r="U20" s="212"/>
      <c r="V20" s="212"/>
      <c r="W20" s="212"/>
    </row>
    <row r="21" spans="1:23" s="117" customFormat="1" ht="24.75" hidden="1" customHeight="1">
      <c r="A21" s="116"/>
      <c r="B21" s="235">
        <v>5</v>
      </c>
      <c r="C21" s="647" t="s">
        <v>108</v>
      </c>
      <c r="D21" s="648"/>
      <c r="E21" s="648"/>
      <c r="F21" s="648"/>
      <c r="G21" s="649"/>
      <c r="H21" s="209"/>
      <c r="I21" s="218"/>
      <c r="J21" s="227"/>
      <c r="K21" s="212"/>
      <c r="L21" s="212"/>
      <c r="M21" s="212"/>
      <c r="N21" s="212"/>
      <c r="O21" s="212"/>
      <c r="P21" s="212"/>
      <c r="Q21" s="212"/>
      <c r="R21" s="212"/>
      <c r="S21" s="212"/>
      <c r="T21" s="212"/>
      <c r="U21" s="212"/>
      <c r="V21" s="212"/>
      <c r="W21" s="212"/>
    </row>
    <row r="22" spans="1:23" s="117" customFormat="1" ht="61.5" hidden="1" customHeight="1">
      <c r="A22" s="116"/>
      <c r="B22" s="650"/>
      <c r="C22" s="651"/>
      <c r="D22" s="651"/>
      <c r="E22" s="651"/>
      <c r="F22" s="651"/>
      <c r="G22" s="652"/>
      <c r="H22" s="209"/>
      <c r="I22" s="218" t="e">
        <f>'  Sch-1'!#REF!+'  Sch-2'!#REF!+#REF!</f>
        <v>#REF!</v>
      </c>
      <c r="J22" s="220">
        <f>G22</f>
        <v>0</v>
      </c>
      <c r="K22" s="212"/>
      <c r="L22" s="212"/>
      <c r="M22" s="212"/>
      <c r="N22" s="212"/>
      <c r="O22" s="212"/>
      <c r="P22" s="212"/>
      <c r="Q22" s="212"/>
      <c r="R22" s="212"/>
      <c r="S22" s="212"/>
      <c r="T22" s="212"/>
      <c r="U22" s="212"/>
      <c r="V22" s="212"/>
      <c r="W22" s="212"/>
    </row>
    <row r="23" spans="1:23" s="117" customFormat="1" ht="48.75" hidden="1" customHeight="1">
      <c r="A23" s="116"/>
      <c r="B23" s="639" t="s">
        <v>109</v>
      </c>
      <c r="C23" s="640"/>
      <c r="D23" s="640"/>
      <c r="E23" s="640"/>
      <c r="F23" s="640"/>
      <c r="G23" s="640"/>
      <c r="H23" s="209"/>
      <c r="I23" s="209"/>
      <c r="J23" s="212"/>
      <c r="K23" s="212"/>
      <c r="L23" s="212"/>
      <c r="M23" s="212"/>
      <c r="N23" s="212"/>
      <c r="O23" s="212"/>
      <c r="P23" s="212"/>
      <c r="Q23" s="212"/>
      <c r="R23" s="212"/>
      <c r="S23" s="212"/>
      <c r="T23" s="212"/>
      <c r="U23" s="212"/>
      <c r="V23" s="212"/>
      <c r="W23" s="212"/>
    </row>
    <row r="24" spans="1:23" s="117" customFormat="1" ht="33" customHeight="1">
      <c r="A24" s="119" t="s">
        <v>25</v>
      </c>
      <c r="B24" s="129"/>
      <c r="C24" s="127"/>
      <c r="E24" s="130"/>
      <c r="F24" s="130"/>
      <c r="G24" s="118"/>
      <c r="H24" s="209"/>
      <c r="I24" s="209"/>
      <c r="J24" s="212"/>
      <c r="K24" s="212"/>
      <c r="L24" s="212"/>
      <c r="M24" s="212"/>
      <c r="N24" s="212"/>
      <c r="O24" s="212"/>
      <c r="P24" s="212"/>
      <c r="Q24" s="212"/>
      <c r="R24" s="212"/>
      <c r="S24" s="212"/>
      <c r="T24" s="212"/>
      <c r="U24" s="212"/>
      <c r="V24" s="212"/>
      <c r="W24" s="212"/>
    </row>
    <row r="25" spans="1:23" s="117" customFormat="1" ht="33" customHeight="1">
      <c r="A25" s="63" t="s">
        <v>92</v>
      </c>
      <c r="B25" s="129"/>
      <c r="C25" s="127"/>
      <c r="E25" s="130"/>
      <c r="F25" s="130"/>
      <c r="G25" s="118"/>
      <c r="H25" s="209"/>
      <c r="I25" s="209"/>
      <c r="J25" s="212"/>
      <c r="K25" s="212"/>
      <c r="L25" s="212"/>
      <c r="M25" s="212"/>
      <c r="N25" s="212"/>
      <c r="O25" s="212"/>
      <c r="P25" s="212"/>
      <c r="Q25" s="212"/>
      <c r="R25" s="212"/>
      <c r="S25" s="212"/>
      <c r="T25" s="212"/>
      <c r="U25" s="212"/>
      <c r="V25" s="212"/>
      <c r="W25" s="212"/>
    </row>
    <row r="26" spans="1:23" s="117" customFormat="1" ht="33" customHeight="1">
      <c r="A26" s="237" t="s">
        <v>114</v>
      </c>
      <c r="B26" s="129"/>
      <c r="C26" s="127"/>
      <c r="E26" s="130"/>
      <c r="F26" s="130"/>
      <c r="G26" s="118"/>
      <c r="H26" s="213"/>
      <c r="I26" s="209"/>
      <c r="J26" s="212"/>
      <c r="K26" s="212"/>
      <c r="L26" s="212"/>
      <c r="M26" s="212"/>
      <c r="N26" s="212"/>
      <c r="O26" s="212"/>
      <c r="P26" s="212"/>
      <c r="Q26" s="212"/>
      <c r="R26" s="212"/>
      <c r="S26" s="212"/>
      <c r="T26" s="212"/>
      <c r="U26" s="212"/>
      <c r="V26" s="212"/>
      <c r="W26" s="212"/>
    </row>
    <row r="27" spans="1:23" ht="21" customHeight="1">
      <c r="A27" s="653" t="s">
        <v>115</v>
      </c>
      <c r="B27" s="653"/>
      <c r="C27" s="653"/>
      <c r="D27" s="653"/>
      <c r="E27" s="653"/>
      <c r="F27" s="653"/>
      <c r="G27" s="653"/>
      <c r="H27" s="211"/>
    </row>
    <row r="28" spans="1:23" ht="33" customHeight="1">
      <c r="A28" s="239" t="s">
        <v>116</v>
      </c>
      <c r="B28" s="239"/>
      <c r="C28" s="240"/>
      <c r="D28" s="241"/>
      <c r="E28" s="238"/>
      <c r="F28" s="238"/>
      <c r="G28" s="238"/>
      <c r="H28" s="211"/>
    </row>
    <row r="29" spans="1:23" ht="33" customHeight="1">
      <c r="A29" s="117"/>
      <c r="B29" s="63"/>
      <c r="C29" s="117"/>
      <c r="D29" s="62"/>
      <c r="E29" s="95"/>
      <c r="F29" s="95"/>
      <c r="G29" s="95"/>
      <c r="H29" s="214"/>
    </row>
    <row r="30" spans="1:23" ht="33" customHeight="1">
      <c r="A30" s="85"/>
      <c r="B30" s="85"/>
      <c r="C30" s="96"/>
      <c r="D30" s="95"/>
      <c r="E30" s="63"/>
      <c r="F30" s="63"/>
      <c r="G30" s="97" t="s">
        <v>93</v>
      </c>
      <c r="H30" s="211"/>
    </row>
    <row r="31" spans="1:23" ht="33" customHeight="1">
      <c r="A31" s="85"/>
      <c r="B31" s="85"/>
      <c r="C31" s="96"/>
      <c r="D31" s="95"/>
      <c r="E31" s="63"/>
      <c r="F31" s="63"/>
      <c r="G31" s="97" t="str">
        <f>"For and on behalf of " &amp; '  Sch-1'!C8</f>
        <v xml:space="preserve">For and on behalf of </v>
      </c>
      <c r="H31" s="211"/>
    </row>
    <row r="32" spans="1:23" ht="33" customHeight="1">
      <c r="A32" s="83"/>
      <c r="B32" s="83"/>
      <c r="C32" s="83"/>
      <c r="D32" s="99"/>
      <c r="E32" s="90"/>
      <c r="F32" s="90"/>
      <c r="G32" s="69"/>
      <c r="H32" s="215"/>
    </row>
    <row r="33" spans="1:7" ht="15">
      <c r="A33" s="113" t="s">
        <v>19</v>
      </c>
      <c r="B33" s="113"/>
      <c r="C33" s="99" t="str">
        <f>'  Sch-1'!C49</f>
        <v/>
      </c>
      <c r="D33" s="99"/>
      <c r="E33" s="90" t="s">
        <v>94</v>
      </c>
      <c r="F33" s="635" t="str">
        <f>'  Sch-1'!G49</f>
        <v/>
      </c>
      <c r="G33" s="635"/>
    </row>
    <row r="34" spans="1:7">
      <c r="A34" s="113" t="s">
        <v>20</v>
      </c>
      <c r="B34" s="113"/>
      <c r="C34" s="100" t="str">
        <f>'  Sch-1'!C50</f>
        <v/>
      </c>
      <c r="D34" s="101"/>
      <c r="E34" s="90" t="s">
        <v>95</v>
      </c>
      <c r="F34" s="635" t="str">
        <f>'  Sch-1'!G50</f>
        <v/>
      </c>
      <c r="G34" s="635"/>
    </row>
    <row r="35" spans="1:7">
      <c r="A35" s="85"/>
      <c r="B35" s="85"/>
      <c r="C35" s="85"/>
      <c r="D35" s="85"/>
      <c r="E35" s="90"/>
      <c r="F35" s="90"/>
      <c r="G35" s="233"/>
    </row>
  </sheetData>
  <sheetProtection password="EAE4" sheet="1" formatColumns="0" formatRows="0" selectLockedCells="1"/>
  <customSheetViews>
    <customSheetView guid="{398C7893-3C2A-4DA4-8552-014985533932}" scale="79" zeroValues="0" hiddenRows="1" hiddenColumns="1" topLeftCell="A5">
      <selection activeCell="G19" sqref="G19"/>
      <pageMargins left="0.72" right="0.49" top="0.62" bottom="0.52" header="0.32" footer="0.27"/>
      <pageSetup scale="96" orientation="portrait" r:id="rId1"/>
      <headerFooter alignWithMargins="0">
        <oddFooter>&amp;R&amp;"Book Antiqua,Bold"&amp;10Letter of Discount  / Page &amp;P of &amp;N</oddFooter>
      </headerFooter>
    </customSheetView>
    <customSheetView guid="{BEF72719-4CCF-4C9B-95F6-0F3535FF30B3}" scale="79" zeroValues="0" hiddenRows="1" hiddenColumns="1">
      <selection activeCell="G19" sqref="G19"/>
      <pageMargins left="0.72" right="0.49" top="0.62" bottom="0.52" header="0.32" footer="0.27"/>
      <pageSetup scale="96" orientation="portrait" r:id="rId2"/>
      <headerFooter alignWithMargins="0">
        <oddFooter>&amp;R&amp;"Book Antiqua,Bold"&amp;10Letter of Discount  / Page &amp;P of &amp;N</oddFooter>
      </headerFooter>
    </customSheetView>
    <customSheetView guid="{CF0E662C-D3BC-4297-99E8-62C40B3B7AD9}" scale="79" zeroValues="0" hiddenRows="1" hiddenColumns="1" topLeftCell="A8">
      <selection activeCell="G19" sqref="G19"/>
      <pageMargins left="0.72" right="0.49" top="0.62" bottom="0.52" header="0.32" footer="0.27"/>
      <pageSetup scale="96" orientation="portrait" r:id="rId3"/>
      <headerFooter alignWithMargins="0">
        <oddFooter>&amp;R&amp;"Book Antiqua,Bold"&amp;10Letter of Discount  / Page &amp;P of &amp;N</oddFooter>
      </headerFooter>
    </customSheetView>
    <customSheetView guid="{BAD0225F-C858-4E40-A5E7-64BB5328C88A}" scale="79" zeroValues="0" hiddenRows="1" hiddenColumns="1" topLeftCell="A11">
      <selection activeCell="G19" sqref="G19"/>
      <pageMargins left="0.72" right="0.49" top="0.62" bottom="0.52" header="0.32" footer="0.27"/>
      <pageSetup scale="96" orientation="portrait" r:id="rId4"/>
      <headerFooter alignWithMargins="0">
        <oddFooter>&amp;R&amp;"Book Antiqua,Bold"&amp;10Letter of Discount  / Page &amp;P of &amp;N</oddFooter>
      </headerFooter>
    </customSheetView>
    <customSheetView guid="{8DC3BA4D-7811-4245-A3D0-7EE4A8A001CA}" scale="68" zeroValues="0" hiddenRows="1" hiddenColumns="1" topLeftCell="A7">
      <selection activeCell="G19" sqref="G19"/>
      <pageMargins left="0.72" right="0.49" top="0.62" bottom="0.52" header="0.32" footer="0.27"/>
      <pageSetup scale="96" orientation="portrait" r:id="rId5"/>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7"/>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9"/>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10"/>
      <headerFooter alignWithMargins="0">
        <oddFooter>&amp;R&amp;"Book Antiqua,Bold"&amp;10Letter of Discount  / Page &amp;P of &amp;N</oddFooter>
      </headerFooter>
    </customSheetView>
    <customSheetView guid="{1A26D3B9-AD8D-4AE9-81F5-E0DF795F4658}" zeroValues="0" hiddenRows="1" hiddenColumns="1" topLeftCell="A12">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4F47A486-EA66-4D4B-9D65-1ABEAC31AACE}" scale="68" zeroValues="0" hiddenRows="1" hiddenColumns="1" topLeftCell="A16">
      <selection activeCell="G17" sqref="G17"/>
      <pageMargins left="0.72" right="0.49" top="0.62" bottom="0.52" header="0.32" footer="0.27"/>
      <pageSetup scale="96" orientation="portrait" r:id="rId12"/>
      <headerFooter alignWithMargins="0">
        <oddFooter>&amp;R&amp;"Book Antiqua,Bold"&amp;10Letter of Discount  / Page &amp;P of &amp;N</oddFooter>
      </headerFooter>
    </customSheetView>
    <customSheetView guid="{25334923-91A5-4F88-9A10-8FA88873EC26}" scale="79" zeroValues="0" hiddenRows="1" hiddenColumns="1" topLeftCell="A14">
      <selection activeCell="G17" sqref="G17"/>
      <pageMargins left="0.72" right="0.49" top="0.62" bottom="0.52" header="0.32" footer="0.27"/>
      <pageSetup scale="96" orientation="portrait" r:id="rId13"/>
      <headerFooter alignWithMargins="0">
        <oddFooter>&amp;R&amp;"Book Antiqua,Bold"&amp;10Letter of Discount  / Page &amp;P of &amp;N</oddFooter>
      </headerFooter>
    </customSheetView>
    <customSheetView guid="{5E2FF645-A015-403E-863B-BADF6B75C7D1}" scale="79" zeroValues="0" hiddenRows="1" hiddenColumns="1" topLeftCell="C1">
      <selection activeCell="G17" sqref="G17"/>
      <pageMargins left="0.72" right="0.49" top="0.62" bottom="0.52" header="0.32" footer="0.27"/>
      <pageSetup scale="96" orientation="portrait" r:id="rId14"/>
      <headerFooter alignWithMargins="0">
        <oddFooter>&amp;R&amp;"Book Antiqua,Bold"&amp;10Letter of Discount  / Page &amp;P of &amp;N</oddFooter>
      </headerFooter>
    </customSheetView>
    <customSheetView guid="{C3C2F6BE-1796-4187-BF38-BACEF6057F57}" scale="79" zeroValues="0" hiddenRows="1" hiddenColumns="1" topLeftCell="C1">
      <selection activeCell="G19" sqref="G19"/>
      <pageMargins left="0.72" right="0.49" top="0.62" bottom="0.52" header="0.32" footer="0.27"/>
      <pageSetup scale="96" orientation="portrait" r:id="rId15"/>
      <headerFooter alignWithMargins="0">
        <oddFooter>&amp;R&amp;"Book Antiqua,Bold"&amp;10Letter of Discount  / Page &amp;P of &amp;N</oddFooter>
      </headerFooter>
    </customSheetView>
    <customSheetView guid="{F2279B93-E4FF-4A81-B734-06F92F73708D}" scale="79" zeroValues="0" hiddenRows="1" hiddenColumns="1" topLeftCell="A5">
      <selection activeCell="G19" sqref="G19"/>
      <pageMargins left="0.72" right="0.49" top="0.62" bottom="0.52" header="0.32" footer="0.27"/>
      <pageSetup scale="96" orientation="portrait" r:id="rId16"/>
      <headerFooter alignWithMargins="0">
        <oddFooter>&amp;R&amp;"Book Antiqua,Bold"&amp;10Letter of Discount  / Page &amp;P of &amp;N</oddFooter>
      </headerFooter>
    </customSheetView>
  </customSheetViews>
  <mergeCells count="16">
    <mergeCell ref="A1:G1"/>
    <mergeCell ref="C12:G12"/>
    <mergeCell ref="A16:G16"/>
    <mergeCell ref="A4:G4"/>
    <mergeCell ref="F33:G33"/>
    <mergeCell ref="B20:G20"/>
    <mergeCell ref="C21:G21"/>
    <mergeCell ref="B22:G22"/>
    <mergeCell ref="A27:G27"/>
    <mergeCell ref="B18:G18"/>
    <mergeCell ref="A13:G13"/>
    <mergeCell ref="A14:G14"/>
    <mergeCell ref="F34:G34"/>
    <mergeCell ref="C17:F17"/>
    <mergeCell ref="C19:F19"/>
    <mergeCell ref="B23:G23"/>
  </mergeCells>
  <phoneticPr fontId="2" type="noConversion"/>
  <dataValidations count="2">
    <dataValidation type="decimal" allowBlank="1" showInputMessage="1" showErrorMessage="1" error="Enter in percent only." sqref="G19">
      <formula1>0</formula1>
      <formula2>1</formula2>
    </dataValidation>
    <dataValidation type="whole" operator="greaterThanOrEqual" allowBlank="1" showInputMessage="1" showErrorMessage="1" error="Enter numeric figure without decimal only" sqref="G17">
      <formula1>0</formula1>
    </dataValidation>
  </dataValidations>
  <pageMargins left="0.72" right="0.49" top="0.62" bottom="0.52" header="0.32" footer="0.27"/>
  <pageSetup scale="96" orientation="portrait" r:id="rId17"/>
  <headerFooter alignWithMargins="0">
    <oddFooter>&amp;R&amp;"Book Antiqua,Bold"&amp;10Letter of Discount  / Page &amp;P of &amp;N</oddFooter>
  </headerFooter>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P65"/>
  <sheetViews>
    <sheetView showZeros="0" zoomScale="82" zoomScaleNormal="82" zoomScaleSheetLayoutView="100" workbookViewId="0">
      <selection activeCell="C5" sqref="C5:F5"/>
    </sheetView>
  </sheetViews>
  <sheetFormatPr defaultColWidth="8" defaultRowHeight="16.5"/>
  <cols>
    <col min="1" max="1" width="9.375" style="85" customWidth="1"/>
    <col min="2" max="2" width="9.375" style="88" customWidth="1"/>
    <col min="3" max="3" width="12.875" style="85" customWidth="1"/>
    <col min="4" max="4" width="18.125" style="85" customWidth="1"/>
    <col min="5" max="5" width="11.125" style="85" customWidth="1"/>
    <col min="6" max="6" width="30.75" style="82" customWidth="1"/>
    <col min="7" max="8" width="8" style="82" customWidth="1"/>
    <col min="9" max="25" width="8" style="83" customWidth="1"/>
    <col min="26" max="28" width="8" style="244" hidden="1" customWidth="1"/>
    <col min="29" max="29" width="17.5" style="244" hidden="1" customWidth="1"/>
    <col min="30" max="30" width="12.125" style="244" hidden="1" customWidth="1"/>
    <col min="31" max="31" width="8" style="159" customWidth="1"/>
    <col min="32" max="32" width="8" style="160" customWidth="1"/>
    <col min="33" max="33" width="12" style="160" customWidth="1"/>
    <col min="34" max="34" width="8" style="159" hidden="1" customWidth="1"/>
    <col min="35" max="36" width="8" style="159" customWidth="1"/>
    <col min="37" max="37" width="9.125" style="159" customWidth="1"/>
    <col min="38" max="42" width="8" style="159" customWidth="1"/>
    <col min="43" max="16384" width="8" style="83"/>
  </cols>
  <sheetData>
    <row r="1" spans="1:37">
      <c r="A1" s="80" t="str">
        <f>Cover!B3</f>
        <v>Specification No.: WR-1/C&amp;M/PS/I-3322:2024/ Rfx-5005009787</v>
      </c>
      <c r="B1" s="80"/>
      <c r="C1" s="81"/>
      <c r="D1" s="81"/>
      <c r="E1" s="81"/>
      <c r="F1" s="91" t="s">
        <v>102</v>
      </c>
      <c r="Z1" s="244">
        <f>'Names of Bidder'!D6</f>
        <v>0</v>
      </c>
      <c r="AF1" s="160">
        <v>1</v>
      </c>
      <c r="AG1" s="160" t="s">
        <v>1</v>
      </c>
      <c r="AJ1" s="160">
        <v>1</v>
      </c>
      <c r="AK1" s="159" t="s">
        <v>5</v>
      </c>
    </row>
    <row r="2" spans="1:37">
      <c r="B2" s="85"/>
      <c r="F2" s="85"/>
      <c r="Z2" s="244" t="e">
        <f>'Names of Bidder'!AA6</f>
        <v>#REF!</v>
      </c>
      <c r="AF2" s="160">
        <v>2</v>
      </c>
      <c r="AG2" s="160" t="s">
        <v>2</v>
      </c>
      <c r="AJ2" s="160">
        <v>2</v>
      </c>
      <c r="AK2" s="159" t="s">
        <v>6</v>
      </c>
    </row>
    <row r="3" spans="1:37" ht="15">
      <c r="A3" s="670" t="s">
        <v>17</v>
      </c>
      <c r="B3" s="670"/>
      <c r="C3" s="670"/>
      <c r="D3" s="670"/>
      <c r="E3" s="670"/>
      <c r="F3" s="670"/>
      <c r="AF3" s="160">
        <v>3</v>
      </c>
      <c r="AG3" s="160" t="s">
        <v>3</v>
      </c>
      <c r="AJ3" s="160">
        <v>3</v>
      </c>
      <c r="AK3" s="159" t="s">
        <v>7</v>
      </c>
    </row>
    <row r="4" spans="1:37" ht="15">
      <c r="A4" s="84"/>
      <c r="B4" s="84"/>
      <c r="C4" s="84"/>
      <c r="D4" s="84"/>
      <c r="E4" s="84"/>
      <c r="F4" s="84"/>
      <c r="AF4" s="160">
        <v>4</v>
      </c>
      <c r="AG4" s="160" t="s">
        <v>4</v>
      </c>
      <c r="AJ4" s="160">
        <v>4</v>
      </c>
      <c r="AK4" s="159" t="s">
        <v>8</v>
      </c>
    </row>
    <row r="5" spans="1:37">
      <c r="A5" s="88" t="s">
        <v>96</v>
      </c>
      <c r="C5" s="671"/>
      <c r="D5" s="672"/>
      <c r="E5" s="672"/>
      <c r="F5" s="672"/>
      <c r="AF5" s="160">
        <v>5</v>
      </c>
      <c r="AG5" s="160" t="s">
        <v>4</v>
      </c>
      <c r="AJ5" s="160">
        <v>5</v>
      </c>
      <c r="AK5" s="159" t="s">
        <v>9</v>
      </c>
    </row>
    <row r="6" spans="1:37">
      <c r="A6" s="88" t="s">
        <v>87</v>
      </c>
      <c r="B6" s="673" t="str">
        <f>'  Sch-1'!C49</f>
        <v/>
      </c>
      <c r="C6" s="673"/>
      <c r="F6" s="85"/>
      <c r="AF6" s="160">
        <v>6</v>
      </c>
      <c r="AG6" s="160" t="s">
        <v>4</v>
      </c>
      <c r="AH6" s="161" t="e">
        <f>DAY(B6)</f>
        <v>#VALUE!</v>
      </c>
      <c r="AJ6" s="160">
        <v>6</v>
      </c>
      <c r="AK6" s="159" t="s">
        <v>10</v>
      </c>
    </row>
    <row r="7" spans="1:37">
      <c r="A7" s="88"/>
      <c r="B7" s="92"/>
      <c r="C7" s="92"/>
      <c r="F7" s="85"/>
      <c r="AF7" s="160">
        <v>7</v>
      </c>
      <c r="AG7" s="160" t="s">
        <v>4</v>
      </c>
      <c r="AH7" s="161" t="e">
        <f>MONTH(B6)</f>
        <v>#VALUE!</v>
      </c>
      <c r="AJ7" s="160">
        <v>7</v>
      </c>
      <c r="AK7" s="159" t="s">
        <v>11</v>
      </c>
    </row>
    <row r="8" spans="1:37">
      <c r="A8" s="87" t="str">
        <f>'  Sch-1'!F6</f>
        <v>To:</v>
      </c>
      <c r="B8" s="86"/>
      <c r="F8" s="89"/>
      <c r="AF8" s="160">
        <v>8</v>
      </c>
      <c r="AG8" s="160" t="s">
        <v>4</v>
      </c>
      <c r="AH8" s="161" t="e">
        <f>LOOKUP(AH7,AJ1:AJ12,AK1:AK12)</f>
        <v>#VALUE!</v>
      </c>
      <c r="AJ8" s="160">
        <v>8</v>
      </c>
      <c r="AK8" s="159" t="s">
        <v>12</v>
      </c>
    </row>
    <row r="9" spans="1:37">
      <c r="A9" s="87" t="str">
        <f>'  Sch-1'!F7</f>
        <v>Contract &amp; Material</v>
      </c>
      <c r="B9" s="87"/>
      <c r="F9" s="89"/>
      <c r="AF9" s="160">
        <v>9</v>
      </c>
      <c r="AG9" s="160" t="s">
        <v>4</v>
      </c>
      <c r="AH9" s="161" t="e">
        <f>YEAR(B6)</f>
        <v>#VALUE!</v>
      </c>
      <c r="AJ9" s="160">
        <v>9</v>
      </c>
      <c r="AK9" s="159" t="s">
        <v>13</v>
      </c>
    </row>
    <row r="10" spans="1:37">
      <c r="A10" s="87" t="str">
        <f>'  Sch-1'!F8</f>
        <v>Power Grid Corporation of India Ltd.,</v>
      </c>
      <c r="B10" s="87"/>
      <c r="F10" s="89"/>
      <c r="AF10" s="160">
        <v>10</v>
      </c>
      <c r="AG10" s="160" t="s">
        <v>4</v>
      </c>
      <c r="AJ10" s="160">
        <v>10</v>
      </c>
      <c r="AK10" s="159" t="s">
        <v>14</v>
      </c>
    </row>
    <row r="11" spans="1:37">
      <c r="A11" s="87" t="str">
        <f>'  Sch-1'!F9</f>
        <v>Western Region -I Headquarters</v>
      </c>
      <c r="B11" s="87"/>
      <c r="F11" s="89"/>
      <c r="AF11" s="160">
        <v>11</v>
      </c>
      <c r="AG11" s="160" t="s">
        <v>4</v>
      </c>
      <c r="AJ11" s="160">
        <v>11</v>
      </c>
      <c r="AK11" s="159" t="s">
        <v>15</v>
      </c>
    </row>
    <row r="12" spans="1:37">
      <c r="A12" s="87" t="str">
        <f>'  Sch-1'!F10</f>
        <v>Sampriti Nagar, Nari Ring Road</v>
      </c>
      <c r="B12" s="87"/>
      <c r="F12" s="89"/>
      <c r="AF12" s="160">
        <v>12</v>
      </c>
      <c r="AG12" s="160" t="s">
        <v>4</v>
      </c>
      <c r="AJ12" s="160">
        <v>12</v>
      </c>
      <c r="AK12" s="159" t="s">
        <v>16</v>
      </c>
    </row>
    <row r="13" spans="1:37">
      <c r="A13" s="87" t="str">
        <f>'  Sch-1'!F11</f>
        <v>PO: Uppalwadi, Nagpur (MS) -440026</v>
      </c>
      <c r="B13" s="87"/>
      <c r="F13" s="89"/>
      <c r="AF13" s="160">
        <v>13</v>
      </c>
      <c r="AG13" s="160" t="s">
        <v>4</v>
      </c>
    </row>
    <row r="14" spans="1:37" ht="49.5" customHeight="1">
      <c r="A14" s="88"/>
      <c r="F14" s="89"/>
      <c r="AF14" s="160">
        <v>14</v>
      </c>
      <c r="AG14" s="160" t="s">
        <v>4</v>
      </c>
    </row>
    <row r="15" spans="1:37" ht="33.6" customHeight="1">
      <c r="A15" s="93" t="s">
        <v>97</v>
      </c>
      <c r="B15" s="102"/>
      <c r="C15" s="674" t="str">
        <f>Cover!B2</f>
        <v>"Wrapping work the wooden boxes with GI sheet and MS box structure from GI wire net for Improving storage quality of Hot line materials &amp; spare Surge arresters as per Preservation norms at 400/220 KV Raipur SS"</v>
      </c>
      <c r="D15" s="674"/>
      <c r="E15" s="674"/>
      <c r="F15" s="674"/>
      <c r="U15" s="234"/>
      <c r="V15" s="234"/>
      <c r="W15" s="234"/>
      <c r="X15" s="234"/>
      <c r="Y15" s="234"/>
      <c r="AE15" s="244"/>
      <c r="AF15" s="160">
        <v>15</v>
      </c>
      <c r="AG15" s="160" t="s">
        <v>4</v>
      </c>
    </row>
    <row r="16" spans="1:37" ht="33" customHeight="1">
      <c r="A16" s="85" t="s">
        <v>88</v>
      </c>
      <c r="B16" s="85"/>
      <c r="C16" s="89"/>
      <c r="D16" s="89"/>
      <c r="E16" s="89"/>
      <c r="F16" s="89"/>
      <c r="U16" s="234"/>
      <c r="V16" s="234"/>
      <c r="W16" s="234"/>
      <c r="X16" s="234"/>
      <c r="Y16" s="245"/>
      <c r="AE16" s="244"/>
      <c r="AF16" s="160">
        <v>16</v>
      </c>
      <c r="AG16" s="160" t="s">
        <v>4</v>
      </c>
    </row>
    <row r="17" spans="1:42" ht="144" customHeight="1">
      <c r="A17" s="102">
        <v>1</v>
      </c>
      <c r="B17" s="655" t="str">
        <f>Z17&amp;C15&amp;" "&amp;AA17&amp;AC17&amp;AD17&amp;AB17</f>
        <v>In continuation of First Envelope of our Bid, we hereby submit the Second Envelope of the Bid, both of which shall be read together and in conjunction with each other, and shall be construed as an integral part of our Bid. Accordingly, we the undersigned, offer to  execute the work of  "Wrapping work the wooden boxes with GI sheet and MS box structure from GI wire net for Improving storage quality of Hot line materials &amp; spare Surge arresters as per Preservation norms at 400/220 KV Raipur SS" under the above-named package in full conformity with the said Bidding Documents for the sum of Rs. 0 (Rupees          only) or such other sums as may be determined in accordance with the terms and conditions of the Bidding Documents.</v>
      </c>
      <c r="C17" s="655"/>
      <c r="D17" s="655"/>
      <c r="E17" s="655"/>
      <c r="F17" s="655"/>
      <c r="U17" s="234"/>
      <c r="V17" s="234"/>
      <c r="W17" s="234"/>
      <c r="X17" s="234"/>
      <c r="Y17" s="245"/>
      <c r="Z17" s="275" t="s">
        <v>232</v>
      </c>
      <c r="AA17" s="275" t="s">
        <v>233</v>
      </c>
      <c r="AB17" s="276" t="s">
        <v>0</v>
      </c>
      <c r="AC17" s="277">
        <f>ROUND('Sch-5 After Discount'!D29,0)</f>
        <v>0</v>
      </c>
      <c r="AD17" s="278" t="str">
        <f>" (" &amp; 'N-W'!A8 &amp; ")"</f>
        <v xml:space="preserve"> (Rupees          only)</v>
      </c>
      <c r="AE17" s="244"/>
      <c r="AF17" s="160">
        <v>17</v>
      </c>
      <c r="AG17" s="160" t="s">
        <v>4</v>
      </c>
    </row>
    <row r="18" spans="1:42" ht="43.5" customHeight="1">
      <c r="B18" s="675" t="s">
        <v>89</v>
      </c>
      <c r="C18" s="675"/>
      <c r="D18" s="675"/>
      <c r="E18" s="675"/>
      <c r="F18" s="675"/>
      <c r="AF18" s="160">
        <v>18</v>
      </c>
      <c r="AG18" s="160" t="s">
        <v>4</v>
      </c>
    </row>
    <row r="19" spans="1:42" s="82" customFormat="1" ht="33" customHeight="1">
      <c r="A19" s="103">
        <v>2</v>
      </c>
      <c r="B19" s="663" t="s">
        <v>90</v>
      </c>
      <c r="C19" s="663"/>
      <c r="D19" s="663"/>
      <c r="E19" s="663"/>
      <c r="F19" s="663"/>
      <c r="Z19" s="279"/>
      <c r="AA19" s="279"/>
      <c r="AB19" s="279"/>
      <c r="AC19" s="279"/>
      <c r="AD19" s="279"/>
      <c r="AE19" s="162"/>
      <c r="AF19" s="160">
        <v>19</v>
      </c>
      <c r="AG19" s="160" t="s">
        <v>4</v>
      </c>
      <c r="AH19" s="162"/>
      <c r="AI19" s="162"/>
      <c r="AJ19" s="162"/>
      <c r="AK19" s="162"/>
      <c r="AL19" s="162"/>
      <c r="AM19" s="162"/>
      <c r="AN19" s="162"/>
      <c r="AO19" s="162"/>
      <c r="AP19" s="162"/>
    </row>
    <row r="20" spans="1:42" ht="45" customHeight="1">
      <c r="A20" s="102">
        <v>2.1</v>
      </c>
      <c r="B20" s="655" t="s">
        <v>91</v>
      </c>
      <c r="C20" s="655"/>
      <c r="D20" s="655"/>
      <c r="E20" s="655"/>
      <c r="F20" s="655"/>
      <c r="AF20" s="160">
        <v>20</v>
      </c>
      <c r="AG20" s="160" t="s">
        <v>4</v>
      </c>
    </row>
    <row r="21" spans="1:42" ht="29.25" customHeight="1">
      <c r="B21" s="667" t="s">
        <v>242</v>
      </c>
      <c r="C21" s="667"/>
      <c r="D21" s="661" t="s">
        <v>332</v>
      </c>
      <c r="E21" s="662"/>
      <c r="F21" s="662"/>
      <c r="AF21" s="160">
        <v>21</v>
      </c>
      <c r="AG21" s="160" t="s">
        <v>1</v>
      </c>
    </row>
    <row r="22" spans="1:42" ht="36" customHeight="1">
      <c r="B22" s="667" t="s">
        <v>243</v>
      </c>
      <c r="C22" s="667"/>
      <c r="D22" s="664" t="s">
        <v>341</v>
      </c>
      <c r="E22" s="665"/>
      <c r="F22" s="665"/>
    </row>
    <row r="23" spans="1:42" ht="39" customHeight="1">
      <c r="B23" s="224" t="s">
        <v>244</v>
      </c>
      <c r="C23" s="225"/>
      <c r="D23" s="659" t="s">
        <v>333</v>
      </c>
      <c r="E23" s="659"/>
      <c r="F23" s="659"/>
    </row>
    <row r="24" spans="1:42" ht="24" customHeight="1">
      <c r="B24" s="667" t="s">
        <v>240</v>
      </c>
      <c r="C24" s="667"/>
      <c r="D24" s="226" t="s">
        <v>319</v>
      </c>
      <c r="E24" s="290"/>
      <c r="F24" s="290"/>
      <c r="H24" s="147"/>
    </row>
    <row r="25" spans="1:42" ht="21" customHeight="1">
      <c r="B25" s="289" t="s">
        <v>241</v>
      </c>
      <c r="C25" s="289"/>
      <c r="D25" s="226" t="s">
        <v>320</v>
      </c>
      <c r="E25" s="290"/>
      <c r="F25" s="290"/>
      <c r="H25" s="147"/>
    </row>
    <row r="26" spans="1:42">
      <c r="B26" s="289"/>
      <c r="C26" s="289"/>
      <c r="D26" s="226"/>
      <c r="E26" s="290"/>
      <c r="F26" s="290"/>
      <c r="H26" s="147"/>
    </row>
    <row r="27" spans="1:42" ht="104.25" customHeight="1">
      <c r="A27" s="104">
        <v>2.2000000000000002</v>
      </c>
      <c r="B27" s="655" t="s">
        <v>98</v>
      </c>
      <c r="C27" s="655"/>
      <c r="D27" s="655"/>
      <c r="E27" s="655"/>
      <c r="F27" s="655"/>
      <c r="AF27" s="160">
        <v>28</v>
      </c>
      <c r="AG27" s="160" t="s">
        <v>4</v>
      </c>
    </row>
    <row r="28" spans="1:42" ht="65.25" customHeight="1">
      <c r="A28" s="104">
        <v>2.2999999999999998</v>
      </c>
      <c r="B28" s="660" t="s">
        <v>318</v>
      </c>
      <c r="C28" s="660"/>
      <c r="D28" s="660"/>
      <c r="E28" s="660"/>
      <c r="F28" s="660"/>
      <c r="AF28" s="160">
        <v>29</v>
      </c>
      <c r="AG28" s="160" t="s">
        <v>4</v>
      </c>
    </row>
    <row r="29" spans="1:42" ht="139.5" customHeight="1">
      <c r="A29" s="104">
        <v>2.4</v>
      </c>
      <c r="B29" s="655" t="s">
        <v>99</v>
      </c>
      <c r="C29" s="655"/>
      <c r="D29" s="655"/>
      <c r="E29" s="655"/>
      <c r="F29" s="655"/>
      <c r="AF29" s="160">
        <v>30</v>
      </c>
      <c r="AG29" s="160" t="s">
        <v>4</v>
      </c>
    </row>
    <row r="30" spans="1:42" ht="72" customHeight="1">
      <c r="A30" s="104">
        <v>2.5</v>
      </c>
      <c r="B30" s="655" t="s">
        <v>100</v>
      </c>
      <c r="C30" s="655"/>
      <c r="D30" s="655"/>
      <c r="E30" s="655"/>
      <c r="F30" s="655"/>
      <c r="AF30" s="160">
        <v>31</v>
      </c>
      <c r="AG30" s="160" t="s">
        <v>1</v>
      </c>
    </row>
    <row r="31" spans="1:42" ht="117" customHeight="1">
      <c r="A31" s="102">
        <v>3</v>
      </c>
      <c r="B31" s="655" t="s">
        <v>101</v>
      </c>
      <c r="C31" s="655"/>
      <c r="D31" s="655"/>
      <c r="E31" s="655"/>
      <c r="F31" s="655"/>
    </row>
    <row r="32" spans="1:42" ht="21" customHeight="1">
      <c r="B32" s="63"/>
      <c r="C32" s="63"/>
      <c r="D32" s="63"/>
      <c r="E32" s="94"/>
      <c r="F32" s="94"/>
    </row>
    <row r="33" spans="1:42" ht="21" customHeight="1">
      <c r="B33" s="63" t="s">
        <v>92</v>
      </c>
      <c r="C33" s="62"/>
      <c r="D33" s="95"/>
      <c r="E33" s="95"/>
      <c r="F33" s="95"/>
    </row>
    <row r="34" spans="1:42" ht="21" customHeight="1">
      <c r="B34" s="96"/>
      <c r="C34" s="95"/>
      <c r="D34" s="95"/>
      <c r="E34" s="63"/>
      <c r="F34" s="97" t="s">
        <v>93</v>
      </c>
    </row>
    <row r="35" spans="1:42" ht="21" customHeight="1">
      <c r="B35" s="96"/>
      <c r="C35" s="95"/>
      <c r="D35" s="63"/>
      <c r="E35" s="63"/>
      <c r="F35" s="97" t="str">
        <f>"For and on behalf of " &amp; '  Sch-1'!C8</f>
        <v xml:space="preserve">For and on behalf of </v>
      </c>
    </row>
    <row r="36" spans="1:42" ht="24.95" customHeight="1">
      <c r="A36" s="83"/>
      <c r="B36" s="83"/>
      <c r="C36" s="99"/>
      <c r="D36" s="83"/>
      <c r="E36" s="90"/>
      <c r="F36" s="88"/>
    </row>
    <row r="37" spans="1:42" ht="24.95" customHeight="1">
      <c r="A37" s="113" t="s">
        <v>19</v>
      </c>
      <c r="B37" s="658" t="str">
        <f>'  Sch-1'!C49</f>
        <v/>
      </c>
      <c r="C37" s="658"/>
      <c r="D37" s="234"/>
      <c r="E37" s="90" t="s">
        <v>94</v>
      </c>
      <c r="F37" s="100" t="str">
        <f>'  Sch-1'!G49</f>
        <v/>
      </c>
    </row>
    <row r="38" spans="1:42" ht="24.95" customHeight="1">
      <c r="A38" s="113" t="s">
        <v>20</v>
      </c>
      <c r="B38" s="100" t="str">
        <f>'  Sch-1'!C50</f>
        <v/>
      </c>
      <c r="C38" s="101"/>
      <c r="D38" s="234"/>
      <c r="E38" s="90" t="s">
        <v>95</v>
      </c>
      <c r="F38" s="100" t="str">
        <f>'  Sch-1'!G50</f>
        <v/>
      </c>
    </row>
    <row r="39" spans="1:42" ht="24.95" customHeight="1">
      <c r="B39" s="85"/>
      <c r="D39" s="83"/>
      <c r="E39" s="90"/>
      <c r="F39" s="85"/>
    </row>
    <row r="40" spans="1:42" s="82" customFormat="1" ht="33" customHeight="1">
      <c r="A40" s="106" t="s">
        <v>18</v>
      </c>
      <c r="B40" s="107"/>
      <c r="C40" s="108"/>
      <c r="D40" s="109"/>
      <c r="E40" s="110"/>
      <c r="F40" s="111"/>
      <c r="H40" s="105"/>
      <c r="Z40" s="279"/>
      <c r="AA40" s="279"/>
      <c r="AB40" s="279"/>
      <c r="AC40" s="279"/>
      <c r="AD40" s="279"/>
      <c r="AE40" s="162"/>
      <c r="AF40" s="160"/>
      <c r="AG40" s="160"/>
      <c r="AH40" s="162"/>
      <c r="AI40" s="162"/>
      <c r="AJ40" s="162"/>
      <c r="AK40" s="162"/>
      <c r="AL40" s="162"/>
      <c r="AM40" s="162"/>
      <c r="AN40" s="162"/>
      <c r="AO40" s="162"/>
      <c r="AP40" s="162"/>
    </row>
    <row r="41" spans="1:42" s="82" customFormat="1" ht="33" customHeight="1">
      <c r="A41" s="668" t="s">
        <v>35</v>
      </c>
      <c r="B41" s="668"/>
      <c r="C41" s="668"/>
      <c r="D41" s="132"/>
      <c r="E41" s="132"/>
      <c r="F41" s="132"/>
      <c r="H41" s="105"/>
      <c r="Z41" s="279"/>
      <c r="AA41" s="279"/>
      <c r="AB41" s="279"/>
      <c r="AC41" s="279"/>
      <c r="AD41" s="279"/>
      <c r="AE41" s="162"/>
      <c r="AF41" s="160"/>
      <c r="AG41" s="160"/>
      <c r="AH41" s="162"/>
      <c r="AI41" s="162"/>
      <c r="AJ41" s="162"/>
      <c r="AK41" s="162"/>
      <c r="AL41" s="162"/>
      <c r="AM41" s="162"/>
      <c r="AN41" s="162"/>
      <c r="AO41" s="162"/>
      <c r="AP41" s="162"/>
    </row>
    <row r="42" spans="1:42" s="82" customFormat="1" ht="33" customHeight="1">
      <c r="A42" s="656"/>
      <c r="B42" s="656"/>
      <c r="C42" s="656"/>
      <c r="D42" s="132"/>
      <c r="E42" s="132"/>
      <c r="F42" s="132"/>
      <c r="H42" s="105"/>
      <c r="Z42" s="279"/>
      <c r="AA42" s="279"/>
      <c r="AB42" s="279"/>
      <c r="AC42" s="279"/>
      <c r="AD42" s="279"/>
      <c r="AE42" s="162"/>
      <c r="AF42" s="160"/>
      <c r="AG42" s="160"/>
      <c r="AH42" s="162"/>
      <c r="AI42" s="162"/>
      <c r="AJ42" s="162"/>
      <c r="AK42" s="162"/>
      <c r="AL42" s="162"/>
      <c r="AM42" s="162"/>
      <c r="AN42" s="162"/>
      <c r="AO42" s="162"/>
      <c r="AP42" s="162"/>
    </row>
    <row r="43" spans="1:42" s="82" customFormat="1" ht="33" customHeight="1">
      <c r="A43" s="657"/>
      <c r="B43" s="657"/>
      <c r="C43" s="657"/>
      <c r="D43" s="132"/>
      <c r="E43" s="132"/>
      <c r="F43" s="132"/>
      <c r="H43" s="105"/>
      <c r="Z43" s="279"/>
      <c r="AA43" s="279"/>
      <c r="AB43" s="279"/>
      <c r="AC43" s="279"/>
      <c r="AD43" s="279"/>
      <c r="AE43" s="162"/>
      <c r="AF43" s="160"/>
      <c r="AG43" s="160"/>
      <c r="AH43" s="162"/>
      <c r="AI43" s="162"/>
      <c r="AJ43" s="162"/>
      <c r="AK43" s="162"/>
      <c r="AL43" s="162"/>
      <c r="AM43" s="162"/>
      <c r="AN43" s="162"/>
      <c r="AO43" s="162"/>
      <c r="AP43" s="162"/>
    </row>
    <row r="44" spans="1:42" s="82" customFormat="1" ht="33" customHeight="1">
      <c r="A44" s="669" t="s">
        <v>36</v>
      </c>
      <c r="B44" s="669"/>
      <c r="C44" s="669"/>
      <c r="D44" s="132"/>
      <c r="E44" s="132"/>
      <c r="F44" s="132"/>
      <c r="H44" s="105"/>
      <c r="Z44" s="279"/>
      <c r="AA44" s="279"/>
      <c r="AB44" s="279"/>
      <c r="AC44" s="279"/>
      <c r="AD44" s="279"/>
      <c r="AE44" s="162"/>
      <c r="AF44" s="160"/>
      <c r="AG44" s="160"/>
      <c r="AH44" s="162"/>
      <c r="AI44" s="162"/>
      <c r="AJ44" s="162"/>
      <c r="AK44" s="162"/>
      <c r="AL44" s="162"/>
      <c r="AM44" s="162"/>
      <c r="AN44" s="162"/>
      <c r="AO44" s="162"/>
      <c r="AP44" s="162"/>
    </row>
    <row r="45" spans="1:42" s="82" customFormat="1" ht="33" customHeight="1">
      <c r="A45" s="669" t="s">
        <v>34</v>
      </c>
      <c r="B45" s="669"/>
      <c r="C45" s="669"/>
      <c r="D45" s="132"/>
      <c r="E45" s="132"/>
      <c r="F45" s="132"/>
      <c r="H45" s="105"/>
      <c r="Z45" s="279"/>
      <c r="AA45" s="279"/>
      <c r="AB45" s="279"/>
      <c r="AC45" s="279"/>
      <c r="AD45" s="279"/>
      <c r="AE45" s="162"/>
      <c r="AF45" s="160"/>
      <c r="AG45" s="160"/>
      <c r="AH45" s="162"/>
      <c r="AI45" s="162"/>
      <c r="AJ45" s="162"/>
      <c r="AK45" s="162"/>
      <c r="AL45" s="162"/>
      <c r="AM45" s="162"/>
      <c r="AN45" s="162"/>
      <c r="AO45" s="162"/>
      <c r="AP45" s="162"/>
    </row>
    <row r="46" spans="1:42" s="82" customFormat="1" ht="33" customHeight="1">
      <c r="A46" s="669" t="s">
        <v>37</v>
      </c>
      <c r="B46" s="669"/>
      <c r="C46" s="669"/>
      <c r="D46" s="132"/>
      <c r="E46" s="132"/>
      <c r="F46" s="132"/>
      <c r="H46" s="105"/>
      <c r="Z46" s="279"/>
      <c r="AA46" s="279"/>
      <c r="AB46" s="279"/>
      <c r="AC46" s="279"/>
      <c r="AD46" s="279"/>
      <c r="AE46" s="162"/>
      <c r="AF46" s="160"/>
      <c r="AG46" s="160"/>
      <c r="AH46" s="162"/>
      <c r="AI46" s="162"/>
      <c r="AJ46" s="162"/>
      <c r="AK46" s="162"/>
      <c r="AL46" s="162"/>
      <c r="AM46" s="162"/>
      <c r="AN46" s="162"/>
      <c r="AO46" s="162"/>
      <c r="AP46" s="162"/>
    </row>
    <row r="47" spans="1:42" s="82" customFormat="1" ht="33" customHeight="1">
      <c r="A47" s="668" t="s">
        <v>38</v>
      </c>
      <c r="B47" s="668"/>
      <c r="C47" s="668"/>
      <c r="D47" s="132"/>
      <c r="E47" s="132"/>
      <c r="F47" s="132"/>
      <c r="H47" s="105"/>
      <c r="Z47" s="279"/>
      <c r="AA47" s="279"/>
      <c r="AB47" s="279"/>
      <c r="AC47" s="279"/>
      <c r="AD47" s="279"/>
      <c r="AE47" s="162"/>
      <c r="AF47" s="160"/>
      <c r="AG47" s="160"/>
      <c r="AH47" s="162"/>
      <c r="AI47" s="162"/>
      <c r="AJ47" s="162"/>
      <c r="AK47" s="162"/>
      <c r="AL47" s="162"/>
      <c r="AM47" s="162"/>
      <c r="AN47" s="162"/>
      <c r="AO47" s="162"/>
      <c r="AP47" s="162"/>
    </row>
    <row r="48" spans="1:42" s="82" customFormat="1" ht="33" customHeight="1">
      <c r="A48" s="656"/>
      <c r="B48" s="656"/>
      <c r="C48" s="656"/>
      <c r="D48" s="132"/>
      <c r="E48" s="132"/>
      <c r="F48" s="132"/>
      <c r="H48" s="105"/>
      <c r="Z48" s="279"/>
      <c r="AA48" s="279"/>
      <c r="AB48" s="279"/>
      <c r="AC48" s="279"/>
      <c r="AD48" s="279"/>
      <c r="AE48" s="162"/>
      <c r="AF48" s="160"/>
      <c r="AG48" s="160"/>
      <c r="AH48" s="162"/>
      <c r="AI48" s="162"/>
      <c r="AJ48" s="162"/>
      <c r="AK48" s="162"/>
      <c r="AL48" s="162"/>
      <c r="AM48" s="162"/>
      <c r="AN48" s="162"/>
      <c r="AO48" s="162"/>
      <c r="AP48" s="162"/>
    </row>
    <row r="49" spans="1:42" s="82" customFormat="1" ht="33" customHeight="1">
      <c r="A49" s="657"/>
      <c r="B49" s="657"/>
      <c r="C49" s="657"/>
      <c r="D49" s="666"/>
      <c r="E49" s="666"/>
      <c r="F49" s="666"/>
      <c r="H49" s="105"/>
      <c r="Z49" s="279"/>
      <c r="AA49" s="279"/>
      <c r="AB49" s="279"/>
      <c r="AC49" s="279"/>
      <c r="AD49" s="279"/>
      <c r="AE49" s="162"/>
      <c r="AF49" s="160"/>
      <c r="AG49" s="160"/>
      <c r="AH49" s="162"/>
      <c r="AI49" s="162"/>
      <c r="AJ49" s="162"/>
      <c r="AK49" s="162"/>
      <c r="AL49" s="162"/>
      <c r="AM49" s="162"/>
      <c r="AN49" s="162"/>
      <c r="AO49" s="162"/>
      <c r="AP49" s="162"/>
    </row>
    <row r="50" spans="1:42" s="82" customFormat="1" ht="33" customHeight="1">
      <c r="A50" s="150"/>
      <c r="B50" s="150"/>
      <c r="C50" s="150"/>
      <c r="D50" s="112"/>
      <c r="E50" s="112"/>
      <c r="F50" s="112"/>
      <c r="H50" s="105"/>
      <c r="Z50" s="279"/>
      <c r="AA50" s="279"/>
      <c r="AB50" s="279"/>
      <c r="AC50" s="279"/>
      <c r="AD50" s="279"/>
      <c r="AE50" s="162"/>
      <c r="AF50" s="160"/>
      <c r="AG50" s="160"/>
      <c r="AH50" s="162"/>
      <c r="AI50" s="162"/>
      <c r="AJ50" s="162"/>
      <c r="AK50" s="162"/>
      <c r="AL50" s="162"/>
      <c r="AM50" s="162"/>
      <c r="AN50" s="162"/>
      <c r="AO50" s="162"/>
      <c r="AP50" s="162"/>
    </row>
    <row r="51" spans="1:42" s="82" customFormat="1" ht="33" customHeight="1">
      <c r="A51" s="105"/>
      <c r="B51" s="88"/>
      <c r="C51" s="85"/>
      <c r="D51" s="85"/>
      <c r="E51" s="85"/>
      <c r="H51" s="105"/>
      <c r="Z51" s="279"/>
      <c r="AA51" s="279"/>
      <c r="AB51" s="279"/>
      <c r="AC51" s="279"/>
      <c r="AD51" s="279"/>
      <c r="AE51" s="162"/>
      <c r="AF51" s="160"/>
      <c r="AG51" s="160"/>
      <c r="AH51" s="162"/>
      <c r="AI51" s="162"/>
      <c r="AJ51" s="162"/>
      <c r="AK51" s="162"/>
      <c r="AL51" s="162"/>
      <c r="AM51" s="162"/>
      <c r="AN51" s="162"/>
      <c r="AO51" s="162"/>
      <c r="AP51" s="162"/>
    </row>
    <row r="52" spans="1:42" s="82" customFormat="1" ht="33" customHeight="1">
      <c r="A52" s="105"/>
      <c r="B52" s="88"/>
      <c r="C52" s="85"/>
      <c r="D52" s="85"/>
      <c r="E52" s="85"/>
      <c r="H52" s="105"/>
      <c r="Z52" s="279"/>
      <c r="AA52" s="279"/>
      <c r="AB52" s="279"/>
      <c r="AC52" s="279"/>
      <c r="AD52" s="279"/>
      <c r="AE52" s="162"/>
      <c r="AF52" s="160"/>
      <c r="AG52" s="160"/>
      <c r="AH52" s="162"/>
      <c r="AI52" s="162"/>
      <c r="AJ52" s="162"/>
      <c r="AK52" s="162"/>
      <c r="AL52" s="162"/>
      <c r="AM52" s="162"/>
      <c r="AN52" s="162"/>
      <c r="AO52" s="162"/>
      <c r="AP52" s="162"/>
    </row>
    <row r="53" spans="1:42" s="82" customFormat="1" ht="33" customHeight="1">
      <c r="A53" s="105"/>
      <c r="B53" s="88"/>
      <c r="C53" s="85"/>
      <c r="D53" s="85"/>
      <c r="E53" s="85"/>
      <c r="H53" s="105"/>
      <c r="Z53" s="279"/>
      <c r="AA53" s="279"/>
      <c r="AB53" s="279"/>
      <c r="AC53" s="279"/>
      <c r="AD53" s="279"/>
      <c r="AE53" s="162"/>
      <c r="AF53" s="160"/>
      <c r="AG53" s="160"/>
      <c r="AH53" s="162"/>
      <c r="AI53" s="162"/>
      <c r="AJ53" s="162"/>
      <c r="AK53" s="162"/>
      <c r="AL53" s="162"/>
      <c r="AM53" s="162"/>
      <c r="AN53" s="162"/>
      <c r="AO53" s="162"/>
      <c r="AP53" s="162"/>
    </row>
    <row r="54" spans="1:42">
      <c r="A54" s="88"/>
    </row>
    <row r="55" spans="1:42">
      <c r="A55" s="88"/>
    </row>
    <row r="56" spans="1:42">
      <c r="A56" s="88"/>
    </row>
    <row r="57" spans="1:42">
      <c r="A57" s="88"/>
    </row>
    <row r="58" spans="1:42">
      <c r="A58" s="88"/>
    </row>
    <row r="59" spans="1:42">
      <c r="A59" s="88"/>
    </row>
    <row r="60" spans="1:42">
      <c r="A60" s="88"/>
    </row>
    <row r="61" spans="1:42">
      <c r="A61" s="88"/>
    </row>
    <row r="62" spans="1:42">
      <c r="A62" s="88"/>
    </row>
    <row r="63" spans="1:42">
      <c r="A63" s="88"/>
    </row>
    <row r="64" spans="1:42">
      <c r="A64" s="88"/>
    </row>
    <row r="65" spans="1:1">
      <c r="A65" s="88"/>
    </row>
  </sheetData>
  <sheetProtection password="8AFB" sheet="1" formatColumns="0" formatRows="0" selectLockedCells="1"/>
  <customSheetViews>
    <customSheetView guid="{398C7893-3C2A-4DA4-8552-014985533932}" scale="82" zeroValues="0" hiddenColumns="1">
      <selection activeCell="C5" sqref="C5:F5"/>
      <rowBreaks count="1" manualBreakCount="1">
        <brk id="26" max="5" man="1"/>
      </rowBreaks>
      <pageMargins left="0.75" right="0.77" top="0.73" bottom="0.75" header="0.52" footer="0.45"/>
      <pageSetup scale="95" orientation="portrait" r:id="rId1"/>
      <headerFooter alignWithMargins="0">
        <oddFooter>&amp;L&amp;8Cons. of parking shed, foundation body &amp; Flag post, Dwarf wall around Transit Camp at 765/400kV Pune (New) GIS SS &amp;R&amp;"Book Antiqua,Bold"&amp;8 2014/NIT-13/PACKAGE-F</oddFooter>
      </headerFooter>
    </customSheetView>
    <customSheetView guid="{BEF72719-4CCF-4C9B-95F6-0F3535FF30B3}" scale="82" zeroValues="0" hiddenColumns="1" topLeftCell="A6">
      <selection activeCell="F40" sqref="F40"/>
      <rowBreaks count="1" manualBreakCount="1">
        <brk id="26" max="5" man="1"/>
      </rowBreaks>
      <pageMargins left="0.75" right="0.77" top="0.73" bottom="0.75" header="0.52" footer="0.45"/>
      <pageSetup scale="95" orientation="portrait" r:id="rId2"/>
      <headerFooter alignWithMargins="0">
        <oddFooter>&amp;L&amp;8Cons. of parking shed, foundation body &amp; Flag post, Dwarf wall around Transit Camp at 765/400kV Pune (New) GIS SS &amp;R&amp;"Book Antiqua,Bold"&amp;8 2014/NIT-13/PACKAGE-F</oddFooter>
      </headerFooter>
    </customSheetView>
    <customSheetView guid="{CF0E662C-D3BC-4297-99E8-62C40B3B7AD9}" scale="82" zeroValues="0">
      <selection activeCell="F40" sqref="F40"/>
      <rowBreaks count="1" manualBreakCount="1">
        <brk id="26" max="5" man="1"/>
      </rowBreaks>
      <pageMargins left="0.75" right="0.77" top="0.73" bottom="0.75" header="0.52" footer="0.45"/>
      <pageSetup scale="95" orientation="portrait" r:id="rId3"/>
      <headerFooter alignWithMargins="0">
        <oddFooter>&amp;L&amp;8Cons. of parking shed, foundation body &amp; Flag post, Dwarf wall around Transit Camp at 765/400kV Pune (New) GIS SS &amp;R&amp;"Book Antiqua,Bold"&amp;8 2014/NIT-13/PACKAGE-F</oddFooter>
      </headerFooter>
    </customSheetView>
    <customSheetView guid="{BAD0225F-C858-4E40-A5E7-64BB5328C88A}" scale="82" zeroValues="0">
      <selection activeCell="F49" sqref="F49"/>
      <rowBreaks count="1" manualBreakCount="1">
        <brk id="35" max="5" man="1"/>
      </rowBreaks>
      <pageMargins left="0.75" right="0.77" top="0.73" bottom="0.75" header="0.52" footer="0.45"/>
      <pageSetup scale="95" orientation="portrait" r:id="rId4"/>
      <headerFooter alignWithMargins="0">
        <oddFooter>&amp;L&amp;8Cons. of parking shed, foundation body &amp; Flag post, Dwarf wall around Transit Camp at 765/400kV Pune (New) GIS SS &amp;R&amp;"Book Antiqua,Bold"&amp;8 2014/NIT-13/PACKAGE-F</oddFooter>
      </headerFooter>
    </customSheetView>
    <customSheetView guid="{8DC3BA4D-7811-4245-A3D0-7EE4A8A001CA}" scale="82" zeroValues="0" hiddenRows="1" hiddenColumns="1" topLeftCell="A4">
      <selection activeCell="C5" sqref="C5:F5"/>
      <rowBreaks count="2" manualBreakCount="2">
        <brk id="25" max="5" man="1"/>
        <brk id="32" max="5" man="1"/>
      </rowBreaks>
      <pageMargins left="0.75" right="0.77" top="0.73" bottom="0.75" header="0.52" footer="0.45"/>
      <pageSetup scale="95" orientation="portrait" r:id="rId5"/>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6"/>
      <headerFooter alignWithMargins="0">
        <oddFooter>&amp;L&amp;8Tower Package-P238-TW04, TL associated with Phase-I Generation Project in Orissa (Part-C)&amp;R&amp;"Book Antiqua,Bold"&amp;8Attachment-13 TW04  / Page &amp;P of &amp;N</oddFooter>
      </headerFooter>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8"/>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9"/>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0"/>
      <headerFooter alignWithMargins="0">
        <oddFooter>&amp;L&amp;8Tower Package-P238-TW04, TL associated with Phase-I Generation Project in Orissa (Part-C)&amp;R&amp;"Book Antiqua,Bold"&amp;8Attachment-13 TW04  / Page &amp;P of &amp;N</oddFooter>
      </headerFooter>
    </customSheetView>
    <customSheetView guid="{1A26D3B9-AD8D-4AE9-81F5-E0DF795F4658}" zeroValues="0" hiddenRows="1" topLeftCell="A34">
      <selection activeCell="H26" sqref="H26"/>
      <rowBreaks count="2" manualBreakCount="2">
        <brk id="26" max="5" man="1"/>
        <brk id="33" max="5" man="1"/>
      </rowBreaks>
      <pageMargins left="0.75" right="0.77" top="0.73" bottom="0.75" header="0.52" footer="0.45"/>
      <pageSetup scale="95" orientation="portrait" r:id="rId11"/>
      <headerFooter alignWithMargins="0">
        <oddFooter>&amp;L&amp;8Tower Package-P238-TW04, TL associated with Phase-I Generation Project in Orissa (Part-C)&amp;R&amp;"Book Antiqua,Bold"&amp;8Attachment-13 TW04  / Page &amp;P of &amp;N</oddFooter>
      </headerFooter>
    </customSheetView>
    <customSheetView guid="{4F47A486-EA66-4D4B-9D65-1ABEAC31AACE}" scale="82" zeroValues="0" hiddenRows="1" hiddenColumns="1" topLeftCell="A26">
      <selection activeCell="D54" sqref="D54"/>
      <rowBreaks count="2" manualBreakCount="2">
        <brk id="32" max="5" man="1"/>
        <brk id="39" max="5" man="1"/>
      </rowBreaks>
      <pageMargins left="0.75" right="0.77" top="0.73" bottom="0.75" header="0.52" footer="0.45"/>
      <pageSetup scale="95" orientation="portrait" r:id="rId12"/>
      <headerFooter alignWithMargins="0">
        <oddFooter>&amp;L&amp;8Cons. of parking shed, foundation body &amp; Flag post, Dwarf wall around Transit Camp at 765/400kV Pune (New) GIS SS &amp;R&amp;"Book Antiqua,Bold"&amp;8 2014/NIT-13/PACKAGE-F</oddFooter>
      </headerFooter>
    </customSheetView>
    <customSheetView guid="{25334923-91A5-4F88-9A10-8FA88873EC26}" scale="82" zeroValues="0">
      <selection activeCell="F49" sqref="F49"/>
      <rowBreaks count="1" manualBreakCount="1">
        <brk id="35" max="5" man="1"/>
      </rowBreaks>
      <pageMargins left="0.75" right="0.77" top="0.73" bottom="0.75" header="0.52" footer="0.45"/>
      <pageSetup scale="95" orientation="portrait" r:id="rId13"/>
      <headerFooter alignWithMargins="0">
        <oddFooter>&amp;L&amp;8Cons. of parking shed, foundation body &amp; Flag post, Dwarf wall around Transit Camp at 765/400kV Pune (New) GIS SS &amp;R&amp;"Book Antiqua,Bold"&amp;8 2014/NIT-13/PACKAGE-F</oddFooter>
      </headerFooter>
    </customSheetView>
    <customSheetView guid="{5E2FF645-A015-403E-863B-BADF6B75C7D1}" scale="82" zeroValues="0" printArea="1" hiddenColumns="1">
      <selection activeCell="C5" sqref="C5:F5"/>
      <rowBreaks count="1" manualBreakCount="1">
        <brk id="26" max="5" man="1"/>
      </rowBreaks>
      <pageMargins left="0.75" right="0.77" top="0.73" bottom="0.75" header="0.52" footer="0.45"/>
      <pageSetup scale="95" orientation="portrait" r:id="rId14"/>
      <headerFooter alignWithMargins="0">
        <oddFooter>&amp;L&amp;8Cons. of parking shed, foundation body &amp; Flag post, Dwarf wall around Transit Camp at 765/400kV Pune (New) GIS SS &amp;R&amp;"Book Antiqua,Bold"&amp;8 2014/NIT-13/PACKAGE-F</oddFooter>
      </headerFooter>
    </customSheetView>
    <customSheetView guid="{C3C2F6BE-1796-4187-BF38-BACEF6057F57}" scale="82" zeroValues="0" hiddenColumns="1" topLeftCell="A4">
      <selection activeCell="D41" sqref="D41"/>
      <rowBreaks count="1" manualBreakCount="1">
        <brk id="26" max="5" man="1"/>
      </rowBreaks>
      <pageMargins left="0.75" right="0.77" top="0.73" bottom="0.75" header="0.52" footer="0.45"/>
      <pageSetup scale="95" orientation="portrait" r:id="rId15"/>
      <headerFooter alignWithMargins="0">
        <oddFooter>&amp;L&amp;8Cons. of parking shed, foundation body &amp; Flag post, Dwarf wall around Transit Camp at 765/400kV Pune (New) GIS SS &amp;R&amp;"Book Antiqua,Bold"&amp;8 2014/NIT-13/PACKAGE-F</oddFooter>
      </headerFooter>
    </customSheetView>
    <customSheetView guid="{F2279B93-E4FF-4A81-B734-06F92F73708D}" scale="82" zeroValues="0" hiddenColumns="1">
      <selection activeCell="C5" sqref="C5:F5"/>
      <rowBreaks count="1" manualBreakCount="1">
        <brk id="26" max="5" man="1"/>
      </rowBreaks>
      <pageMargins left="0.75" right="0.77" top="0.73" bottom="0.75" header="0.52" footer="0.45"/>
      <pageSetup scale="95" orientation="portrait" r:id="rId16"/>
      <headerFooter alignWithMargins="0">
        <oddFooter>&amp;L&amp;8Cons. of parking shed, foundation body &amp; Flag post, Dwarf wall around Transit Camp at 765/400kV Pune (New) GIS SS &amp;R&amp;"Book Antiqua,Bold"&amp;8 2014/NIT-13/PACKAGE-F</oddFooter>
      </headerFooter>
    </customSheetView>
  </customSheetViews>
  <mergeCells count="30">
    <mergeCell ref="A3:F3"/>
    <mergeCell ref="C5:F5"/>
    <mergeCell ref="B6:C6"/>
    <mergeCell ref="C15:F15"/>
    <mergeCell ref="B17:F17"/>
    <mergeCell ref="B22:C22"/>
    <mergeCell ref="B18:F18"/>
    <mergeCell ref="B21:C21"/>
    <mergeCell ref="D49:F49"/>
    <mergeCell ref="B24:C24"/>
    <mergeCell ref="A49:C49"/>
    <mergeCell ref="A41:C41"/>
    <mergeCell ref="A42:C42"/>
    <mergeCell ref="A47:C47"/>
    <mergeCell ref="A46:C46"/>
    <mergeCell ref="A44:C44"/>
    <mergeCell ref="A45:C45"/>
    <mergeCell ref="B29:F29"/>
    <mergeCell ref="D23:F23"/>
    <mergeCell ref="B28:F28"/>
    <mergeCell ref="D21:F21"/>
    <mergeCell ref="B19:F19"/>
    <mergeCell ref="B20:F20"/>
    <mergeCell ref="D22:F22"/>
    <mergeCell ref="B31:F31"/>
    <mergeCell ref="B30:F30"/>
    <mergeCell ref="A48:C48"/>
    <mergeCell ref="B27:F27"/>
    <mergeCell ref="A43:C43"/>
    <mergeCell ref="B37:C37"/>
  </mergeCells>
  <phoneticPr fontId="32" type="noConversion"/>
  <pageMargins left="0.75" right="0.77" top="0.73" bottom="0.75" header="0.52" footer="0.45"/>
  <pageSetup scale="95" orientation="portrait" r:id="rId17"/>
  <headerFooter alignWithMargins="0">
    <oddFooter>&amp;L&amp;8Cons. of parking shed, foundation body &amp; Flag post, Dwarf wall around Transit Camp at 765/400kV Pune (New) GIS SS &amp;R&amp;"Book Antiqua,Bold"&amp;8 2014/NIT-13/PACKAGE-F</oddFooter>
  </headerFooter>
  <rowBreaks count="1" manualBreakCount="1">
    <brk id="26" max="5" man="1"/>
  </rowBreaks>
  <drawing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17"/>
  <sheetViews>
    <sheetView workbookViewId="0">
      <selection activeCell="F21" sqref="F21"/>
    </sheetView>
  </sheetViews>
  <sheetFormatPr defaultRowHeight="15"/>
  <cols>
    <col min="1" max="1" width="15.75" style="255" bestFit="1" customWidth="1"/>
    <col min="2" max="2" width="11.5" style="255" bestFit="1" customWidth="1"/>
    <col min="3" max="5" width="9" style="255"/>
    <col min="6" max="6" width="9.75" style="255" bestFit="1" customWidth="1"/>
    <col min="7" max="16384" width="9" style="255"/>
  </cols>
  <sheetData>
    <row r="1" spans="1:9">
      <c r="A1" s="256">
        <f>ROUND('Sch-5 After Discount'!D29,0)</f>
        <v>0</v>
      </c>
    </row>
    <row r="2" spans="1:9">
      <c r="A2" s="256">
        <f>ROUNDDOWN(A1/100,0)</f>
        <v>0</v>
      </c>
    </row>
    <row r="3" spans="1:9">
      <c r="A3" s="256">
        <f>ROUNDDOWN(A2/10,0)</f>
        <v>0</v>
      </c>
    </row>
    <row r="4" spans="1:9">
      <c r="A4" s="256">
        <f>ROUNDDOWN(A3/100,0)</f>
        <v>0</v>
      </c>
    </row>
    <row r="5" spans="1:9">
      <c r="A5" s="256">
        <f>ROUNDDOWN(A4/100,0)</f>
        <v>0</v>
      </c>
    </row>
    <row r="8" spans="1:9">
      <c r="A8" s="255" t="str">
        <f>I15&amp;" "&amp;I14&amp;" "&amp;I13&amp;" "&amp;I12&amp;" "&amp;I11</f>
        <v>Rupees          only</v>
      </c>
    </row>
    <row r="11" spans="1:9">
      <c r="A11" s="255">
        <f>A1-ROUNDDOWN(A1/100,0)*100</f>
        <v>0</v>
      </c>
      <c r="B11" s="255" t="str">
        <f>VLOOKUP(A11,$A$18:$B$117,2,TRUE)</f>
        <v>zero</v>
      </c>
      <c r="F11" s="255" t="str">
        <f>IF(A11=0, "", B11)</f>
        <v/>
      </c>
      <c r="I11" s="255" t="str">
        <f>F11&amp;" only"</f>
        <v xml:space="preserve"> only</v>
      </c>
    </row>
    <row r="12" spans="1:9">
      <c r="A12" s="255">
        <f>A2-ROUNDDOWN(A2/10,0)*10</f>
        <v>0</v>
      </c>
      <c r="B12" s="255" t="str">
        <f>VLOOKUP(A12,$A$18:$B$117,2,TRUE)</f>
        <v>zero</v>
      </c>
      <c r="C12" s="255" t="s">
        <v>230</v>
      </c>
      <c r="F12" s="255" t="str">
        <f>IF(A12=0, "", B12)</f>
        <v/>
      </c>
      <c r="G12" s="255" t="str">
        <f>IF(A12=0, "", C12)</f>
        <v/>
      </c>
      <c r="I12" s="255" t="str">
        <f>F12&amp;" "&amp;G12</f>
        <v xml:space="preserve"> </v>
      </c>
    </row>
    <row r="13" spans="1:9">
      <c r="A13" s="255">
        <f>A3-ROUNDDOWN(A3/100,0)*100</f>
        <v>0</v>
      </c>
      <c r="B13" s="255" t="str">
        <f>VLOOKUP(A13,$A$18:$B$117,2,TRUE)</f>
        <v>zero</v>
      </c>
      <c r="C13" s="255" t="s">
        <v>229</v>
      </c>
      <c r="F13" s="255" t="str">
        <f>IF(A13=0, "", B13)</f>
        <v/>
      </c>
      <c r="G13" s="255" t="str">
        <f>IF(A13=0, "", C13)</f>
        <v/>
      </c>
      <c r="I13" s="255" t="str">
        <f>F13&amp;" "&amp;G13</f>
        <v xml:space="preserve"> </v>
      </c>
    </row>
    <row r="14" spans="1:9">
      <c r="A14" s="255">
        <f>A4-ROUNDDOWN(A4/100,0)*100</f>
        <v>0</v>
      </c>
      <c r="B14" s="255" t="str">
        <f>VLOOKUP(A14,$A$18:$B$117,2,TRUE)</f>
        <v>zero</v>
      </c>
      <c r="C14" s="255" t="s">
        <v>228</v>
      </c>
      <c r="F14" s="255" t="str">
        <f>IF(A14=0, "", B14)</f>
        <v/>
      </c>
      <c r="G14" s="255" t="str">
        <f>IF(A14=0, "", C14)</f>
        <v/>
      </c>
      <c r="I14" s="255" t="str">
        <f>F14&amp;" "&amp;G14</f>
        <v xml:space="preserve"> </v>
      </c>
    </row>
    <row r="15" spans="1:9">
      <c r="A15" s="255">
        <f>A5-ROUNDDOWN(A5/100,0)*100</f>
        <v>0</v>
      </c>
      <c r="B15" s="255" t="str">
        <f>VLOOKUP(A15,$A$18:$B$117,2,TRUE)</f>
        <v>zero</v>
      </c>
      <c r="C15" s="255" t="s">
        <v>227</v>
      </c>
      <c r="F15" s="255" t="str">
        <f>IF(A15=0, "", B15)</f>
        <v/>
      </c>
      <c r="G15" s="255" t="str">
        <f>IF(A15=0, "", C15)</f>
        <v/>
      </c>
      <c r="I15" s="255" t="str">
        <f>"Rupees"&amp;" " &amp;F15&amp;" "&amp;G15</f>
        <v xml:space="preserve">Rupees  </v>
      </c>
    </row>
    <row r="18" spans="1:2">
      <c r="A18" s="255">
        <v>0</v>
      </c>
      <c r="B18" s="255" t="s">
        <v>226</v>
      </c>
    </row>
    <row r="19" spans="1:2">
      <c r="A19" s="255">
        <v>1</v>
      </c>
      <c r="B19" s="255" t="s">
        <v>225</v>
      </c>
    </row>
    <row r="20" spans="1:2">
      <c r="A20" s="255">
        <v>2</v>
      </c>
      <c r="B20" s="255" t="s">
        <v>224</v>
      </c>
    </row>
    <row r="21" spans="1:2">
      <c r="A21" s="255">
        <v>3</v>
      </c>
      <c r="B21" s="255" t="s">
        <v>223</v>
      </c>
    </row>
    <row r="22" spans="1:2">
      <c r="A22" s="255">
        <v>4</v>
      </c>
      <c r="B22" s="255" t="s">
        <v>222</v>
      </c>
    </row>
    <row r="23" spans="1:2">
      <c r="A23" s="255">
        <v>5</v>
      </c>
      <c r="B23" s="255" t="s">
        <v>221</v>
      </c>
    </row>
    <row r="24" spans="1:2">
      <c r="A24" s="255">
        <v>6</v>
      </c>
      <c r="B24" s="255" t="s">
        <v>220</v>
      </c>
    </row>
    <row r="25" spans="1:2">
      <c r="A25" s="255">
        <v>7</v>
      </c>
      <c r="B25" s="255" t="s">
        <v>219</v>
      </c>
    </row>
    <row r="26" spans="1:2">
      <c r="A26" s="255">
        <v>8</v>
      </c>
      <c r="B26" s="255" t="s">
        <v>218</v>
      </c>
    </row>
    <row r="27" spans="1:2">
      <c r="A27" s="255">
        <v>9</v>
      </c>
      <c r="B27" s="255" t="s">
        <v>217</v>
      </c>
    </row>
    <row r="28" spans="1:2">
      <c r="A28" s="255">
        <v>10</v>
      </c>
      <c r="B28" s="255" t="s">
        <v>216</v>
      </c>
    </row>
    <row r="29" spans="1:2">
      <c r="A29" s="255">
        <v>11</v>
      </c>
      <c r="B29" s="255" t="s">
        <v>215</v>
      </c>
    </row>
    <row r="30" spans="1:2">
      <c r="A30" s="255">
        <v>12</v>
      </c>
      <c r="B30" s="255" t="s">
        <v>214</v>
      </c>
    </row>
    <row r="31" spans="1:2">
      <c r="A31" s="255">
        <v>13</v>
      </c>
      <c r="B31" s="255" t="s">
        <v>213</v>
      </c>
    </row>
    <row r="32" spans="1:2">
      <c r="A32" s="255">
        <v>14</v>
      </c>
      <c r="B32" s="255" t="s">
        <v>212</v>
      </c>
    </row>
    <row r="33" spans="1:2">
      <c r="A33" s="255">
        <v>15</v>
      </c>
      <c r="B33" s="255" t="s">
        <v>211</v>
      </c>
    </row>
    <row r="34" spans="1:2">
      <c r="A34" s="255">
        <v>16</v>
      </c>
      <c r="B34" s="255" t="s">
        <v>210</v>
      </c>
    </row>
    <row r="35" spans="1:2">
      <c r="A35" s="255">
        <v>17</v>
      </c>
      <c r="B35" s="255" t="s">
        <v>209</v>
      </c>
    </row>
    <row r="36" spans="1:2">
      <c r="A36" s="255">
        <v>18</v>
      </c>
      <c r="B36" s="255" t="s">
        <v>208</v>
      </c>
    </row>
    <row r="37" spans="1:2">
      <c r="A37" s="255">
        <v>19</v>
      </c>
      <c r="B37" s="255" t="s">
        <v>207</v>
      </c>
    </row>
    <row r="38" spans="1:2">
      <c r="A38" s="255">
        <v>20</v>
      </c>
      <c r="B38" s="255" t="s">
        <v>206</v>
      </c>
    </row>
    <row r="39" spans="1:2">
      <c r="A39" s="255">
        <v>21</v>
      </c>
      <c r="B39" s="255" t="s">
        <v>205</v>
      </c>
    </row>
    <row r="40" spans="1:2">
      <c r="A40" s="255">
        <v>22</v>
      </c>
      <c r="B40" s="255" t="s">
        <v>204</v>
      </c>
    </row>
    <row r="41" spans="1:2">
      <c r="A41" s="255">
        <v>23</v>
      </c>
      <c r="B41" s="255" t="s">
        <v>203</v>
      </c>
    </row>
    <row r="42" spans="1:2">
      <c r="A42" s="255">
        <v>24</v>
      </c>
      <c r="B42" s="255" t="s">
        <v>202</v>
      </c>
    </row>
    <row r="43" spans="1:2">
      <c r="A43" s="255">
        <v>25</v>
      </c>
      <c r="B43" s="255" t="s">
        <v>201</v>
      </c>
    </row>
    <row r="44" spans="1:2">
      <c r="A44" s="255">
        <v>26</v>
      </c>
      <c r="B44" s="255" t="s">
        <v>200</v>
      </c>
    </row>
    <row r="45" spans="1:2">
      <c r="A45" s="255">
        <v>27</v>
      </c>
      <c r="B45" s="255" t="s">
        <v>199</v>
      </c>
    </row>
    <row r="46" spans="1:2">
      <c r="A46" s="255">
        <v>28</v>
      </c>
      <c r="B46" s="255" t="s">
        <v>198</v>
      </c>
    </row>
    <row r="47" spans="1:2">
      <c r="A47" s="255">
        <v>29</v>
      </c>
      <c r="B47" s="255" t="s">
        <v>197</v>
      </c>
    </row>
    <row r="48" spans="1:2">
      <c r="A48" s="255">
        <v>30</v>
      </c>
      <c r="B48" s="255" t="s">
        <v>196</v>
      </c>
    </row>
    <row r="49" spans="1:2">
      <c r="A49" s="255">
        <v>31</v>
      </c>
      <c r="B49" s="255" t="s">
        <v>195</v>
      </c>
    </row>
    <row r="50" spans="1:2">
      <c r="A50" s="255">
        <v>32</v>
      </c>
      <c r="B50" s="255" t="s">
        <v>194</v>
      </c>
    </row>
    <row r="51" spans="1:2">
      <c r="A51" s="255">
        <v>33</v>
      </c>
      <c r="B51" s="255" t="s">
        <v>193</v>
      </c>
    </row>
    <row r="52" spans="1:2">
      <c r="A52" s="255">
        <v>34</v>
      </c>
      <c r="B52" s="255" t="s">
        <v>192</v>
      </c>
    </row>
    <row r="53" spans="1:2">
      <c r="A53" s="255">
        <v>35</v>
      </c>
      <c r="B53" s="255" t="s">
        <v>191</v>
      </c>
    </row>
    <row r="54" spans="1:2">
      <c r="A54" s="255">
        <v>36</v>
      </c>
      <c r="B54" s="255" t="s">
        <v>190</v>
      </c>
    </row>
    <row r="55" spans="1:2">
      <c r="A55" s="255">
        <v>37</v>
      </c>
      <c r="B55" s="255" t="s">
        <v>189</v>
      </c>
    </row>
    <row r="56" spans="1:2">
      <c r="A56" s="255">
        <v>38</v>
      </c>
      <c r="B56" s="255" t="s">
        <v>188</v>
      </c>
    </row>
    <row r="57" spans="1:2">
      <c r="A57" s="255">
        <v>39</v>
      </c>
      <c r="B57" s="255" t="s">
        <v>187</v>
      </c>
    </row>
    <row r="58" spans="1:2">
      <c r="A58" s="255">
        <v>40</v>
      </c>
      <c r="B58" s="255" t="s">
        <v>186</v>
      </c>
    </row>
    <row r="59" spans="1:2">
      <c r="A59" s="255">
        <v>41</v>
      </c>
      <c r="B59" s="255" t="s">
        <v>185</v>
      </c>
    </row>
    <row r="60" spans="1:2">
      <c r="A60" s="255">
        <v>42</v>
      </c>
      <c r="B60" s="255" t="s">
        <v>184</v>
      </c>
    </row>
    <row r="61" spans="1:2">
      <c r="A61" s="255">
        <v>43</v>
      </c>
      <c r="B61" s="255" t="s">
        <v>183</v>
      </c>
    </row>
    <row r="62" spans="1:2">
      <c r="A62" s="255">
        <v>44</v>
      </c>
      <c r="B62" s="255" t="s">
        <v>182</v>
      </c>
    </row>
    <row r="63" spans="1:2">
      <c r="A63" s="255">
        <v>45</v>
      </c>
      <c r="B63" s="255" t="s">
        <v>181</v>
      </c>
    </row>
    <row r="64" spans="1:2">
      <c r="A64" s="255">
        <v>46</v>
      </c>
      <c r="B64" s="255" t="s">
        <v>180</v>
      </c>
    </row>
    <row r="65" spans="1:2">
      <c r="A65" s="255">
        <v>47</v>
      </c>
      <c r="B65" s="255" t="s">
        <v>179</v>
      </c>
    </row>
    <row r="66" spans="1:2">
      <c r="A66" s="255">
        <v>48</v>
      </c>
      <c r="B66" s="255" t="s">
        <v>178</v>
      </c>
    </row>
    <row r="67" spans="1:2">
      <c r="A67" s="255">
        <v>49</v>
      </c>
      <c r="B67" s="255" t="s">
        <v>177</v>
      </c>
    </row>
    <row r="68" spans="1:2">
      <c r="A68" s="255">
        <v>50</v>
      </c>
      <c r="B68" s="255" t="s">
        <v>176</v>
      </c>
    </row>
    <row r="69" spans="1:2">
      <c r="A69" s="255">
        <v>51</v>
      </c>
      <c r="B69" s="255" t="s">
        <v>175</v>
      </c>
    </row>
    <row r="70" spans="1:2">
      <c r="A70" s="255">
        <v>52</v>
      </c>
      <c r="B70" s="255" t="s">
        <v>174</v>
      </c>
    </row>
    <row r="71" spans="1:2">
      <c r="A71" s="255">
        <v>53</v>
      </c>
      <c r="B71" s="255" t="s">
        <v>173</v>
      </c>
    </row>
    <row r="72" spans="1:2">
      <c r="A72" s="255">
        <v>54</v>
      </c>
      <c r="B72" s="255" t="s">
        <v>172</v>
      </c>
    </row>
    <row r="73" spans="1:2">
      <c r="A73" s="255">
        <v>55</v>
      </c>
      <c r="B73" s="255" t="s">
        <v>171</v>
      </c>
    </row>
    <row r="74" spans="1:2">
      <c r="A74" s="255">
        <v>56</v>
      </c>
      <c r="B74" s="255" t="s">
        <v>170</v>
      </c>
    </row>
    <row r="75" spans="1:2">
      <c r="A75" s="255">
        <v>57</v>
      </c>
      <c r="B75" s="255" t="s">
        <v>169</v>
      </c>
    </row>
    <row r="76" spans="1:2">
      <c r="A76" s="255">
        <v>58</v>
      </c>
      <c r="B76" s="255" t="s">
        <v>168</v>
      </c>
    </row>
    <row r="77" spans="1:2">
      <c r="A77" s="255">
        <v>59</v>
      </c>
      <c r="B77" s="255" t="s">
        <v>167</v>
      </c>
    </row>
    <row r="78" spans="1:2">
      <c r="A78" s="255">
        <v>60</v>
      </c>
      <c r="B78" s="255" t="s">
        <v>166</v>
      </c>
    </row>
    <row r="79" spans="1:2">
      <c r="A79" s="255">
        <v>61</v>
      </c>
      <c r="B79" s="255" t="s">
        <v>165</v>
      </c>
    </row>
    <row r="80" spans="1:2">
      <c r="A80" s="255">
        <v>62</v>
      </c>
      <c r="B80" s="255" t="s">
        <v>164</v>
      </c>
    </row>
    <row r="81" spans="1:2">
      <c r="A81" s="255">
        <v>63</v>
      </c>
      <c r="B81" s="255" t="s">
        <v>163</v>
      </c>
    </row>
    <row r="82" spans="1:2">
      <c r="A82" s="255">
        <v>64</v>
      </c>
      <c r="B82" s="255" t="s">
        <v>162</v>
      </c>
    </row>
    <row r="83" spans="1:2">
      <c r="A83" s="255">
        <v>65</v>
      </c>
      <c r="B83" s="255" t="s">
        <v>161</v>
      </c>
    </row>
    <row r="84" spans="1:2">
      <c r="A84" s="255">
        <v>66</v>
      </c>
      <c r="B84" s="255" t="s">
        <v>160</v>
      </c>
    </row>
    <row r="85" spans="1:2">
      <c r="A85" s="255">
        <v>67</v>
      </c>
      <c r="B85" s="255" t="s">
        <v>159</v>
      </c>
    </row>
    <row r="86" spans="1:2">
      <c r="A86" s="255">
        <v>68</v>
      </c>
      <c r="B86" s="255" t="s">
        <v>158</v>
      </c>
    </row>
    <row r="87" spans="1:2">
      <c r="A87" s="255">
        <v>69</v>
      </c>
      <c r="B87" s="255" t="s">
        <v>157</v>
      </c>
    </row>
    <row r="88" spans="1:2">
      <c r="A88" s="255">
        <v>70</v>
      </c>
      <c r="B88" s="255" t="s">
        <v>156</v>
      </c>
    </row>
    <row r="89" spans="1:2">
      <c r="A89" s="255">
        <v>71</v>
      </c>
      <c r="B89" s="255" t="s">
        <v>155</v>
      </c>
    </row>
    <row r="90" spans="1:2">
      <c r="A90" s="255">
        <v>72</v>
      </c>
      <c r="B90" s="255" t="s">
        <v>154</v>
      </c>
    </row>
    <row r="91" spans="1:2">
      <c r="A91" s="255">
        <v>73</v>
      </c>
      <c r="B91" s="255" t="s">
        <v>153</v>
      </c>
    </row>
    <row r="92" spans="1:2">
      <c r="A92" s="255">
        <v>74</v>
      </c>
      <c r="B92" s="255" t="s">
        <v>152</v>
      </c>
    </row>
    <row r="93" spans="1:2">
      <c r="A93" s="255">
        <v>75</v>
      </c>
      <c r="B93" s="255" t="s">
        <v>151</v>
      </c>
    </row>
    <row r="94" spans="1:2">
      <c r="A94" s="255">
        <v>76</v>
      </c>
      <c r="B94" s="255" t="s">
        <v>150</v>
      </c>
    </row>
    <row r="95" spans="1:2">
      <c r="A95" s="255">
        <v>77</v>
      </c>
      <c r="B95" s="255" t="s">
        <v>149</v>
      </c>
    </row>
    <row r="96" spans="1:2">
      <c r="A96" s="255">
        <v>78</v>
      </c>
      <c r="B96" s="255" t="s">
        <v>148</v>
      </c>
    </row>
    <row r="97" spans="1:2">
      <c r="A97" s="255">
        <v>79</v>
      </c>
      <c r="B97" s="255" t="s">
        <v>147</v>
      </c>
    </row>
    <row r="98" spans="1:2">
      <c r="A98" s="255">
        <v>80</v>
      </c>
      <c r="B98" s="255" t="s">
        <v>146</v>
      </c>
    </row>
    <row r="99" spans="1:2">
      <c r="A99" s="255">
        <v>81</v>
      </c>
      <c r="B99" s="255" t="s">
        <v>145</v>
      </c>
    </row>
    <row r="100" spans="1:2">
      <c r="A100" s="255">
        <v>82</v>
      </c>
      <c r="B100" s="255" t="s">
        <v>144</v>
      </c>
    </row>
    <row r="101" spans="1:2">
      <c r="A101" s="255">
        <v>83</v>
      </c>
      <c r="B101" s="255" t="s">
        <v>143</v>
      </c>
    </row>
    <row r="102" spans="1:2">
      <c r="A102" s="255">
        <v>84</v>
      </c>
      <c r="B102" s="255" t="s">
        <v>142</v>
      </c>
    </row>
    <row r="103" spans="1:2">
      <c r="A103" s="255">
        <v>85</v>
      </c>
      <c r="B103" s="255" t="s">
        <v>141</v>
      </c>
    </row>
    <row r="104" spans="1:2">
      <c r="A104" s="255">
        <v>86</v>
      </c>
      <c r="B104" s="255" t="s">
        <v>140</v>
      </c>
    </row>
    <row r="105" spans="1:2">
      <c r="A105" s="255">
        <v>87</v>
      </c>
      <c r="B105" s="255" t="s">
        <v>139</v>
      </c>
    </row>
    <row r="106" spans="1:2">
      <c r="A106" s="255">
        <v>88</v>
      </c>
      <c r="B106" s="255" t="s">
        <v>138</v>
      </c>
    </row>
    <row r="107" spans="1:2">
      <c r="A107" s="255">
        <v>89</v>
      </c>
      <c r="B107" s="255" t="s">
        <v>137</v>
      </c>
    </row>
    <row r="108" spans="1:2">
      <c r="A108" s="255">
        <v>90</v>
      </c>
      <c r="B108" s="255" t="s">
        <v>136</v>
      </c>
    </row>
    <row r="109" spans="1:2">
      <c r="A109" s="255">
        <v>91</v>
      </c>
      <c r="B109" s="255" t="s">
        <v>135</v>
      </c>
    </row>
    <row r="110" spans="1:2">
      <c r="A110" s="255">
        <v>92</v>
      </c>
      <c r="B110" s="255" t="s">
        <v>134</v>
      </c>
    </row>
    <row r="111" spans="1:2">
      <c r="A111" s="255">
        <v>93</v>
      </c>
      <c r="B111" s="255" t="s">
        <v>133</v>
      </c>
    </row>
    <row r="112" spans="1:2">
      <c r="A112" s="255">
        <v>94</v>
      </c>
      <c r="B112" s="255" t="s">
        <v>132</v>
      </c>
    </row>
    <row r="113" spans="1:2">
      <c r="A113" s="255">
        <v>95</v>
      </c>
      <c r="B113" s="255" t="s">
        <v>131</v>
      </c>
    </row>
    <row r="114" spans="1:2">
      <c r="A114" s="255">
        <v>96</v>
      </c>
      <c r="B114" s="255" t="s">
        <v>130</v>
      </c>
    </row>
    <row r="115" spans="1:2">
      <c r="A115" s="255">
        <v>97</v>
      </c>
      <c r="B115" s="255" t="s">
        <v>129</v>
      </c>
    </row>
    <row r="116" spans="1:2">
      <c r="A116" s="255">
        <v>98</v>
      </c>
      <c r="B116" s="255" t="s">
        <v>128</v>
      </c>
    </row>
    <row r="117" spans="1:2">
      <c r="A117" s="255">
        <v>99</v>
      </c>
      <c r="B117" s="255" t="s">
        <v>127</v>
      </c>
    </row>
  </sheetData>
  <customSheetViews>
    <customSheetView guid="{398C7893-3C2A-4DA4-8552-014985533932}" state="hidden">
      <selection activeCell="F21" sqref="F21"/>
      <pageMargins left="0.7" right="0.7" top="0.75" bottom="0.75" header="0.3" footer="0.3"/>
    </customSheetView>
    <customSheetView guid="{BEF72719-4CCF-4C9B-95F6-0F3535FF30B3}" state="hidden">
      <selection activeCell="F21" sqref="F21"/>
      <pageMargins left="0.7" right="0.7" top="0.75" bottom="0.75" header="0.3" footer="0.3"/>
    </customSheetView>
    <customSheetView guid="{CF0E662C-D3BC-4297-99E8-62C40B3B7AD9}" state="hidden">
      <selection activeCell="F21" sqref="F21"/>
      <pageMargins left="0.7" right="0.7" top="0.75" bottom="0.75" header="0.3" footer="0.3"/>
    </customSheetView>
    <customSheetView guid="{BAD0225F-C858-4E40-A5E7-64BB5328C88A}" state="hidden">
      <selection activeCell="F21" sqref="F21"/>
      <pageMargins left="0.7" right="0.7" top="0.75" bottom="0.75" header="0.3" footer="0.3"/>
    </customSheetView>
    <customSheetView guid="{8DC3BA4D-7811-4245-A3D0-7EE4A8A001CA}" state="hidden">
      <selection activeCell="F21" sqref="F21"/>
      <pageMargins left="0.7" right="0.7" top="0.75" bottom="0.75" header="0.3" footer="0.3"/>
    </customSheetView>
    <customSheetView guid="{4F47A486-EA66-4D4B-9D65-1ABEAC31AACE}" state="hidden">
      <selection activeCell="F21" sqref="F21"/>
      <pageMargins left="0.7" right="0.7" top="0.75" bottom="0.75" header="0.3" footer="0.3"/>
    </customSheetView>
    <customSheetView guid="{25334923-91A5-4F88-9A10-8FA88873EC26}" state="hidden">
      <selection activeCell="F21" sqref="F21"/>
      <pageMargins left="0.7" right="0.7" top="0.75" bottom="0.75" header="0.3" footer="0.3"/>
    </customSheetView>
    <customSheetView guid="{5E2FF645-A015-403E-863B-BADF6B75C7D1}" state="hidden">
      <selection activeCell="F21" sqref="F21"/>
      <pageMargins left="0.7" right="0.7" top="0.75" bottom="0.75" header="0.3" footer="0.3"/>
    </customSheetView>
    <customSheetView guid="{C3C2F6BE-1796-4187-BF38-BACEF6057F57}" state="hidden">
      <selection activeCell="F21" sqref="F21"/>
      <pageMargins left="0.7" right="0.7" top="0.75" bottom="0.75" header="0.3" footer="0.3"/>
    </customSheetView>
    <customSheetView guid="{F2279B93-E4FF-4A81-B734-06F92F73708D}" state="hidden">
      <selection activeCell="F21" sqref="F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Basic Data</vt:lpstr>
      <vt:lpstr>Cover</vt:lpstr>
      <vt:lpstr>Names of Bidder</vt:lpstr>
      <vt:lpstr>  Sch-1</vt:lpstr>
      <vt:lpstr>  Sch-2</vt:lpstr>
      <vt:lpstr> (Part-III) Sch-1</vt:lpstr>
      <vt:lpstr> (Part-III) Sch-2</vt:lpstr>
      <vt:lpstr>Sch-3</vt:lpstr>
      <vt:lpstr>Sch-4</vt:lpstr>
      <vt:lpstr>Sch-5 After Discount</vt:lpstr>
      <vt:lpstr>Discount</vt:lpstr>
      <vt:lpstr>Bid Form 2nd Envelope</vt:lpstr>
      <vt:lpstr>N-W</vt:lpstr>
      <vt:lpstr>'  Sch-1'!Print_Area</vt:lpstr>
      <vt:lpstr>'  Sch-2'!Print_Area</vt:lpstr>
      <vt:lpstr>' (Part-III) Sch-1'!Print_Area</vt:lpstr>
      <vt:lpstr>' (Part-III) Sch-2'!Print_Area</vt:lpstr>
      <vt:lpstr>'Bid Form 2nd Envelope'!Print_Area</vt:lpstr>
      <vt:lpstr>Cover!Print_Area</vt:lpstr>
      <vt:lpstr>Discount!Print_Area</vt:lpstr>
      <vt:lpstr>'Names of Bidder'!Print_Area</vt:lpstr>
      <vt:lpstr>'Sch-3'!Print_Area</vt:lpstr>
      <vt:lpstr>'Sch-4'!Print_Area</vt:lpstr>
      <vt:lpstr>'Sch-5 After Discount'!Print_Area</vt:lpstr>
      <vt:lpstr>'  Sch-1'!Print_Titles</vt:lpstr>
      <vt:lpstr>'  Sch-2'!Print_Titles</vt:lpstr>
      <vt:lpstr>' (Part-III) Sch-1'!Print_Titles</vt:lpstr>
      <vt:lpstr>' (Part-III) Sch-2'!Print_Titles</vt:lpstr>
      <vt:lpstr>'Sch-3'!Print_Titles</vt:lpstr>
      <vt:lpstr>'Sch-4'!Print_Titles</vt:lpstr>
      <vt:lpstr>'Sch-5 After Discount'!Print_Titles</vt:lpstr>
    </vt:vector>
  </TitlesOfParts>
  <Company>POWERGRID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Praveen Sakalley {प्रवीण साकल्ये}</cp:lastModifiedBy>
  <cp:lastPrinted>2018-04-10T07:15:15Z</cp:lastPrinted>
  <dcterms:created xsi:type="dcterms:W3CDTF">2001-07-26T10:23:15Z</dcterms:created>
  <dcterms:modified xsi:type="dcterms:W3CDTF">2024-04-30T09:15:44Z</dcterms:modified>
</cp:coreProperties>
</file>