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425"/>
  <workbookPr filterPrivacy="1" defaultThemeVersion="124226"/>
  <xr:revisionPtr revIDLastSave="203" documentId="13_ncr:1_{9E3397A8-A415-4311-B29C-48C331534547}" xr6:coauthVersionLast="47" xr6:coauthVersionMax="47" xr10:uidLastSave="{5393732F-A786-4D02-A70D-026CFAD4F762}"/>
  <workbookProtection workbookAlgorithmName="SHA-512" workbookHashValue="ZX9WQ+KQWvUd6cjru1Uchx1rVginW5MnubYRzqaD4eXTuzBxrkFH6hjOvPDy8QBbMv+ecv5aFo/R9hdpNIxGjA==" workbookSaltValue="tzafdA9bJQ7679ii5IkEww==" workbookSpinCount="100000" lockStructure="1"/>
  <bookViews>
    <workbookView xWindow="-120" yWindow="-120" windowWidth="29040" windowHeight="15720" firstSheet="1" activeTab="3" xr2:uid="{00000000-000D-0000-FFFF-FFFF00000000}"/>
  </bookViews>
  <sheets>
    <sheet name="Sheet1" sheetId="1" state="hidden" r:id="rId1"/>
    <sheet name="Basic" sheetId="2" r:id="rId2"/>
    <sheet name="Details" sheetId="3" r:id="rId3"/>
    <sheet name="Schedule-I" sheetId="7" r:id="rId4"/>
    <sheet name="Summary" sheetId="5" r:id="rId5"/>
    <sheet name="Bid form 2nd envelope" sheetId="6" state="hidden" r:id="rId6"/>
  </sheets>
  <externalReferences>
    <externalReference r:id="rId7"/>
  </externalReferenc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53" i="7" l="1"/>
  <c r="G159" i="7"/>
  <c r="G160" i="7"/>
  <c r="G161" i="7"/>
  <c r="G162" i="7"/>
  <c r="G163" i="7"/>
  <c r="G164" i="7"/>
  <c r="G165" i="7"/>
  <c r="G166" i="7"/>
  <c r="G167" i="7"/>
  <c r="G158" i="7"/>
  <c r="H17" i="7" l="1"/>
  <c r="H148" i="7" l="1"/>
  <c r="H147" i="7"/>
  <c r="H146" i="7"/>
  <c r="H145" i="7"/>
  <c r="H144" i="7"/>
  <c r="H143" i="7"/>
  <c r="H142" i="7"/>
  <c r="H141" i="7"/>
  <c r="H140" i="7"/>
  <c r="H139" i="7"/>
  <c r="H138" i="7"/>
  <c r="H137" i="7"/>
  <c r="H135" i="7"/>
  <c r="H133" i="7"/>
  <c r="H131" i="7"/>
  <c r="H129" i="7"/>
  <c r="H128" i="7"/>
  <c r="H127" i="7"/>
  <c r="H126" i="7"/>
  <c r="H125" i="7"/>
  <c r="H124" i="7"/>
  <c r="H123" i="7"/>
  <c r="H122" i="7"/>
  <c r="H120" i="7"/>
  <c r="H119" i="7"/>
  <c r="H118" i="7"/>
  <c r="H117" i="7"/>
  <c r="H116" i="7"/>
  <c r="H114" i="7"/>
  <c r="H113" i="7"/>
  <c r="H111" i="7"/>
  <c r="H109" i="7"/>
  <c r="H108" i="7"/>
  <c r="H106" i="7"/>
  <c r="H104" i="7"/>
  <c r="H103" i="7"/>
  <c r="H100" i="7"/>
  <c r="H98" i="7"/>
  <c r="H95" i="7"/>
  <c r="H92" i="7"/>
  <c r="H90" i="7"/>
  <c r="H89" i="7"/>
  <c r="H87" i="7"/>
  <c r="H86" i="7"/>
  <c r="H84" i="7"/>
  <c r="H83" i="7"/>
  <c r="H82" i="7"/>
  <c r="H81" i="7"/>
  <c r="H80" i="7"/>
  <c r="H79" i="7"/>
  <c r="H78" i="7"/>
  <c r="H77" i="7"/>
  <c r="H76" i="7"/>
  <c r="H75" i="7"/>
  <c r="H74" i="7"/>
  <c r="H73" i="7"/>
  <c r="H72" i="7"/>
  <c r="H71" i="7"/>
  <c r="H70" i="7"/>
  <c r="H69" i="7"/>
  <c r="H68" i="7"/>
  <c r="H67" i="7"/>
  <c r="H66" i="7"/>
  <c r="H64" i="7"/>
  <c r="H63" i="7"/>
  <c r="H62" i="7"/>
  <c r="H61" i="7"/>
  <c r="H60" i="7"/>
  <c r="H59" i="7"/>
  <c r="H58" i="7"/>
  <c r="H57" i="7"/>
  <c r="H56" i="7"/>
  <c r="H55" i="7"/>
  <c r="H54" i="7"/>
  <c r="H53" i="7"/>
  <c r="H52" i="7"/>
  <c r="H51" i="7"/>
  <c r="H50" i="7"/>
  <c r="H49" i="7"/>
  <c r="H48" i="7"/>
  <c r="H47" i="7"/>
  <c r="H46" i="7"/>
  <c r="H45" i="7"/>
  <c r="H44" i="7"/>
  <c r="H43" i="7"/>
  <c r="H42" i="7"/>
  <c r="H41" i="7"/>
  <c r="H40" i="7"/>
  <c r="H39" i="7"/>
  <c r="H38" i="7"/>
  <c r="H37" i="7"/>
  <c r="H36" i="7"/>
  <c r="H35" i="7"/>
  <c r="H34" i="7"/>
  <c r="H33" i="7"/>
  <c r="H31" i="7"/>
  <c r="H30" i="7"/>
  <c r="H29" i="7"/>
  <c r="H28" i="7"/>
  <c r="H27" i="7"/>
  <c r="H26" i="7"/>
  <c r="H25" i="7"/>
  <c r="H24" i="7"/>
  <c r="H23" i="7"/>
  <c r="H22" i="7"/>
  <c r="H21" i="7"/>
  <c r="H20" i="7"/>
  <c r="H18" i="7"/>
  <c r="H16" i="7"/>
  <c r="H15" i="7"/>
  <c r="H14" i="7"/>
  <c r="H13" i="7"/>
  <c r="H12" i="7"/>
  <c r="H149" i="7" l="1"/>
  <c r="H167" i="7"/>
  <c r="H166" i="7"/>
  <c r="H165" i="7"/>
  <c r="H164" i="7"/>
  <c r="H163" i="7"/>
  <c r="H162" i="7"/>
  <c r="H161" i="7"/>
  <c r="H160" i="7"/>
  <c r="H159" i="7"/>
  <c r="H158" i="7"/>
  <c r="H153" i="7"/>
  <c r="H154" i="7" s="1"/>
  <c r="H168" i="7" l="1"/>
  <c r="H169" i="7"/>
  <c r="H171" i="7" s="1"/>
  <c r="H172" i="7" s="1"/>
  <c r="B177" i="7" l="1"/>
  <c r="H177" i="7"/>
  <c r="B179" i="7"/>
  <c r="H179" i="7"/>
  <c r="C7" i="7" l="1"/>
  <c r="C6" i="7"/>
  <c r="C5" i="7"/>
  <c r="C4" i="7"/>
  <c r="A2" i="7"/>
  <c r="A1" i="7"/>
  <c r="C7" i="5" l="1"/>
  <c r="C6" i="5"/>
  <c r="C5" i="5"/>
  <c r="C4" i="5"/>
  <c r="C15" i="6"/>
  <c r="F43" i="6"/>
  <c r="F42" i="6"/>
  <c r="B43" i="6"/>
  <c r="B42" i="6"/>
  <c r="H14" i="5" l="1"/>
  <c r="A1" i="6"/>
  <c r="F40" i="6"/>
  <c r="B17" i="6"/>
  <c r="A13" i="6"/>
  <c r="A12" i="6"/>
  <c r="A11" i="6"/>
  <c r="A10" i="6"/>
  <c r="A9" i="6"/>
  <c r="A8" i="6"/>
  <c r="G20" i="5"/>
  <c r="G19" i="5"/>
  <c r="B20" i="5"/>
  <c r="B19" i="5"/>
  <c r="H15" i="5" l="1"/>
  <c r="A2" i="5"/>
  <c r="A1" i="5"/>
  <c r="A2" i="3"/>
  <c r="A1" i="3"/>
  <c r="A2" i="2"/>
  <c r="A1" i="2"/>
  <c r="H173" i="7" l="1"/>
  <c r="H16" i="5"/>
</calcChain>
</file>

<file path=xl/sharedStrings.xml><?xml version="1.0" encoding="utf-8"?>
<sst xmlns="http://schemas.openxmlformats.org/spreadsheetml/2006/main" count="510" uniqueCount="346">
  <si>
    <t>Name of the Package</t>
  </si>
  <si>
    <t>General Guidelines for filling up the Price Schedule and other attachments.</t>
  </si>
  <si>
    <t>All the cells in Summary will be auto filled, therefore no cell is required to be filled in that sheet.</t>
  </si>
  <si>
    <t>Instructions ,if any will be displayed automatically after selecting the cell.</t>
  </si>
  <si>
    <t>Click here to proceed.</t>
  </si>
  <si>
    <t>Fill only Green shaded cells in Details and Schedule-I.</t>
  </si>
  <si>
    <t>पावर ग्रिड कारपोरेशन ऑफ इण्डिया लिमिटेड</t>
  </si>
  <si>
    <t>(भारत सरकार का उद्यम)</t>
  </si>
  <si>
    <t>Power Grid Corporation of India Limited</t>
  </si>
  <si>
    <t>(A Government of India Enterprises)</t>
  </si>
  <si>
    <t>Enter the following details of the bidder</t>
  </si>
  <si>
    <t>Name of the bidder</t>
  </si>
  <si>
    <t>Address</t>
  </si>
  <si>
    <t>Contact No.</t>
  </si>
  <si>
    <t xml:space="preserve">E-mail </t>
  </si>
  <si>
    <t>Alternative E-mail</t>
  </si>
  <si>
    <t>Printed Name</t>
  </si>
  <si>
    <t xml:space="preserve">Designation </t>
  </si>
  <si>
    <t>Place</t>
  </si>
  <si>
    <t>Date</t>
  </si>
  <si>
    <t>To,</t>
  </si>
  <si>
    <t>Contracts and Materials Department</t>
  </si>
  <si>
    <t>POWER GRID CORPORATION OF INDIA LIMITED</t>
  </si>
  <si>
    <t>VIDYUT BOARD COLONY, SHASTRINAGAR, PATNA-23</t>
  </si>
  <si>
    <t>Designation</t>
  </si>
  <si>
    <t>We declare that following are our Total Bid Prices in Rupees for the expenditure incurred for the entire scope of work as specified in the specifications and documents. We have indicated Total Estimated  Cost as indicated in the "Bill of Quantity(BOQ) &amp; Prices" covering entire scope of works enclosed herewith as Schedule-I.</t>
  </si>
  <si>
    <t>I</t>
  </si>
  <si>
    <t>II</t>
  </si>
  <si>
    <t>Total GST on services/Installation as per Schedule-I</t>
  </si>
  <si>
    <t>III</t>
  </si>
  <si>
    <t>Toal BID Price including all taxes</t>
  </si>
  <si>
    <t>Bid Form 2nd Envelope</t>
  </si>
  <si>
    <t>BID FORM (Second Envelope)</t>
  </si>
  <si>
    <t>Bid Proposal Ref. No.</t>
  </si>
  <si>
    <t>Name of Contract  :</t>
  </si>
  <si>
    <t>Dear Ladies and/or Gentlemen,</t>
  </si>
  <si>
    <t xml:space="preserve">The above amounts are in accordance with the price schedules attached herewith and are made part of this bid.  </t>
  </si>
  <si>
    <t xml:space="preserve">Price Schedules </t>
  </si>
  <si>
    <t>In line with the requirements of the Bidding documents, we enclose herewith the following Price Schedules, duly filled - in as per your proforma:</t>
  </si>
  <si>
    <t>We understand that in the price schedules, where there are errors between the total of the amounts given under the column for the price Breakdown and the amount given under the Total Price, the former shall prevail and the latter will be corrected accordingly. We further understand that where there are discrepancies between amounts stated in figures and amounts stated in words, the amount stated in words shall prevail. Similarly, any discrepancy in the total bid price and that of the summation of Schedule price (price indicated in a Schedule indicating the total of that schedule), the total bid price shall be corrected to reflect the actual summation of the Schedule prices.</t>
  </si>
  <si>
    <t>We declare that items left blank in the Schedules will be deemed to have been included in other items. The TOTAL for each Schedule and the TOTAL of Grand Summary shall be deemed to be the total price for executing the Facilities and sections thereof in complete accordance with the Contract, whether or not each individual item has been priced.</t>
  </si>
  <si>
    <t>We confirm that except as otherwise specifically provided our Bid Prices in this Second Envelope include all taxes, duties, levies and charges as may be assessed on us, our Sub-Contractor/Sub-Vendor or their employees by all municipal, state or national government authorities in connection with the Facilities, in and outside of India.</t>
  </si>
  <si>
    <t xml:space="preserve">We, hereby, declare that only the persons or firms interested in this proposal as principals are named here and that no other persons or firms other than those mentioned herein have any interest in this proposal or in the Contract to be entered into, if the award is made on us, that this proposal is made without any connection with any other person, firm or party likewise submitting a proposal is in all respects for and in good faith, without collusion or fraud. </t>
  </si>
  <si>
    <t>Thanking you, we remain,</t>
  </si>
  <si>
    <t>Yours faithfully,</t>
  </si>
  <si>
    <t>Date :</t>
  </si>
  <si>
    <t>Printed Name :</t>
  </si>
  <si>
    <t>Place :</t>
  </si>
  <si>
    <t>Designation :</t>
  </si>
  <si>
    <t>Please provide additional information of the Bidder</t>
  </si>
  <si>
    <t>Business Address                       :</t>
  </si>
  <si>
    <t>Country of Incorporation         :</t>
  </si>
  <si>
    <t>State/Province to be indicated :</t>
  </si>
  <si>
    <t>Name of Principal Officer         :</t>
  </si>
  <si>
    <t>Address of  Principal Officer    :</t>
  </si>
  <si>
    <t>Schedule-I</t>
  </si>
  <si>
    <t>Service/Installation charges</t>
  </si>
  <si>
    <t>We are aware that the Price Schedules do not generally give a full description of the Work to be performed under each item and we shall be deemed to have read the Technical Specifications and other sections of the Bidding Documents  to ascertain the full scope of Work included in each item while filling-in the rates and prices. We agree that the entered rates and prices shall be deemed to include for the full scope as aforesaid, including overheads and profit.</t>
  </si>
  <si>
    <t>We confirm that we shall also get registered with the concerned Goods and Service  Tax Authorities, in all the states where the project is located.</t>
  </si>
  <si>
    <t>Schedule-I of Price Bid</t>
  </si>
  <si>
    <t>Sl. No.</t>
  </si>
  <si>
    <t>Sqm</t>
  </si>
  <si>
    <t>4.1.8</t>
  </si>
  <si>
    <t>cum</t>
  </si>
  <si>
    <t>5.22.6</t>
  </si>
  <si>
    <t>Kg</t>
  </si>
  <si>
    <t>Above and below (in %): To be quoted by bidder</t>
  </si>
  <si>
    <t>Quoted Price</t>
  </si>
  <si>
    <t>GST (in percentage )@</t>
  </si>
  <si>
    <t>Total amount including taxes</t>
  </si>
  <si>
    <t>Printed name</t>
  </si>
  <si>
    <t>on Quoted Price</t>
  </si>
  <si>
    <t>Total for Installation/Services as per Schedule-I</t>
  </si>
  <si>
    <t>Note: If any part of price which required to be filled by bidder kept blank, the bid price shall be considered as inclusive and evaluation shall be done accordingly</t>
  </si>
  <si>
    <t>Rate Ref.</t>
  </si>
  <si>
    <t>Description</t>
  </si>
  <si>
    <t>Unit</t>
  </si>
  <si>
    <t>Base Rate Exc GST</t>
  </si>
  <si>
    <t>4.1.3</t>
  </si>
  <si>
    <t>5.9.1</t>
  </si>
  <si>
    <t>5.9.5</t>
  </si>
  <si>
    <t>5.9.6</t>
  </si>
  <si>
    <t>4.1.6</t>
  </si>
  <si>
    <t>5.9.2</t>
  </si>
  <si>
    <t>5.9.3</t>
  </si>
  <si>
    <t>6.1.1</t>
  </si>
  <si>
    <t>Cum</t>
  </si>
  <si>
    <t>CUM</t>
  </si>
  <si>
    <t>16.3.1+16.4+20% of 2.27</t>
  </si>
  <si>
    <t>Supplying, filling &amp; compacting stone boulder (90-45mm) and voids filled  with sand under foundatios &amp; plinths in layer including ramming, watering, compacting etc. complete as per direction of Engineer In-charge.</t>
  </si>
  <si>
    <t xml:space="preserve">Providing and laying in position cement concrete of specified grade excluding the cost of centering and shuttering -All works upto plinth level. 1:4:8 (1 cement :4coarse sand:8 graded stone aggregate 40 mm nominal size).                                                </t>
  </si>
  <si>
    <t xml:space="preserve">Providing and laying in position cement concrete of specified grade excluding the cost of centering and shuttering -All works upto plinth level. 1:2:4 (1 cement :2 coarse sand:4 graded stone aggregate 20 mm nominal size).                                                </t>
  </si>
  <si>
    <t>5.33.1</t>
  </si>
  <si>
    <t xml:space="preserve">Providing and laying in position machine batched and machine mixed design mix M-25 grade cement concrete for reinforced cement concrete work, using cement content as per approved design mix, including pumping of concrete to site of laying but excluding the cost of centering, shuttering, finishing and reinforcement, including admixtures in recommended proportions as per IS: 9103 to accelerate, retard setting of concrete, improve workability without impairing strength and durability as per direction of Engineer-in-charge.All works upto plinth level 
</t>
  </si>
  <si>
    <t>Centering and shuttering including strutting, propping etc. and removal of form for Foundations, footings, bases of col. etc.</t>
  </si>
  <si>
    <t>Reinforcement for R.C.C. work including straightening, cutting, bending, placing in position and binding all complete upto plinth level. Thermo -Mechanically Treated bars.</t>
  </si>
  <si>
    <t>Brick work with common burnt clay FPS (non modular) bricks of class designation 7.5  in foundation &amp; plinth in cement mortar 1:6 (1 cement : 6 coarse sand).</t>
  </si>
  <si>
    <t>Providing &amp; fixing bolts including nuts and washers complete</t>
  </si>
  <si>
    <t>Add for using extra cement in the items of design mix over and above the specified cement content therein.</t>
  </si>
  <si>
    <t>Quintal</t>
  </si>
  <si>
    <t>A)</t>
  </si>
  <si>
    <t>Closed &amp; Semi Closed Store:</t>
  </si>
  <si>
    <t>20.2.1</t>
  </si>
  <si>
    <t>Boring, providing and installation bored cast-in-situ reinforced cement concrete piles of grade M-25 of specified diameter and length below the pile cap, to carry a safe working load not less than specified, excluding the cost of steel reinforcement but including the cost of boring with bentonite solution and temporary casing of appropriate length for setting out and removal of same and the length of the pile to be embedded in the pile cap etc. by percussion drilling using Direct mud circulation (DMC) or Bailer and chisel technique by tripod and mechanical Winch Machine all complete, including removal of excavated earth with all its lifts and leads (length of pile for payment shall be measured up to bottom of pile cap).- 450mm dia pile</t>
  </si>
  <si>
    <t>Metre</t>
  </si>
  <si>
    <t>Add for using extra cement in the items of design mix over and above the specified cement content (330Kg / Cum) therein.</t>
  </si>
  <si>
    <t>Integrity testing of Pile using Low Strain/ Sonic Integrity Test/ Sonic Echo Test method in accordance with IS 14893 including surface preparation of pile top by removing soil, mud, dust &amp; chipping lean concrete lumps etc. and use of computerised equipment and high skill trained personal for conducting the test &amp; submission of results,
all complete as per direction of Engineer-in-charge.</t>
  </si>
  <si>
    <t>Per test</t>
  </si>
  <si>
    <t xml:space="preserve"> 2.8.1</t>
  </si>
  <si>
    <t>Earth work in excavation by Mechanical Means (Hydralic Excavator) / Manual Means in foundation trenches or drains (not exceeding 1.5m in width or 10 Sqm on plan),  including dressing of sides and ramming of bottoms, lift upto 1.5m, including getting out the excavated soil and disposal of surplus excavated soil as directed, within a lead of 50 m. All kinds of soil.</t>
  </si>
  <si>
    <t>2.26.1</t>
  </si>
  <si>
    <t>Extra for every additional lift of 1.5 m or part thereof in excavation / banking excavated or stacked materials.  All kinds of soil</t>
  </si>
  <si>
    <t>Supplying and filling in plinth and foundation with sand under floors including watering, ramming,consolidating and dressing complete.</t>
  </si>
  <si>
    <t xml:space="preserve">Providing and laying in position cement concrete of specified grade excluding the cost of centering and shuttering -All works upto plinth level.                                                 </t>
  </si>
  <si>
    <t>a</t>
  </si>
  <si>
    <t>1:2:4 (1 cement :2 coarse sand:4 graded stone aggregate 20 mm nominal size).</t>
  </si>
  <si>
    <t>b</t>
  </si>
  <si>
    <t>1:3:6 (1 cement :3 coarse sand:6 graded stone aggregate 40 mm nominal size).</t>
  </si>
  <si>
    <t>Filling excavated earth (excluding rock) in trenches plinth, sides of foundations etc. in layer not exceeding 20 cm. In depth,consolidating each deposited layer by ramming and watering, lead up to 50 m and  lift up to 1.5m.</t>
  </si>
  <si>
    <t>2.34.1</t>
  </si>
  <si>
    <t>Supplying chemical emulsion in sealed container including delivery as specified - chloropyriphos / lindane emulsifiable concentrate of 20%.</t>
  </si>
  <si>
    <t>Litre</t>
  </si>
  <si>
    <t>LOA-1687/06.07.2020 (ROCC)</t>
  </si>
  <si>
    <t>Diluting and injecting chemical emulsion ( excluding of the cost of the chemical emulsion ) for PRE-CONSTRUCTIONAL ANTI-termite treatment and creating a continuous chemical barrier under and all-round the column pits, wall trenches, basement excavation, top surface of plinth filling, junction of wall and floor, along the external perimeter of building, expansion joints, over the top surface of consolidated earth on which apron is to be laid, surroundings of pipes and conduits etc. complete as per specifications ( Plinth area of the building at ground floor only shall be measured for payment ) ( Only application charges shall be paid under this item ) Chlorpyriphos / Lindane Emulsifiable concentrate 20% with 1% concentration.</t>
  </si>
  <si>
    <t>6.1.2</t>
  </si>
  <si>
    <t>Brick work with common burnt clay F.P.S. (non modular) bricks of class designation 7.5 in foundation and plinth in:  Cement mortar 1:6 (1 cement : 6 coarse sand)</t>
  </si>
  <si>
    <t>6.4.2</t>
  </si>
  <si>
    <t>Brick work with common burnt clay FPS (non modular) bricks of class designation 7.5 in superstructure above plinth level up to floor v level in all shapes and sizes in cement mortar 1:6 (1 cement : 6 coarse sand).</t>
  </si>
  <si>
    <t xml:space="preserve"> Providing and laying damp proof coarse 50 mm thick with cement concrete 1:2:4(1 cement:2coarse sand:4 graded stone aggregate 20 mm nominal size).</t>
  </si>
  <si>
    <t>Extra for providing and mixing water proofing material in cement concrete work @ 1 kg per 50 kg of cement.</t>
  </si>
  <si>
    <t xml:space="preserve">per of 50 kg cement </t>
  </si>
  <si>
    <t xml:space="preserve"> Applying a coat of residual petrolium bitumen of penetration 80/100 of approved quality using 1.7 kg/ sqm on damp proof coarse after cleaning the surface with brushes and  finally  with a piecs of cloth lightly soaked in kerosene oil.</t>
  </si>
  <si>
    <t xml:space="preserve">Centring and shuttering, propping including strutting etc. and  removal of form for </t>
  </si>
  <si>
    <t>Foundation, footing, bases of columns etc.</t>
  </si>
  <si>
    <t>Suspended floors, roofs, landing &amp; balconies and access platform.</t>
  </si>
  <si>
    <t>c</t>
  </si>
  <si>
    <t xml:space="preserve"> Lintels, beams, plinth beams, griders, bressumers and cantilevers.</t>
  </si>
  <si>
    <t>d</t>
  </si>
  <si>
    <t xml:space="preserve"> Columns, pillars,piers,abutments, posts and struts.</t>
  </si>
  <si>
    <t>e</t>
  </si>
  <si>
    <t xml:space="preserve"> Wall (any thickness) including attached pilasters, butteresses, plinth and string courses etc.</t>
  </si>
  <si>
    <t>5.22.6 / 5.22A.6</t>
  </si>
  <si>
    <t>Reinforcement for R.C.C. work including straightening, cutting, bending, placing in position and binding all complete.Thermo -Mechanically Treated bars.</t>
  </si>
  <si>
    <t>KG</t>
  </si>
  <si>
    <t>52 mm thick cement concrete flooring with concrete hardner topping under layer 40mm thick cement concrete 1:2:4 ( 1 cement : 2coarse sand: 4 graded stone aggregate 20mm nominal size) and top layer 12mm thick cement hardner consisting of mix 1:2 ( 1 cement hardner mix : 2 graded stone aggregate 6mm nominal size) by volume hardining compound is mixed @ 2 litre per 50 kg of cement or as per manufactureres specifications. This includes cost of cement slurry but excluding the cost of nosing of steps etc. complete.</t>
  </si>
  <si>
    <t>Providing and fixing 1st quality ceramic glazed wall tiles conforming to IS : 15622 ( thickness to be specified by the manufacture) in all colours , shades except burgundy, bottle green, black of any size as approved by Engineer-in-charge in skirting, risers of steps and dados over 12mm thick bed of cement mortar 1:3( 1cement: 3 coarse sand) and jointing with grey cement slurry @ 3.3 kg per sqm including pointing in white cement mixed with pigment of matching shade complete.</t>
  </si>
  <si>
    <t>Providing and laying ceramic glazed floor tiles 300 x300 mm ( thickness to be specified by the manufacturer) of 1st quality conforming to IS : 15622 of approved make in colours such as white, Ivory , grey, fume, red brown , laid on 20mm thick cement mortar 1:4 (1 cement: 4 coarse sand) including pointing the joints with white cement and matching pigments etc. complete.</t>
  </si>
  <si>
    <t>13.1.2</t>
  </si>
  <si>
    <t xml:space="preserve">12mm cement plaster of mix 1:6 ( 1 cement : 6 fine sand) </t>
  </si>
  <si>
    <t>13.7.2</t>
  </si>
  <si>
    <t>12 mm cement plaster finished with a floating coat of neat cement of mix 1:4 ( 1 cement : 4 fine sand)</t>
  </si>
  <si>
    <t>13.16.1</t>
  </si>
  <si>
    <t>6mm cement plaster to ceiling of mix 1:3 (1cement : 3 fine sand).</t>
  </si>
  <si>
    <t>13.2.2</t>
  </si>
  <si>
    <t>15mm cement plaster on the rough side of single or half brick wall of mix (1:6) 1 cement : 6 fine sand.</t>
  </si>
  <si>
    <t>13.6.2</t>
  </si>
  <si>
    <t xml:space="preserve">20mm  cement plaster of mix of 1:6 ( 1 cement : 6 coarse sand) </t>
  </si>
  <si>
    <t>9.1.2</t>
  </si>
  <si>
    <t>Providing wood work in frames of doors ,windows, clerestory windows and other frames wrought framed and fixed in position-sal wood</t>
  </si>
  <si>
    <t>9.21.1</t>
  </si>
  <si>
    <t>Providing and fixing ISI marked flush door shutters conforming to IS : 2202(Part-I) non-decorative type, core of block board construction with farme of 1st class hard wood and well matched  commercial 3 ply veneering with vertical grains or cross bands and face veneers on both faces of shutters:35mm thick including ISI marked stainless steel butt hinges with necessary screws.</t>
  </si>
  <si>
    <t>10.11.1</t>
  </si>
  <si>
    <t>Providing and fixing factory made ISI marked steel glazed doors, windows and ventilators, side /top /centre hung, with beading and all members
such as F7D,F4B, K11 B and K12 B etc. complete of standard rolled steel sections, joints mitred and flash butt welded and sash bars tenoned and riveted, including providing and fixing of hinges, pivots, including priming coat of approved steel primer, but excluding the cost of other fittings, complete all as per approved design, (sectional weight of only
steel members shall be measured for payment). Fixing with 15x3 mm lugs 10 cm long embedded in cement
concrete block 15x10x10 cm of C.C. 1:3:6 (1 Cement : 3 coarse sand : 6 graded stone aggregate 20 mm nominal size)</t>
  </si>
  <si>
    <t>10.30.2</t>
  </si>
  <si>
    <t>Providing &amp; fixing glass panes with putty and glazing clips in steel doors, windows, clerestory windows, all complete with : 5.5 mm thick glass panes</t>
  </si>
  <si>
    <t>9.48.1</t>
  </si>
  <si>
    <t>Providing and fixing M.S. grills of required pattern in frames of windows etc. with M.S. flats, square or round bars etc. including priming coat with approved steel primer all complete. Fixed to steel windows by welding</t>
  </si>
  <si>
    <t>9.66.1</t>
  </si>
  <si>
    <t>Providing and fixing  ISI mark oxidised MS handles confirming to IS 4992 with necessary screw  etc. complete - 125 mm.</t>
  </si>
  <si>
    <t>Each</t>
  </si>
  <si>
    <t>9.68.2</t>
  </si>
  <si>
    <t xml:space="preserve"> Providing and fixing oxidised M.S. casement stays   ( straight peg type) with necessary screws etc. complete 250mm weighing not less than 150 gms.</t>
  </si>
  <si>
    <t>10.6.2</t>
  </si>
  <si>
    <t>Supplying and fixing rolling shutter of approved make, made of required size M.S. laths interlocked together through theie entire length and jointed together at the end by end locks mounted on specially designed pipe shaft with brackets, side guides and arrangement for inside and outside locking with push and pull operation, complete including the cost of providing and fixing necessary 27.5 cm long wire springs grade No. 2 and M.S. top cover of required thickness for rolling shutters. 80 x 1.2mm M.S. laths with 1.20mm thick top cover</t>
  </si>
  <si>
    <t>Providing &amp; fixing ball bearing for rolling shutters</t>
  </si>
  <si>
    <t>9.96.1</t>
  </si>
  <si>
    <t>Providing and fixing aluminium sliding door bolts anodised(anodic coating not less than grade AC 10 as per IS 1868) transparent or dyed to required colour or shade with nuts and screws etc. complete . 300 X 16 mm</t>
  </si>
  <si>
    <t>9.97.2</t>
  </si>
  <si>
    <t>Providing and fixing aluminium tower bolts ISI marked anodisd( anodic coating  not less than grade AC 10 as per  IS 1868) transparent or dyed to required colour or shade with necessary screws etc. complete .  250 X 10 mm</t>
  </si>
  <si>
    <t>9.100.1</t>
  </si>
  <si>
    <t>Providing and fixing aluminium handles ISI marked anodised( anodic coating not less than grade AC 10 as per IS 1868) transparent or dyed to required colour or shades with necessary screws etc. complete . 125 mm</t>
  </si>
  <si>
    <t>9.101.1</t>
  </si>
  <si>
    <t>Providing and fixing aluminium hanging floor door stopper ISI marked anodised(anodic coating noy less than grade AC 10 as per IS 1868) transparent or dyed to required colour &amp; shade with necessary screws etc. complete : single rubber stopper.</t>
  </si>
  <si>
    <t>13.50.1</t>
  </si>
  <si>
    <t>Applying priming coat :  With ready mixed pink or grey primer of approved brand and manufacture on wood work (hard and soft wood)</t>
  </si>
  <si>
    <t>13.62.1</t>
  </si>
  <si>
    <t>Painting with synthetic enamel paint of approved brand and manufacture of required colour to give &amp; even shade: Two or more coats on new work  over an under coat of suitable shade with ordinary paint of approved brand and manufacture.</t>
  </si>
  <si>
    <t>13.37.1</t>
  </si>
  <si>
    <t>White washing with lime to give an even shade new work (three or more coats) .</t>
  </si>
  <si>
    <t>13.46.1</t>
  </si>
  <si>
    <t>Finishing walls with Acrylic Smooth exterior paint of required shade :New work (Two or more coat applied @ 1.67 ltr/10 sqm over and including priming coat of exterior primer applied @ 2.20 kg/10 sqm)</t>
  </si>
  <si>
    <t>12.41.2</t>
  </si>
  <si>
    <t>Providing and fixing on wall face unplasticised PVC rain water pipes conforming to IS:13592 Type A including jointing with seal ring confirming to IS:5382 leaving 10mm gap for thermal expansion at all levels. Single Socketed Pipes 110mm diameter.</t>
  </si>
  <si>
    <t>Providing and fixing on wall face unplasticised - PVC moulded fittings/accessories for unplasticised PVC rain water pipes conforming to IS:13592 Type A including jointing with  seal ring confirming to IS:5382 leaving 10mm gap for thermal expansion.</t>
  </si>
  <si>
    <t xml:space="preserve"> </t>
  </si>
  <si>
    <t>12.42.6.2</t>
  </si>
  <si>
    <t xml:space="preserve"> Shoe (plain) 110 mm.</t>
  </si>
  <si>
    <t>12.43.2</t>
  </si>
  <si>
    <t>Providing and fixing unplasticised PVC pipe clips of approved design to unplsticised - PVC rain water pipes by means of 50 X 50 X 50 mm hard wood plugs, screwed with M.S. screws of required lenghth including cutting brick work and fixing in cement mortar 1:4 (1 cement : 4 coarse sand) and making good the wall etc. complete. 110 mm</t>
  </si>
  <si>
    <t>10.16.3</t>
  </si>
  <si>
    <t>Steel work  in built up tubular (round, square or rectangular hollow tubes etc.)  trusses etc.  including cutting, hoisting, fixing in position and applying a priming coat of approved steel primer, welded and bolted including special shaped washers etc. complete using Electric resistant or induction butt welded tubes.</t>
  </si>
  <si>
    <t>Providing and fixing MS  round holding down bolts with nuts and washer plates complete.</t>
  </si>
  <si>
    <t>Providing and fixing bolts including nuts and washer complete.</t>
  </si>
  <si>
    <t>12.1.2</t>
  </si>
  <si>
    <t xml:space="preserve">Providing corrugated GS sheet roofing including virtical / curved survace fixed with polymer coated J Or L hooks, bolts and nuts 8mm diameter with bitumen and G.I. Limpet washers or with G.I. Limpet washer filled with white lead and including a coat of approved steel primer and two coats of approved paint on overlapping of sheets complete ( up to any pitch in horizontal/ virtical or curved surfaces) excluding th cost of purlins , rafters and trusses and including cutting to size and shape wheter ever required. 0.80 mm thick with zinc coating not less than 275 gm/ sqm </t>
  </si>
  <si>
    <t>12.4.1</t>
  </si>
  <si>
    <t>Providing ridges or hips of width 60 cm. Overall width plain G.S. Sheet fixed with polymer coated J  or L hooks, bolts and nuts 8mm dia G.I. Limpet and bitumen washers complete. 0.80 mm thick with zinc coating not less than 275 gm/m2</t>
  </si>
  <si>
    <t>Making plinth protection  50mm thick of cement concrete 1:3:6 (1 cement : 3 coarse sand : 6 graded stone aggregate 20mm nominal size) over 75 mm bed by dry brick ballast 40 mm nominal size well rammed and consolidated and grouted with fine sand including finishing with top smooth. With FPS Bricks</t>
  </si>
  <si>
    <t>Forming  groove of uniform size 12 X 12 mm and up to 25 X 15 mm in plastered surface as per approved pattern using wooden battens,nailed to the under layer including removal of woosen battens, repairs to  the edge of plaster panel and finishing the groove complete as per specification and direction of the Engineer-in-charge.</t>
  </si>
  <si>
    <t xml:space="preserve">Providing &amp; fixing G.I. Plaster mesh ( Arpita or equivalent ) made out of galvanized iron of nominal thickness 0.35 mm with a Zinc coating of 120 gms per sqm along the junctions of masonry and concrete works including  fixing, scaffolding, lead &amp; lifts  etc. </t>
  </si>
  <si>
    <t>17.1.1</t>
  </si>
  <si>
    <t xml:space="preserve">Providing and fixing white virtreous china water closet squatting pan (Indian type W.C. pan) with 100 mm sand cast iron P of S trap, 10 Lts. Low level white PVC flushing cistern with manually controlled device (handle lever)  Conforming to IS : 7231, with all approved make with fittings and fixtures complete including cutting and making good the walls and floors wherever required :  White vitreous china Orissa pattern W.C. pan of size 580 X 440 mm  with integral type foot rests </t>
  </si>
  <si>
    <t>17.7.7</t>
  </si>
  <si>
    <t xml:space="preserve"> Providing and fixing  wash basin with CI brackets, 15 mm CP brass pillar taps, 32 mm C.P. brass waste of standard pattern, including painting of fitting and brackets, cutting and making good the walls wherever require.  White vitreous china Flat back wash basin size450 x 300 mm with  single 15 mm CP brass pillar tap.</t>
  </si>
  <si>
    <t>Providing and fixing CP brass bib cock of approved quality conforming to IS:8931.  15 mm nominal bore.</t>
  </si>
  <si>
    <t>18.52.1</t>
  </si>
  <si>
    <t>Providing and fixing CP brass stop cock (concealed) of standard design and  of approved quality conforming to IS:8931  15 mm nominal bore.</t>
  </si>
  <si>
    <t>17.4.2</t>
  </si>
  <si>
    <t>Providing and fixing white virerous china flat back or wall corner type lipped front urinal basin of 430x260x350mm and 340x410x265 mm sizes respectivily with automatic flushing cistern ( of approved make) with  standard flush pipes and CP brass spreaders with brass unions and GI clamps complete  including painting of fittings and brackets, cutting and making good the walls and floors wherever require. Range of two urinal basin with 5 litre white PVC automaic flushing cistern</t>
  </si>
  <si>
    <t>Providing and fixing 600 x 450 mm bevelled edge  mirror of superior glass (of approved quality) complete with 6mm thick hard board ground fixed  to wooden cleats with CP brass screws and washers complete.</t>
  </si>
  <si>
    <t>Providing and fixing 600 x 120 x 5 mm  glass shelf with edges round of suported on anodised aluminium angle frame with CP brass brackets and guard rail complete fixed with 40 mm long screws, rawl plugs etc. complete.</t>
  </si>
  <si>
    <t>17.73.2</t>
  </si>
  <si>
    <t xml:space="preserve"> Providing and fixing  PTMT towel rail complete with brackets fixed to wooden cleats with CP brass screws with concealed fitting arrangement  of approved quality colour and make : 600 mm long towel rail with total length of 645 mm , width 78 mm and effective height 88 mm, weighing not less than 190 gms.</t>
  </si>
  <si>
    <t xml:space="preserve">Providing and fixing soil, waste and vent pipe </t>
  </si>
  <si>
    <t>17.35.1.1</t>
  </si>
  <si>
    <t xml:space="preserve"> 100 mm dia sand cast Iron S &amp; S Pipe as per IS : 1729.</t>
  </si>
  <si>
    <t>17.35.2.1</t>
  </si>
  <si>
    <t xml:space="preserve"> 75 mm dia Sand cast Iron S &amp; S pipe as per IS : 1729.</t>
  </si>
  <si>
    <t>Providing lead caulked joints to sand cast iron/centrifugally cast (spun) iron pipes and fittings of diameter.</t>
  </si>
  <si>
    <t>17.58.1</t>
  </si>
  <si>
    <t xml:space="preserve"> 100 mm dia</t>
  </si>
  <si>
    <t>17.58.2</t>
  </si>
  <si>
    <t xml:space="preserve"> 75 mm dia.</t>
  </si>
  <si>
    <t>17.40.1.1</t>
  </si>
  <si>
    <t>Providing and fixing heel rest sanitary bend.</t>
  </si>
  <si>
    <t>100 mm dia</t>
  </si>
  <si>
    <t>Sand cast Iron S &amp; S as per IS : 1729</t>
  </si>
  <si>
    <t>17.43.1.1</t>
  </si>
  <si>
    <t>Providing and fixing single equal plain junciton of required degree with access door, insertion rubber washer 3 mm thick, bolts and nuts complete</t>
  </si>
  <si>
    <t>100 x 100 x 100 mm</t>
  </si>
  <si>
    <t>17.56.1.1</t>
  </si>
  <si>
    <t>Providing and fixing terminal guard</t>
  </si>
  <si>
    <t>(A) 100 mm dia</t>
  </si>
  <si>
    <t>Providing and placing on terrace ( at all floor levels ) polyethylene water storage tank ISI : 12701 marked with cover and suitable locking arrangement and making necessary holes for inlet ,outlet and over flow pipes but without fittings and the base support  for tank.</t>
  </si>
  <si>
    <t xml:space="preserve">per litre </t>
  </si>
  <si>
    <t>Providing and fixing GI pipes complete with GI fittings and clamps, including cutting and making good the walls etc. (Internal work)</t>
  </si>
  <si>
    <t>Exposed on wall</t>
  </si>
  <si>
    <t>18.10.2</t>
  </si>
  <si>
    <t xml:space="preserve"> 20 mm dia nominal bore</t>
  </si>
  <si>
    <t>18.10.3</t>
  </si>
  <si>
    <t xml:space="preserve"> 25 mm dia nominal bore</t>
  </si>
  <si>
    <t>18.11.1</t>
  </si>
  <si>
    <t>Concealed pipe including painting with corrosive bitumastic paints, cutting chases and making good the wall.</t>
  </si>
  <si>
    <t>(A)15 mm dia nominal bore</t>
  </si>
  <si>
    <t>Providing and fixing brass stop cock of approved quality</t>
  </si>
  <si>
    <t>18.16.1</t>
  </si>
  <si>
    <t>15 mm dia nominal bore</t>
  </si>
  <si>
    <t>18.16.2</t>
  </si>
  <si>
    <t>18.17.1</t>
  </si>
  <si>
    <t xml:space="preserve">Providing and fixing gun metal gate valve with C.I. wheel of approved quality (screwed end)  </t>
  </si>
  <si>
    <t>25 mm nominal bore</t>
  </si>
  <si>
    <t>Painting G.I. pipes and fittings with synthetic enamel white paint over a ready mixed priming coat, both of approved quality for new work</t>
  </si>
  <si>
    <t>18.38.2</t>
  </si>
  <si>
    <t>18.38.3</t>
  </si>
  <si>
    <t>25 mm dia nominal bore</t>
  </si>
  <si>
    <t>Providing and fixing GI Union in Existing GI pipe line, cutting and threading the pipe and making long screws including excavation, refilling the earth or cutting of wall and making good the same complete  wherever required.</t>
  </si>
  <si>
    <t>18.47.1</t>
  </si>
  <si>
    <t xml:space="preserve"> 15 mm dia nominal bore</t>
  </si>
  <si>
    <t>18.47.2</t>
  </si>
  <si>
    <t>18.47.3</t>
  </si>
  <si>
    <t>Making hole upto 20 x 20 cms &amp; embedding pipe upto 150 mm diameter in masonary and filling with cement cencrete 1:3:6 (1 cement : 3 coarse and  : 6 graded stone aggregate 20 mm nominal size) including disposal of malba.</t>
  </si>
  <si>
    <t>19.32.1</t>
  </si>
  <si>
    <t>Making soakpit 2.5 M diameter 3 M deep with 45x45cm. Dry brick honeycomb shaft with bricks of class designation 75 and SW drainpipe 100mm dia, 1.8M long complete as per standard design.</t>
  </si>
  <si>
    <t>1.1.3</t>
  </si>
  <si>
    <t>Wiring for Light point / Fan point/ Exhaust Fan point/ call bell point with 1.5 sq mm FR PVC insulated copper conductor  sinlgr core cable in recessed steel conduit, with  piono type switch, phenolic laminated sheet, suitable size M.S. Box and earthing the point  with 1.5 sq.mm FR PVC insulated copper conductor single core cable etc as required ( Group - C )</t>
  </si>
  <si>
    <t>Point</t>
  </si>
  <si>
    <t>Wiring for power plug  with 2 x 4 sq. mm FR PVC insulated copper conductor single core cable in recessed steel conduit along with 1 no. 4 sq.mm FR PVS insulated copper conductor single core cable for loop earthing as required.</t>
  </si>
  <si>
    <t>1.22.5 + 1.23.3 + 1.23.5</t>
  </si>
  <si>
    <t>Supplying and fixing Metal Box of size 180 mm x 100 mm x 60 mm deep (nominal size) in recess with suitable size phenolic Laminated sheet cover in the front including providing and  fixing 6 pin 15/16 Amp socket out let and 15/16 Amp Piano type switch, connecitons painting etc as required.</t>
  </si>
  <si>
    <t>set</t>
  </si>
  <si>
    <t>1.7.2</t>
  </si>
  <si>
    <t>Wiring for circuit wiring with 2 x 2.5 sq mm FR PVC insulated copper conductor single core cable  with 1X2.5 sq.mm earth wire in recessed steel conduit as required.</t>
  </si>
  <si>
    <t>1.7.3</t>
  </si>
  <si>
    <t>Wiring for sub main  wiring with 2 x 4 sq mm FR PVC insulated copper conductor single core cable  with 1X4 sq.mm earth wire in recessed steel conduit as required.</t>
  </si>
  <si>
    <t>1.22.10</t>
  </si>
  <si>
    <t>Supplying and fixing metal box of the following sizes (nominal size) in recess with suitable size of Phenolic laminated sheet cover in the front including painting etc as required  200x250x75 mm deep</t>
  </si>
  <si>
    <t>1.20.2</t>
  </si>
  <si>
    <t>Supplying and fixing of 25 mm dia of steel conduit along with the accessories in recess including cutting the wall and making good the same as required for telephone TV wiring &amp; audio wiring</t>
  </si>
  <si>
    <t>1.18.2</t>
  </si>
  <si>
    <t>Supplying and drawing 2 pair 0.5 mm dia FR PVC insulated copper conductor , unarmoured  telephone cable in the existing recessed  steel conduit as required.</t>
  </si>
  <si>
    <t>2.3.1</t>
  </si>
  <si>
    <t xml:space="preserve"> Supplying and fixing of following way, single pole and neutral, sheet steel ,  MCB distribution board, 240 volts  on surface/recess complete with tinned copper bus bar, neutral busbar, earth bar, din bar, detachable gland plate interconnections, phosphatized and powder painted  including earthing etc. as required.(But without MCB/RCCB/Isolator)</t>
  </si>
  <si>
    <t xml:space="preserve">2 +  4 way , Single door                                                </t>
  </si>
  <si>
    <t>2.3.2</t>
  </si>
  <si>
    <t xml:space="preserve"> Supplying and fixing of following way, single pole and neutral, sheet steel ,  MCB distribution board consumer unit , 240 volts  on surface/recess complete with tinned copper bus bar, neutral busbar, earth bar, din bar, hinged front acrylic cover for the MCB knobs detachable gland plate, interconnections, phosphatized and powder painted  including earthing etc. as required.(But without MCB/RCCB/Isolator)</t>
  </si>
  <si>
    <t xml:space="preserve"> 2 + 4 way SPN,240 volt     (cut out type for direct access to MCB from outside)                                            </t>
  </si>
  <si>
    <t>2.4.1</t>
  </si>
  <si>
    <t xml:space="preserve"> Supplying and fixing of following way, three pole and neutral, sheet steel ,  MCB distribution board , 415 volts  on surface/recess complete with tinned copper bus bar, neutral busbar, earth bar, din bar, hinged front acrylic cover for the MCB knobs detachable gland plate, interconnections, phosphatized and powder painted  including earthing etc. as required.(But without MCB/RCCB/Isolator)</t>
  </si>
  <si>
    <t>4 way (4 + 12), Double door</t>
  </si>
  <si>
    <t xml:space="preserve"> Supplying and fixing of following rating &amp; poles L series miniature circuit breaker in the existing MCB  DB complete with connection testing and commissioning etc. as required.</t>
  </si>
  <si>
    <t xml:space="preserve">   6 A SP 240 volt                                                                                                                </t>
  </si>
  <si>
    <t xml:space="preserve">   16 A SP 240 volt   </t>
  </si>
  <si>
    <t xml:space="preserve">  32A SP 240 volt</t>
  </si>
  <si>
    <t>2.12.1</t>
  </si>
  <si>
    <t>Supply and Fixing of 40A, double poles, 240 V, Isolator in existing MDB, complete with connections, testing and commissioning complete.</t>
  </si>
  <si>
    <t>2.13.1</t>
  </si>
  <si>
    <t>Supply and Fixing of 40A, four poles, 415 V, Isolator in existing MDB, complete with connections, testing and commissioning complete.</t>
  </si>
  <si>
    <t>Earthing with GI earth pipe 4.5 metre long x 40 mm dia including accessories and providing masonary enclosure with cover plate having locking arrangement and watering pipe etc including providig salt and charcoal for pipe earth electrode complete as required.</t>
  </si>
  <si>
    <t>Providing and laying earth conneciton from earth electrode with 6mm dia copper wire in 15mm dia GI pipe from earth electrode as required.</t>
  </si>
  <si>
    <t>Erection of wall bracket/ceiling fittings of all sizes and shapes containing upto two CFL/GLS lamps per fitting complete with all accessories including connecitons as required.</t>
  </si>
  <si>
    <t>1.50.2</t>
  </si>
  <si>
    <t>Installation of exhaust fan  in the existing opening, including making the hole to suit the size of the abovefan, making good the damage, connection, testing, commissioning etc. as required.</t>
  </si>
  <si>
    <t>Supply, Installation and commissioning of 1200mm sweep, BEE 5 star rated, ceiling fan with brush less direct current motor as per item no-I</t>
  </si>
  <si>
    <t>450mm dia. 900 RPM sweep,  1-phase A.C. heavy duty exhaust fan  (Havell or equivalent)complete with louver/shutter and its all accessories complete as required.</t>
  </si>
  <si>
    <t>Supply, Installation and commissioning LED tube light with fittings complete with all accessories and tube etc. directly on ceiling/ wall, including connections with 1.5 sq. mm FRLS PVC insulated, copper conductor, single core cable and earthing etc. as required 18W T5-LED Tube Light Syska Cat Ref : SSK-SQ1801-18W</t>
  </si>
  <si>
    <t>Total of Part A=</t>
  </si>
  <si>
    <t>B)</t>
  </si>
  <si>
    <t>Soil Filling Work</t>
  </si>
  <si>
    <t>Description of items</t>
  </si>
  <si>
    <t>Qty</t>
  </si>
  <si>
    <t>DSR  Rate (Rs.)</t>
  </si>
  <si>
    <t>Amount Excl. GST</t>
  </si>
  <si>
    <t>Supply of borrowed earth at site including royalty, carriage and filling in specified areas as per drawings in layers not exceeding 200mm in depth, compacting under optimumn moisture content to achieve 95% compaction of proctor density,finishing etc. all complete for all leads and lifts with labour, materials, tools,tackels, equipments, safeguards &amp; incidentials required testing asper specification &amp; direction of Engineer In Charge.</t>
  </si>
  <si>
    <t>Total of Part-B =</t>
  </si>
  <si>
    <t>C)</t>
  </si>
  <si>
    <t>Open Store</t>
  </si>
  <si>
    <t>2.8.1</t>
  </si>
  <si>
    <t>Earth work in excavation by mechanical means (Hydraulic excavator) / manual means in foundation trenches or drains (not exceeding) 1.5m in width or 10 sqm on plan) including dressing of sides and ramming of bottoms, lift upto 1.5m, including getting out the excavated soil and disposal of surplus excavated soil as directed, within a lead of 50m. All Kinds of soil</t>
  </si>
  <si>
    <t>QUANTITY</t>
  </si>
  <si>
    <t>Unit rate excl. taxes (Rs.)</t>
  </si>
  <si>
    <t>Amount 
(Ex. GST) (Rs.)</t>
  </si>
  <si>
    <t>Total amount excl. taxes</t>
  </si>
  <si>
    <t xml:space="preserve">Rate Excl. GST </t>
  </si>
  <si>
    <t>CONSTRUCTION OF S/S &amp; TL STORE BUILDING AND OPEN STORE YARD PLATFORM INCLUDING EARTH FILLING AT 400/220/132KV SAHARSA SUBSTATION.</t>
  </si>
  <si>
    <r>
      <t xml:space="preserve">Supplying, filling &amp; compacting stone boulder (90-45mm) and voids filled  with sand in </t>
    </r>
    <r>
      <rPr>
        <b/>
        <sz val="10"/>
        <color rgb="FF000000"/>
        <rFont val="Calibri"/>
        <family val="2"/>
      </rPr>
      <t>flooring</t>
    </r>
    <r>
      <rPr>
        <sz val="10"/>
        <color rgb="FF000000"/>
        <rFont val="Calibri"/>
        <family val="2"/>
      </rPr>
      <t xml:space="preserve"> layer including ramming, watering, compacting etc. complete as per direction of Engineer In-charge.</t>
    </r>
  </si>
  <si>
    <t>Providing and laying in position machine batched and machine mixed design mix M-25 grade cement concrete for reinforced cement concrete work, using cement content as per approved design mix, including pumping of concrete to site of laying but excluding the cost of centering, shuttering, finishing and reinforcement, including admixtures in recommended proportions as per IS: 9103 to accelerate, retard setting of concrete, improve workability without impairing strength and durability as per direction of Engineer-in-charge.All works upto plinth level 
5.33.1.1 Concrete of M25 grade with minimum cement
content of 330 kg /cum</t>
  </si>
  <si>
    <t>5.33.2.1</t>
  </si>
  <si>
    <t xml:space="preserve">Providing and laying in position machine batched and machine mixed design mix M-25 grade cement concrete for reinforced cement concrete work, using cement content as per approved design mix, including pumping of concrete to site of laying but excluding the cost of centering, shuttering, finishing and reinforcement, including admixtures in recommended proportions as per IS: 9103 to accelerate, retard setting of concrete, improve workability without impairing strength and durability as per direction of Engineer-in-charge.All works above plinth level upto floor V level 5.33.2.1 Concrete of M25 grade with minimum cement
content of 330 kg /cum
</t>
  </si>
  <si>
    <t>12.42.5.2</t>
  </si>
  <si>
    <t>Bend 87.5 Degree 110 mm.</t>
  </si>
  <si>
    <t>Electrical Work DSR 22</t>
  </si>
  <si>
    <t>DELHI JAL BOARD 20.1.2</t>
  </si>
  <si>
    <t>DELHI JAL BOARD 20.1.3</t>
  </si>
  <si>
    <t>DELHI JAL BOARD 19.1</t>
  </si>
  <si>
    <t>Total Part C</t>
  </si>
  <si>
    <t>RFX. No. 5002003517 NIT-430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</si>
</sst>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 #,##0.00_ ;_ * \-#,##0.00_ ;_ * &quot;-&quot;??_ ;_ @_ "/>
    <numFmt numFmtId="164" formatCode="_(* #,##0.00_);_(* \(#,##0.00\);_(* &quot;-&quot;??_);_(@_)"/>
    <numFmt numFmtId="165" formatCode="[$-409]d\-mmm\-yyyy;@"/>
    <numFmt numFmtId="166" formatCode="0.0"/>
    <numFmt numFmtId="167" formatCode="[$-409]dd\-mmm\-yy;@"/>
    <numFmt numFmtId="168" formatCode="_(* #,##0_);_(* \(#,##0\);_(* &quot;-&quot;??_);_(@_)"/>
  </numFmts>
  <fonts count="36" x14ac:knownFonts="1">
    <font>
      <sz val="11"/>
      <color theme="1"/>
      <name val="Calibri"/>
      <family val="2"/>
      <scheme val="minor"/>
    </font>
    <font>
      <u/>
      <sz val="11"/>
      <color theme="10"/>
      <name val="Calibri"/>
      <family val="2"/>
    </font>
    <font>
      <sz val="10"/>
      <name val="Arial"/>
      <family val="2"/>
    </font>
    <font>
      <b/>
      <sz val="16"/>
      <color indexed="12"/>
      <name val="Book Antiqua"/>
      <family val="1"/>
    </font>
    <font>
      <sz val="11"/>
      <color indexed="12"/>
      <name val="Book Antiqua"/>
      <family val="1"/>
    </font>
    <font>
      <sz val="11"/>
      <color theme="1"/>
      <name val="Times New Roman"/>
      <family val="1"/>
    </font>
    <font>
      <sz val="11"/>
      <name val="Times New Roman"/>
      <family val="1"/>
    </font>
    <font>
      <sz val="11"/>
      <color rgb="FF339933"/>
      <name val="Times New Roman"/>
      <family val="1"/>
    </font>
    <font>
      <b/>
      <sz val="11"/>
      <color theme="1"/>
      <name val="Times New Roman"/>
      <family val="1"/>
    </font>
    <font>
      <sz val="10"/>
      <name val="Book Antiqua"/>
      <family val="1"/>
    </font>
    <font>
      <b/>
      <sz val="11"/>
      <name val="Book Antiqua"/>
      <family val="1"/>
    </font>
    <font>
      <sz val="11"/>
      <name val="Book Antiqua"/>
      <family val="1"/>
    </font>
    <font>
      <sz val="12"/>
      <name val="Book Antiqua"/>
      <family val="1"/>
    </font>
    <font>
      <b/>
      <sz val="12"/>
      <name val="Book Antiqua"/>
      <family val="1"/>
    </font>
    <font>
      <sz val="11"/>
      <name val="Calibri"/>
      <family val="2"/>
      <scheme val="minor"/>
    </font>
    <font>
      <sz val="10"/>
      <name val="Arial"/>
      <family val="2"/>
    </font>
    <font>
      <u/>
      <sz val="10"/>
      <color theme="10"/>
      <name val="Arial"/>
      <family val="2"/>
    </font>
    <font>
      <sz val="10"/>
      <name val="Calibri"/>
      <family val="2"/>
      <scheme val="minor"/>
    </font>
    <font>
      <sz val="12"/>
      <name val="Calibri"/>
      <family val="2"/>
      <scheme val="minor"/>
    </font>
    <font>
      <b/>
      <sz val="11"/>
      <name val="Calibri"/>
      <family val="2"/>
      <scheme val="minor"/>
    </font>
    <font>
      <b/>
      <u/>
      <sz val="12"/>
      <color rgb="FF0070C0"/>
      <name val="Times New Roman"/>
      <family val="1"/>
    </font>
    <font>
      <b/>
      <sz val="11"/>
      <color theme="1"/>
      <name val="Calibri"/>
      <family val="2"/>
      <scheme val="minor"/>
    </font>
    <font>
      <sz val="11"/>
      <color theme="1"/>
      <name val="Calibri"/>
      <family val="2"/>
      <scheme val="minor"/>
    </font>
    <font>
      <b/>
      <sz val="8"/>
      <name val="Book Antiqua"/>
      <family val="1"/>
    </font>
    <font>
      <b/>
      <sz val="9"/>
      <name val="Book Antiqua"/>
      <family val="1"/>
    </font>
    <font>
      <b/>
      <sz val="10"/>
      <name val="Book Antiqua"/>
      <family val="1"/>
    </font>
    <font>
      <b/>
      <sz val="10"/>
      <name val="Times New Roman"/>
      <family val="1"/>
    </font>
    <font>
      <sz val="10"/>
      <color theme="1"/>
      <name val="Calibri"/>
      <family val="2"/>
      <scheme val="minor"/>
    </font>
    <font>
      <b/>
      <sz val="14"/>
      <name val="Calibri"/>
      <family val="2"/>
      <scheme val="minor"/>
    </font>
    <font>
      <b/>
      <sz val="10"/>
      <name val="Calibri"/>
      <family val="2"/>
      <scheme val="minor"/>
    </font>
    <font>
      <b/>
      <sz val="10"/>
      <name val="Arial"/>
      <family val="2"/>
    </font>
    <font>
      <b/>
      <sz val="12"/>
      <name val="Arial"/>
      <family val="2"/>
    </font>
    <font>
      <sz val="10"/>
      <color rgb="FF000000"/>
      <name val="Calibri"/>
      <family val="2"/>
      <scheme val="minor"/>
    </font>
    <font>
      <b/>
      <sz val="10"/>
      <color rgb="FF000000"/>
      <name val="Calibri"/>
      <family val="2"/>
    </font>
    <font>
      <sz val="10"/>
      <color rgb="FF000000"/>
      <name val="Calibri"/>
      <family val="2"/>
    </font>
    <font>
      <sz val="10"/>
      <color rgb="FFFF0000"/>
      <name val="Calibri"/>
      <family val="2"/>
      <scheme val="minor"/>
    </font>
  </fonts>
  <fills count="9">
    <fill>
      <patternFill patternType="none"/>
    </fill>
    <fill>
      <patternFill patternType="gray125"/>
    </fill>
    <fill>
      <patternFill patternType="solid">
        <fgColor theme="9" tint="0.39997558519241921"/>
        <bgColor indexed="64"/>
      </patternFill>
    </fill>
    <fill>
      <patternFill patternType="solid">
        <fgColor theme="9" tint="0.59999389629810485"/>
        <bgColor indexed="64"/>
      </patternFill>
    </fill>
    <fill>
      <patternFill patternType="solid">
        <fgColor theme="3" tint="0.59999389629810485"/>
        <bgColor indexed="64"/>
      </patternFill>
    </fill>
    <fill>
      <patternFill patternType="solid">
        <fgColor rgb="FFFFFF00"/>
        <bgColor indexed="64"/>
      </patternFill>
    </fill>
    <fill>
      <patternFill patternType="solid">
        <fgColor theme="6" tint="-0.249977111117893"/>
        <bgColor indexed="64"/>
      </patternFill>
    </fill>
    <fill>
      <patternFill patternType="solid">
        <fgColor theme="0"/>
        <bgColor indexed="64"/>
      </patternFill>
    </fill>
    <fill>
      <patternFill patternType="solid">
        <fgColor rgb="FF00B050"/>
        <bgColor indexed="64"/>
      </patternFill>
    </fill>
  </fills>
  <borders count="20">
    <border>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style="hair">
        <color indexed="64"/>
      </top>
      <bottom/>
      <diagonal/>
    </border>
    <border>
      <left/>
      <right/>
      <top style="hair">
        <color indexed="64"/>
      </top>
      <bottom style="hair">
        <color indexed="64"/>
      </bottom>
      <diagonal/>
    </border>
    <border>
      <left/>
      <right/>
      <top/>
      <bottom style="hair">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diagonal/>
    </border>
  </borders>
  <cellStyleXfs count="11">
    <xf numFmtId="0" fontId="0" fillId="0" borderId="0"/>
    <xf numFmtId="0" fontId="1" fillId="0" borderId="0" applyNumberFormat="0" applyFill="0" applyBorder="0" applyAlignment="0" applyProtection="0">
      <alignment vertical="top"/>
      <protection locked="0"/>
    </xf>
    <xf numFmtId="0" fontId="2" fillId="0" borderId="0"/>
    <xf numFmtId="0" fontId="9" fillId="0" borderId="0"/>
    <xf numFmtId="0" fontId="11" fillId="0" borderId="0"/>
    <xf numFmtId="0" fontId="11" fillId="0" borderId="0"/>
    <xf numFmtId="0" fontId="15" fillId="0" borderId="0"/>
    <xf numFmtId="43" fontId="2" fillId="0" borderId="0" applyFont="0" applyFill="0" applyBorder="0" applyAlignment="0" applyProtection="0"/>
    <xf numFmtId="0" fontId="16" fillId="0" borderId="0" applyNumberFormat="0" applyFill="0" applyBorder="0" applyAlignment="0" applyProtection="0"/>
    <xf numFmtId="164" fontId="22" fillId="0" borderId="0" applyFont="0" applyFill="0" applyBorder="0" applyAlignment="0" applyProtection="0"/>
    <xf numFmtId="1" fontId="22" fillId="0" borderId="10">
      <alignment horizontal="center" vertical="center"/>
    </xf>
  </cellStyleXfs>
  <cellXfs count="226">
    <xf numFmtId="0" fontId="0" fillId="0" borderId="0" xfId="0"/>
    <xf numFmtId="0" fontId="0" fillId="5" borderId="0" xfId="0" applyFill="1"/>
    <xf numFmtId="0" fontId="0" fillId="5" borderId="2" xfId="0" applyFill="1" applyBorder="1"/>
    <xf numFmtId="0" fontId="0" fillId="5" borderId="3" xfId="0" applyFill="1" applyBorder="1"/>
    <xf numFmtId="0" fontId="0" fillId="0" borderId="3" xfId="0" applyBorder="1"/>
    <xf numFmtId="0" fontId="0" fillId="0" borderId="4" xfId="0" applyBorder="1"/>
    <xf numFmtId="0" fontId="0" fillId="0" borderId="5" xfId="0" applyBorder="1"/>
    <xf numFmtId="0" fontId="0" fillId="0" borderId="6" xfId="0" applyBorder="1"/>
    <xf numFmtId="0" fontId="0" fillId="0" borderId="5" xfId="0" applyBorder="1" applyAlignment="1">
      <alignment horizontal="center" vertical="center"/>
    </xf>
    <xf numFmtId="0" fontId="0" fillId="0" borderId="7" xfId="0" applyBorder="1"/>
    <xf numFmtId="0" fontId="0" fillId="0" borderId="8" xfId="0" applyBorder="1"/>
    <xf numFmtId="0" fontId="0" fillId="0" borderId="9" xfId="0" applyBorder="1"/>
    <xf numFmtId="0" fontId="10" fillId="0" borderId="1" xfId="3" applyFont="1" applyBorder="1" applyAlignment="1" applyProtection="1">
      <alignment vertical="center"/>
      <protection hidden="1"/>
    </xf>
    <xf numFmtId="0" fontId="11" fillId="0" borderId="1" xfId="3" applyFont="1" applyBorder="1" applyAlignment="1" applyProtection="1">
      <alignment vertical="center"/>
      <protection hidden="1"/>
    </xf>
    <xf numFmtId="0" fontId="10" fillId="0" borderId="1" xfId="3" applyFont="1" applyBorder="1" applyAlignment="1" applyProtection="1">
      <alignment horizontal="right" vertical="center"/>
      <protection hidden="1"/>
    </xf>
    <xf numFmtId="0" fontId="11" fillId="0" borderId="0" xfId="3" applyFont="1" applyAlignment="1" applyProtection="1">
      <alignment vertical="center"/>
      <protection hidden="1"/>
    </xf>
    <xf numFmtId="0" fontId="10" fillId="0" borderId="0" xfId="3" applyFont="1" applyAlignment="1" applyProtection="1">
      <alignment horizontal="center" vertical="center"/>
      <protection hidden="1"/>
    </xf>
    <xf numFmtId="0" fontId="11" fillId="0" borderId="0" xfId="3" applyFont="1" applyAlignment="1" applyProtection="1">
      <alignment horizontal="left" vertical="center"/>
      <protection hidden="1"/>
    </xf>
    <xf numFmtId="167" fontId="11" fillId="0" borderId="0" xfId="3" applyNumberFormat="1" applyFont="1" applyAlignment="1" applyProtection="1">
      <alignment horizontal="left" vertical="center"/>
      <protection hidden="1"/>
    </xf>
    <xf numFmtId="0" fontId="11" fillId="0" borderId="0" xfId="4" applyAlignment="1" applyProtection="1">
      <alignment horizontal="left" vertical="center"/>
      <protection hidden="1"/>
    </xf>
    <xf numFmtId="0" fontId="10" fillId="0" borderId="0" xfId="5" applyFont="1" applyAlignment="1" applyProtection="1">
      <alignment horizontal="left" vertical="center"/>
      <protection hidden="1"/>
    </xf>
    <xf numFmtId="0" fontId="11" fillId="0" borderId="0" xfId="3" applyFont="1" applyAlignment="1" applyProtection="1">
      <alignment horizontal="justify" vertical="center"/>
      <protection hidden="1"/>
    </xf>
    <xf numFmtId="0" fontId="11" fillId="0" borderId="0" xfId="3" applyFont="1" applyAlignment="1" applyProtection="1">
      <alignment vertical="top"/>
      <protection hidden="1"/>
    </xf>
    <xf numFmtId="166" fontId="12" fillId="0" borderId="0" xfId="3" applyNumberFormat="1" applyFont="1" applyAlignment="1" applyProtection="1">
      <alignment horizontal="center" vertical="top"/>
      <protection hidden="1"/>
    </xf>
    <xf numFmtId="0" fontId="12" fillId="0" borderId="0" xfId="3" applyFont="1" applyAlignment="1" applyProtection="1">
      <alignment vertical="top"/>
      <protection hidden="1"/>
    </xf>
    <xf numFmtId="0" fontId="0" fillId="0" borderId="0" xfId="3" applyFont="1" applyAlignment="1" applyProtection="1">
      <alignment vertical="top"/>
      <protection hidden="1"/>
    </xf>
    <xf numFmtId="0" fontId="9" fillId="0" borderId="0" xfId="3" applyAlignment="1" applyProtection="1">
      <alignment vertical="top"/>
      <protection hidden="1"/>
    </xf>
    <xf numFmtId="0" fontId="12" fillId="0" borderId="0" xfId="3" applyFont="1" applyAlignment="1" applyProtection="1">
      <alignment horizontal="center" vertical="top"/>
      <protection hidden="1"/>
    </xf>
    <xf numFmtId="0" fontId="11" fillId="0" borderId="0" xfId="0" applyFont="1" applyAlignment="1" applyProtection="1">
      <alignment vertical="center"/>
      <protection hidden="1"/>
    </xf>
    <xf numFmtId="0" fontId="11" fillId="0" borderId="0" xfId="0" applyFont="1" applyAlignment="1" applyProtection="1">
      <alignment horizontal="center" vertical="center" wrapText="1"/>
      <protection hidden="1"/>
    </xf>
    <xf numFmtId="0" fontId="0" fillId="0" borderId="0" xfId="0" applyProtection="1">
      <protection hidden="1"/>
    </xf>
    <xf numFmtId="0" fontId="11" fillId="0" borderId="0" xfId="0" applyFont="1" applyAlignment="1" applyProtection="1">
      <alignment horizontal="justify" vertical="center"/>
      <protection hidden="1"/>
    </xf>
    <xf numFmtId="166" fontId="11" fillId="0" borderId="0" xfId="0" applyNumberFormat="1" applyFont="1" applyAlignment="1" applyProtection="1">
      <alignment horizontal="center" vertical="center"/>
      <protection hidden="1"/>
    </xf>
    <xf numFmtId="0" fontId="11" fillId="0" borderId="0" xfId="0" applyFont="1" applyAlignment="1" applyProtection="1">
      <alignment horizontal="right" vertical="center"/>
      <protection hidden="1"/>
    </xf>
    <xf numFmtId="0" fontId="9" fillId="0" borderId="0" xfId="3" applyProtection="1">
      <protection hidden="1"/>
    </xf>
    <xf numFmtId="167" fontId="10" fillId="0" borderId="0" xfId="3" applyNumberFormat="1" applyFont="1" applyAlignment="1" applyProtection="1">
      <alignment vertical="center"/>
      <protection hidden="1"/>
    </xf>
    <xf numFmtId="0" fontId="10" fillId="0" borderId="0" xfId="3" applyFont="1" applyAlignment="1" applyProtection="1">
      <alignment horizontal="right" vertical="center"/>
      <protection hidden="1"/>
    </xf>
    <xf numFmtId="0" fontId="10" fillId="0" borderId="0" xfId="3" applyFont="1" applyAlignment="1" applyProtection="1">
      <alignment horizontal="left" vertical="center" indent="2"/>
      <protection hidden="1"/>
    </xf>
    <xf numFmtId="0" fontId="11" fillId="0" borderId="0" xfId="0" applyFont="1" applyAlignment="1" applyProtection="1">
      <alignment horizontal="left" vertical="center" indent="2"/>
      <protection hidden="1"/>
    </xf>
    <xf numFmtId="0" fontId="10" fillId="0" borderId="0" xfId="0" applyFont="1" applyAlignment="1" applyProtection="1">
      <alignment horizontal="left" vertical="center"/>
      <protection hidden="1"/>
    </xf>
    <xf numFmtId="167" fontId="10" fillId="0" borderId="0" xfId="0" applyNumberFormat="1" applyFont="1" applyAlignment="1" applyProtection="1">
      <alignment horizontal="left" vertical="center" indent="1"/>
      <protection hidden="1"/>
    </xf>
    <xf numFmtId="0" fontId="11" fillId="0" borderId="14" xfId="0" applyFont="1" applyBorder="1" applyAlignment="1" applyProtection="1">
      <alignment horizontal="left" vertical="center"/>
      <protection hidden="1"/>
    </xf>
    <xf numFmtId="0" fontId="12" fillId="0" borderId="0" xfId="3" applyFont="1" applyAlignment="1" applyProtection="1">
      <alignment horizontal="left" vertical="center"/>
      <protection hidden="1"/>
    </xf>
    <xf numFmtId="0" fontId="9" fillId="0" borderId="0" xfId="3" applyAlignment="1" applyProtection="1">
      <alignment vertical="center"/>
      <protection hidden="1"/>
    </xf>
    <xf numFmtId="0" fontId="11" fillId="0" borderId="0" xfId="3" applyFont="1" applyAlignment="1" applyProtection="1">
      <alignment horizontal="center" vertical="top"/>
      <protection hidden="1"/>
    </xf>
    <xf numFmtId="0" fontId="10" fillId="6" borderId="10" xfId="3" applyFont="1" applyFill="1" applyBorder="1" applyAlignment="1" applyProtection="1">
      <alignment horizontal="left" vertical="center" indent="1"/>
      <protection hidden="1"/>
    </xf>
    <xf numFmtId="0" fontId="8" fillId="0" borderId="10" xfId="0" applyFont="1" applyBorder="1" applyAlignment="1" applyProtection="1">
      <alignment horizontal="center"/>
      <protection hidden="1"/>
    </xf>
    <xf numFmtId="2" fontId="8" fillId="0" borderId="10" xfId="0" applyNumberFormat="1" applyFont="1" applyBorder="1" applyAlignment="1" applyProtection="1">
      <alignment horizontal="center"/>
      <protection hidden="1"/>
    </xf>
    <xf numFmtId="0" fontId="5" fillId="5" borderId="0" xfId="0" applyFont="1" applyFill="1" applyProtection="1">
      <protection hidden="1"/>
    </xf>
    <xf numFmtId="0" fontId="5" fillId="0" borderId="0" xfId="0" applyFont="1" applyProtection="1">
      <protection hidden="1"/>
    </xf>
    <xf numFmtId="0" fontId="7" fillId="0" borderId="0" xfId="0" applyFont="1" applyProtection="1">
      <protection hidden="1"/>
    </xf>
    <xf numFmtId="0" fontId="6" fillId="0" borderId="0" xfId="0" applyFont="1" applyProtection="1">
      <protection hidden="1"/>
    </xf>
    <xf numFmtId="0" fontId="5" fillId="0" borderId="0" xfId="0" applyFont="1" applyAlignment="1" applyProtection="1">
      <alignment horizontal="right"/>
      <protection hidden="1"/>
    </xf>
    <xf numFmtId="0" fontId="11" fillId="6" borderId="15" xfId="0" applyFont="1" applyFill="1" applyBorder="1" applyAlignment="1" applyProtection="1">
      <alignment vertical="center"/>
      <protection locked="0" hidden="1"/>
    </xf>
    <xf numFmtId="0" fontId="14" fillId="0" borderId="0" xfId="0" applyFont="1"/>
    <xf numFmtId="0" fontId="14" fillId="6" borderId="10" xfId="0" applyFont="1" applyFill="1" applyBorder="1" applyProtection="1">
      <protection locked="0" hidden="1"/>
    </xf>
    <xf numFmtId="0" fontId="6" fillId="0" borderId="0" xfId="0" applyFont="1" applyAlignment="1" applyProtection="1">
      <alignment wrapText="1"/>
      <protection hidden="1"/>
    </xf>
    <xf numFmtId="0" fontId="0" fillId="5" borderId="0" xfId="0" applyFill="1" applyProtection="1">
      <protection hidden="1"/>
    </xf>
    <xf numFmtId="4" fontId="0" fillId="0" borderId="10" xfId="0" applyNumberFormat="1" applyBorder="1" applyAlignment="1" applyProtection="1">
      <alignment horizontal="center" vertical="center"/>
      <protection hidden="1"/>
    </xf>
    <xf numFmtId="2" fontId="21" fillId="7" borderId="10" xfId="0" applyNumberFormat="1" applyFont="1" applyFill="1" applyBorder="1" applyAlignment="1" applyProtection="1">
      <alignment horizontal="center" vertical="center"/>
      <protection hidden="1"/>
    </xf>
    <xf numFmtId="4" fontId="19" fillId="0" borderId="10" xfId="6" applyNumberFormat="1" applyFont="1" applyBorder="1" applyAlignment="1" applyProtection="1">
      <alignment horizontal="center" vertical="center"/>
      <protection hidden="1"/>
    </xf>
    <xf numFmtId="0" fontId="0" fillId="0" borderId="0" xfId="0" applyAlignment="1" applyProtection="1">
      <alignment horizontal="center" vertical="center"/>
      <protection hidden="1"/>
    </xf>
    <xf numFmtId="0" fontId="5" fillId="0" borderId="0" xfId="0" applyFont="1" applyAlignment="1" applyProtection="1">
      <alignment horizontal="center" vertical="center"/>
      <protection hidden="1"/>
    </xf>
    <xf numFmtId="10" fontId="0" fillId="6" borderId="10" xfId="0" applyNumberFormat="1" applyFill="1" applyBorder="1" applyAlignment="1" applyProtection="1">
      <alignment horizontal="center" vertical="center"/>
      <protection hidden="1"/>
    </xf>
    <xf numFmtId="0" fontId="0" fillId="0" borderId="10" xfId="0" applyBorder="1" applyAlignment="1" applyProtection="1">
      <alignment horizontal="center" vertical="center"/>
      <protection hidden="1"/>
    </xf>
    <xf numFmtId="0" fontId="0" fillId="5" borderId="0" xfId="0" applyFill="1" applyAlignment="1" applyProtection="1">
      <alignment horizontal="center" vertical="center"/>
      <protection hidden="1"/>
    </xf>
    <xf numFmtId="0" fontId="0" fillId="6" borderId="0" xfId="0" applyFill="1" applyAlignment="1" applyProtection="1">
      <alignment horizontal="center" vertical="center"/>
      <protection hidden="1"/>
    </xf>
    <xf numFmtId="0" fontId="6" fillId="0" borderId="0" xfId="0" applyFont="1" applyAlignment="1" applyProtection="1">
      <alignment horizontal="center" vertical="center"/>
      <protection hidden="1"/>
    </xf>
    <xf numFmtId="0" fontId="0" fillId="0" borderId="0" xfId="0" applyAlignment="1">
      <alignment wrapText="1"/>
    </xf>
    <xf numFmtId="0" fontId="23" fillId="0" borderId="10" xfId="0" applyFont="1" applyBorder="1" applyAlignment="1" applyProtection="1">
      <alignment horizontal="center" vertical="top" wrapText="1"/>
      <protection hidden="1"/>
    </xf>
    <xf numFmtId="49" fontId="24" fillId="0" borderId="10" xfId="0" applyNumberFormat="1" applyFont="1" applyBorder="1" applyAlignment="1" applyProtection="1">
      <alignment horizontal="center" vertical="top" wrapText="1"/>
      <protection hidden="1"/>
    </xf>
    <xf numFmtId="0" fontId="26" fillId="0" borderId="10" xfId="0" applyFont="1" applyBorder="1" applyAlignment="1" applyProtection="1">
      <alignment horizontal="center" vertical="top" wrapText="1"/>
      <protection hidden="1"/>
    </xf>
    <xf numFmtId="0" fontId="25" fillId="0" borderId="10" xfId="0" applyFont="1" applyBorder="1" applyAlignment="1" applyProtection="1">
      <alignment horizontal="center" vertical="center" wrapText="1"/>
      <protection hidden="1"/>
    </xf>
    <xf numFmtId="0" fontId="24" fillId="0" borderId="10" xfId="0" applyFont="1" applyBorder="1" applyAlignment="1" applyProtection="1">
      <alignment horizontal="center" vertical="center" wrapText="1"/>
      <protection hidden="1"/>
    </xf>
    <xf numFmtId="0" fontId="28" fillId="0" borderId="10" xfId="0" applyFont="1" applyBorder="1" applyAlignment="1" applyProtection="1">
      <alignment horizontal="center" vertical="top" wrapText="1"/>
      <protection hidden="1"/>
    </xf>
    <xf numFmtId="0" fontId="29" fillId="0" borderId="10" xfId="0" applyFont="1" applyBorder="1" applyAlignment="1" applyProtection="1">
      <alignment horizontal="center" vertical="top" wrapText="1"/>
      <protection hidden="1"/>
    </xf>
    <xf numFmtId="1" fontId="29" fillId="0" borderId="10" xfId="0" applyNumberFormat="1" applyFont="1" applyBorder="1" applyAlignment="1" applyProtection="1">
      <alignment horizontal="center" vertical="top" wrapText="1"/>
      <protection hidden="1"/>
    </xf>
    <xf numFmtId="0" fontId="0" fillId="0" borderId="0" xfId="0" applyAlignment="1" applyProtection="1">
      <alignment vertical="top"/>
      <protection hidden="1"/>
    </xf>
    <xf numFmtId="0" fontId="17" fillId="7" borderId="10" xfId="0" applyFont="1" applyFill="1" applyBorder="1" applyAlignment="1" applyProtection="1">
      <alignment horizontal="left" vertical="top" wrapText="1"/>
      <protection hidden="1"/>
    </xf>
    <xf numFmtId="0" fontId="2" fillId="8" borderId="18" xfId="0" applyFont="1" applyFill="1" applyBorder="1" applyAlignment="1" applyProtection="1">
      <alignment vertical="top"/>
      <protection hidden="1"/>
    </xf>
    <xf numFmtId="168" fontId="19" fillId="0" borderId="10" xfId="9" applyNumberFormat="1" applyFont="1" applyFill="1" applyBorder="1" applyAlignment="1" applyProtection="1">
      <alignment horizontal="center" vertical="top" wrapText="1"/>
      <protection hidden="1"/>
    </xf>
    <xf numFmtId="0" fontId="30" fillId="0" borderId="10" xfId="0" applyFont="1" applyBorder="1" applyAlignment="1" applyProtection="1">
      <alignment vertical="top"/>
      <protection hidden="1"/>
    </xf>
    <xf numFmtId="0" fontId="29" fillId="0" borderId="10" xfId="0" applyFont="1" applyBorder="1" applyAlignment="1" applyProtection="1">
      <alignment horizontal="center" vertical="center" wrapText="1"/>
      <protection hidden="1"/>
    </xf>
    <xf numFmtId="1" fontId="29" fillId="0" borderId="10" xfId="0" applyNumberFormat="1" applyFont="1" applyBorder="1" applyAlignment="1" applyProtection="1">
      <alignment horizontal="center" vertical="center" wrapText="1"/>
      <protection hidden="1"/>
    </xf>
    <xf numFmtId="0" fontId="17" fillId="0" borderId="0" xfId="0" applyFont="1" applyProtection="1">
      <protection hidden="1"/>
    </xf>
    <xf numFmtId="0" fontId="17" fillId="0" borderId="10" xfId="0" applyFont="1" applyBorder="1" applyAlignment="1" applyProtection="1">
      <alignment horizontal="center" vertical="center" wrapText="1"/>
      <protection hidden="1"/>
    </xf>
    <xf numFmtId="0" fontId="17" fillId="0" borderId="10" xfId="0" applyFont="1" applyBorder="1" applyAlignment="1" applyProtection="1">
      <alignment horizontal="left" vertical="center" wrapText="1"/>
      <protection hidden="1"/>
    </xf>
    <xf numFmtId="2" fontId="17" fillId="0" borderId="10" xfId="0" applyNumberFormat="1" applyFont="1" applyBorder="1" applyAlignment="1" applyProtection="1">
      <alignment horizontal="center" vertical="center" wrapText="1"/>
      <protection hidden="1"/>
    </xf>
    <xf numFmtId="168" fontId="19" fillId="0" borderId="10" xfId="9" applyNumberFormat="1" applyFont="1" applyFill="1" applyBorder="1" applyAlignment="1" applyProtection="1">
      <alignment horizontal="center" vertical="center" wrapText="1"/>
      <protection hidden="1"/>
    </xf>
    <xf numFmtId="0" fontId="31" fillId="0" borderId="10" xfId="0" applyFont="1" applyBorder="1" applyAlignment="1" applyProtection="1">
      <alignment vertical="top"/>
      <protection hidden="1"/>
    </xf>
    <xf numFmtId="0" fontId="17" fillId="0" borderId="0" xfId="0" applyFont="1" applyAlignment="1" applyProtection="1">
      <alignment wrapText="1"/>
      <protection hidden="1"/>
    </xf>
    <xf numFmtId="0" fontId="27" fillId="0" borderId="10" xfId="0" applyFont="1" applyBorder="1" applyAlignment="1" applyProtection="1">
      <alignment horizontal="center" vertical="center" wrapText="1"/>
      <protection hidden="1"/>
    </xf>
    <xf numFmtId="0" fontId="27" fillId="0" borderId="10" xfId="0" applyFont="1" applyBorder="1" applyAlignment="1" applyProtection="1">
      <alignment horizontal="left" vertical="center" wrapText="1"/>
      <protection hidden="1"/>
    </xf>
    <xf numFmtId="3" fontId="27" fillId="0" borderId="10" xfId="0" applyNumberFormat="1" applyFont="1" applyBorder="1" applyAlignment="1" applyProtection="1">
      <alignment horizontal="center" vertical="center" wrapText="1"/>
      <protection hidden="1"/>
    </xf>
    <xf numFmtId="4" fontId="17" fillId="0" borderId="10" xfId="0" applyNumberFormat="1" applyFont="1" applyBorder="1" applyAlignment="1" applyProtection="1">
      <alignment horizontal="center" vertical="center" wrapText="1"/>
      <protection hidden="1"/>
    </xf>
    <xf numFmtId="4" fontId="27" fillId="0" borderId="10" xfId="0" applyNumberFormat="1" applyFont="1" applyBorder="1" applyAlignment="1" applyProtection="1">
      <alignment horizontal="center" vertical="center" wrapText="1"/>
      <protection hidden="1"/>
    </xf>
    <xf numFmtId="0" fontId="17" fillId="0" borderId="10" xfId="0" applyFont="1" applyBorder="1" applyAlignment="1" applyProtection="1">
      <alignment horizontal="justify" vertical="center" wrapText="1"/>
      <protection hidden="1"/>
    </xf>
    <xf numFmtId="0" fontId="17" fillId="7" borderId="10" xfId="0" applyFont="1" applyFill="1" applyBorder="1" applyAlignment="1" applyProtection="1">
      <alignment horizontal="center" vertical="center" wrapText="1"/>
      <protection hidden="1"/>
    </xf>
    <xf numFmtId="3" fontId="17" fillId="0" borderId="10" xfId="0" applyNumberFormat="1" applyFont="1" applyBorder="1" applyAlignment="1" applyProtection="1">
      <alignment horizontal="center" vertical="center" wrapText="1"/>
      <protection hidden="1"/>
    </xf>
    <xf numFmtId="0" fontId="17" fillId="0" borderId="10" xfId="0" applyFont="1" applyBorder="1" applyAlignment="1" applyProtection="1">
      <alignment vertical="center" wrapText="1"/>
      <protection hidden="1"/>
    </xf>
    <xf numFmtId="0" fontId="17" fillId="0" borderId="10" xfId="0" applyFont="1" applyBorder="1" applyAlignment="1" applyProtection="1">
      <alignment horizontal="center" vertical="center"/>
      <protection hidden="1"/>
    </xf>
    <xf numFmtId="3" fontId="17" fillId="0" borderId="10" xfId="0" applyNumberFormat="1" applyFont="1" applyBorder="1" applyAlignment="1" applyProtection="1">
      <alignment horizontal="center" vertical="center"/>
      <protection hidden="1"/>
    </xf>
    <xf numFmtId="10" fontId="0" fillId="6" borderId="10" xfId="0" applyNumberFormat="1" applyFill="1" applyBorder="1" applyAlignment="1" applyProtection="1">
      <alignment horizontal="center" vertical="center"/>
      <protection locked="0"/>
    </xf>
    <xf numFmtId="0" fontId="17" fillId="0" borderId="11" xfId="0" applyFont="1" applyBorder="1" applyAlignment="1" applyProtection="1">
      <alignment horizontal="center" vertical="center" wrapText="1"/>
      <protection hidden="1"/>
    </xf>
    <xf numFmtId="0" fontId="17" fillId="0" borderId="17" xfId="0" applyFont="1" applyBorder="1" applyAlignment="1" applyProtection="1">
      <alignment horizontal="center" vertical="center" wrapText="1"/>
      <protection hidden="1"/>
    </xf>
    <xf numFmtId="1" fontId="17" fillId="0" borderId="10" xfId="0" applyNumberFormat="1" applyFont="1" applyBorder="1" applyAlignment="1" applyProtection="1">
      <alignment horizontal="center" vertical="center" wrapText="1"/>
      <protection hidden="1"/>
    </xf>
    <xf numFmtId="1" fontId="17" fillId="0" borderId="19" xfId="0" applyNumberFormat="1" applyFont="1" applyBorder="1" applyAlignment="1" applyProtection="1">
      <alignment horizontal="center" vertical="center" wrapText="1"/>
      <protection hidden="1"/>
    </xf>
    <xf numFmtId="0" fontId="32" fillId="0" borderId="10" xfId="0" applyFont="1" applyBorder="1" applyAlignment="1" applyProtection="1">
      <alignment horizontal="center" vertical="center" wrapText="1"/>
      <protection hidden="1"/>
    </xf>
    <xf numFmtId="0" fontId="32" fillId="0" borderId="10" xfId="0" applyFont="1" applyBorder="1" applyAlignment="1" applyProtection="1">
      <alignment horizontal="left" vertical="center" wrapText="1"/>
      <protection hidden="1"/>
    </xf>
    <xf numFmtId="3" fontId="32" fillId="0" borderId="10" xfId="0" applyNumberFormat="1" applyFont="1" applyBorder="1" applyAlignment="1" applyProtection="1">
      <alignment horizontal="center" vertical="center" wrapText="1"/>
      <protection hidden="1"/>
    </xf>
    <xf numFmtId="2" fontId="32" fillId="0" borderId="10" xfId="0" applyNumberFormat="1" applyFont="1" applyBorder="1" applyAlignment="1" applyProtection="1">
      <alignment horizontal="center" vertical="center" wrapText="1"/>
      <protection hidden="1"/>
    </xf>
    <xf numFmtId="2" fontId="27" fillId="7" borderId="10" xfId="0" applyNumberFormat="1" applyFont="1" applyFill="1" applyBorder="1" applyAlignment="1" applyProtection="1">
      <alignment horizontal="center" vertical="center" wrapText="1"/>
      <protection hidden="1"/>
    </xf>
    <xf numFmtId="0" fontId="17" fillId="5" borderId="10" xfId="0" applyFont="1" applyFill="1" applyBorder="1" applyAlignment="1" applyProtection="1">
      <alignment horizontal="center" vertical="center" wrapText="1"/>
      <protection hidden="1"/>
    </xf>
    <xf numFmtId="0" fontId="35" fillId="0" borderId="10" xfId="0" applyFont="1" applyBorder="1" applyAlignment="1" applyProtection="1">
      <alignment horizontal="center" vertical="center" wrapText="1"/>
      <protection hidden="1"/>
    </xf>
    <xf numFmtId="0" fontId="35" fillId="0" borderId="10" xfId="0" applyFont="1" applyBorder="1" applyAlignment="1" applyProtection="1">
      <alignment horizontal="justify" vertical="center" wrapText="1"/>
      <protection hidden="1"/>
    </xf>
    <xf numFmtId="1" fontId="35" fillId="0" borderId="10" xfId="0" applyNumberFormat="1" applyFont="1" applyBorder="1" applyAlignment="1" applyProtection="1">
      <alignment horizontal="center" vertical="center" wrapText="1"/>
      <protection hidden="1"/>
    </xf>
    <xf numFmtId="2" fontId="35" fillId="0" borderId="10" xfId="0" applyNumberFormat="1" applyFont="1" applyBorder="1" applyAlignment="1" applyProtection="1">
      <alignment horizontal="center" vertical="center" wrapText="1"/>
      <protection hidden="1"/>
    </xf>
    <xf numFmtId="0" fontId="32" fillId="0" borderId="10" xfId="0" applyFont="1" applyBorder="1" applyAlignment="1" applyProtection="1">
      <alignment horizontal="justify" vertical="center" wrapText="1"/>
      <protection hidden="1"/>
    </xf>
    <xf numFmtId="1" fontId="32" fillId="0" borderId="10" xfId="0" applyNumberFormat="1" applyFont="1" applyBorder="1" applyAlignment="1" applyProtection="1">
      <alignment horizontal="center" vertical="center" wrapText="1"/>
      <protection hidden="1"/>
    </xf>
    <xf numFmtId="0" fontId="17" fillId="0" borderId="10" xfId="0" applyFont="1" applyBorder="1" applyAlignment="1" applyProtection="1">
      <alignment horizontal="right" vertical="center" wrapText="1"/>
      <protection hidden="1"/>
    </xf>
    <xf numFmtId="2" fontId="17" fillId="0" borderId="0" xfId="0" applyNumberFormat="1" applyFont="1" applyProtection="1">
      <protection hidden="1"/>
    </xf>
    <xf numFmtId="0" fontId="17" fillId="0" borderId="10" xfId="0" applyFont="1" applyBorder="1" applyAlignment="1" applyProtection="1">
      <alignment wrapText="1"/>
      <protection hidden="1"/>
    </xf>
    <xf numFmtId="0" fontId="17" fillId="7" borderId="10" xfId="0" applyFont="1" applyFill="1" applyBorder="1" applyAlignment="1" applyProtection="1">
      <alignment horizontal="right" vertical="center" wrapText="1"/>
      <protection hidden="1"/>
    </xf>
    <xf numFmtId="0" fontId="17" fillId="0" borderId="10" xfId="0" applyFont="1" applyBorder="1" applyAlignment="1" applyProtection="1">
      <alignment horizontal="justify" vertical="top" wrapText="1"/>
      <protection hidden="1"/>
    </xf>
    <xf numFmtId="0" fontId="20" fillId="0" borderId="0" xfId="0" applyFont="1" applyAlignment="1">
      <alignment horizontal="center" wrapText="1"/>
    </xf>
    <xf numFmtId="0" fontId="4" fillId="0" borderId="5" xfId="2" applyFont="1" applyBorder="1" applyAlignment="1" applyProtection="1">
      <alignment horizontal="right" vertical="center"/>
      <protection hidden="1"/>
    </xf>
    <xf numFmtId="0" fontId="4" fillId="0" borderId="0" xfId="2" applyFont="1" applyAlignment="1" applyProtection="1">
      <alignment horizontal="right" vertical="center"/>
      <protection hidden="1"/>
    </xf>
    <xf numFmtId="0" fontId="1" fillId="5" borderId="5" xfId="1" applyFill="1" applyBorder="1" applyAlignment="1" applyProtection="1">
      <alignment horizontal="center"/>
    </xf>
    <xf numFmtId="0" fontId="1" fillId="5" borderId="0" xfId="1" applyFill="1" applyBorder="1" applyAlignment="1" applyProtection="1">
      <alignment horizontal="center"/>
    </xf>
    <xf numFmtId="0" fontId="1" fillId="5" borderId="6" xfId="1" applyFill="1" applyBorder="1" applyAlignment="1" applyProtection="1">
      <alignment horizontal="center"/>
    </xf>
    <xf numFmtId="0" fontId="0" fillId="3" borderId="0" xfId="0" applyFill="1" applyAlignment="1">
      <alignment horizontal="center" vertical="center"/>
    </xf>
    <xf numFmtId="0" fontId="0" fillId="3" borderId="6" xfId="0" applyFill="1" applyBorder="1" applyAlignment="1">
      <alignment horizontal="center" vertical="center"/>
    </xf>
    <xf numFmtId="0" fontId="0" fillId="4" borderId="5" xfId="0" applyFill="1" applyBorder="1" applyAlignment="1">
      <alignment horizontal="center"/>
    </xf>
    <xf numFmtId="0" fontId="0" fillId="4" borderId="0" xfId="0" applyFill="1" applyAlignment="1">
      <alignment horizontal="center"/>
    </xf>
    <xf numFmtId="0" fontId="0" fillId="4" borderId="6" xfId="0" applyFill="1" applyBorder="1" applyAlignment="1">
      <alignment horizontal="center"/>
    </xf>
    <xf numFmtId="0" fontId="0" fillId="3" borderId="5" xfId="0" applyFill="1" applyBorder="1" applyAlignment="1">
      <alignment horizontal="center" wrapText="1"/>
    </xf>
    <xf numFmtId="0" fontId="0" fillId="3" borderId="0" xfId="0" applyFill="1" applyAlignment="1">
      <alignment horizontal="center" wrapText="1"/>
    </xf>
    <xf numFmtId="0" fontId="0" fillId="3" borderId="6" xfId="0" applyFill="1" applyBorder="1" applyAlignment="1">
      <alignment horizontal="center" wrapText="1"/>
    </xf>
    <xf numFmtId="0" fontId="3" fillId="0" borderId="5" xfId="2" applyFont="1" applyBorder="1" applyAlignment="1" applyProtection="1">
      <alignment horizontal="right" vertical="center"/>
      <protection hidden="1"/>
    </xf>
    <xf numFmtId="0" fontId="3" fillId="0" borderId="0" xfId="2" applyFont="1" applyAlignment="1" applyProtection="1">
      <alignment horizontal="right" vertical="center"/>
      <protection hidden="1"/>
    </xf>
    <xf numFmtId="0" fontId="0" fillId="2" borderId="0" xfId="0" applyFill="1" applyAlignment="1">
      <alignment horizontal="center" wrapText="1"/>
    </xf>
    <xf numFmtId="0" fontId="0" fillId="0" borderId="10" xfId="0" applyBorder="1" applyAlignment="1">
      <alignment horizontal="center" vertical="center"/>
    </xf>
    <xf numFmtId="0" fontId="14" fillId="6" borderId="10" xfId="0" applyFont="1" applyFill="1" applyBorder="1" applyAlignment="1" applyProtection="1">
      <alignment horizontal="center" vertical="center"/>
      <protection locked="0"/>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14" fillId="6" borderId="10" xfId="0" applyFont="1" applyFill="1" applyBorder="1" applyAlignment="1" applyProtection="1">
      <alignment horizontal="center" vertical="center" wrapText="1"/>
      <protection locked="0"/>
    </xf>
    <xf numFmtId="0" fontId="14" fillId="6" borderId="10" xfId="0" applyFont="1" applyFill="1" applyBorder="1" applyAlignment="1" applyProtection="1">
      <alignment horizontal="center"/>
      <protection locked="0"/>
    </xf>
    <xf numFmtId="0" fontId="14" fillId="6" borderId="12" xfId="0" applyFont="1" applyFill="1" applyBorder="1" applyAlignment="1" applyProtection="1">
      <alignment horizontal="center"/>
      <protection locked="0"/>
    </xf>
    <xf numFmtId="0" fontId="0" fillId="0" borderId="10" xfId="0" applyBorder="1" applyAlignment="1">
      <alignment horizontal="center"/>
    </xf>
    <xf numFmtId="0" fontId="14" fillId="6" borderId="10" xfId="0" applyFont="1" applyFill="1" applyBorder="1" applyAlignment="1" applyProtection="1">
      <alignment horizontal="center"/>
      <protection locked="0" hidden="1"/>
    </xf>
    <xf numFmtId="165" fontId="14" fillId="6" borderId="10" xfId="0" applyNumberFormat="1" applyFont="1" applyFill="1" applyBorder="1" applyAlignment="1" applyProtection="1">
      <alignment horizontal="center"/>
      <protection locked="0" hidden="1"/>
    </xf>
    <xf numFmtId="0" fontId="30" fillId="0" borderId="10" xfId="0" applyFont="1" applyBorder="1" applyAlignment="1" applyProtection="1">
      <alignment horizontal="left" vertical="top"/>
      <protection hidden="1"/>
    </xf>
    <xf numFmtId="0" fontId="19" fillId="0" borderId="11" xfId="0" applyFont="1" applyBorder="1" applyAlignment="1" applyProtection="1">
      <alignment horizontal="right" vertical="center" wrapText="1"/>
      <protection hidden="1"/>
    </xf>
    <xf numFmtId="0" fontId="19" fillId="0" borderId="17" xfId="0" applyFont="1" applyBorder="1" applyAlignment="1" applyProtection="1">
      <alignment horizontal="right" vertical="center" wrapText="1"/>
      <protection hidden="1"/>
    </xf>
    <xf numFmtId="0" fontId="19" fillId="0" borderId="13" xfId="0" applyFont="1" applyBorder="1" applyAlignment="1" applyProtection="1">
      <alignment horizontal="right" vertical="center" wrapText="1"/>
      <protection hidden="1"/>
    </xf>
    <xf numFmtId="0" fontId="0" fillId="0" borderId="11" xfId="0" applyBorder="1" applyAlignment="1" applyProtection="1">
      <alignment horizontal="center" vertical="top"/>
      <protection hidden="1"/>
    </xf>
    <xf numFmtId="0" fontId="0" fillId="0" borderId="17" xfId="0" applyBorder="1" applyAlignment="1" applyProtection="1">
      <alignment horizontal="center" vertical="top"/>
      <protection hidden="1"/>
    </xf>
    <xf numFmtId="0" fontId="0" fillId="0" borderId="13" xfId="0" applyBorder="1" applyAlignment="1" applyProtection="1">
      <alignment horizontal="center" vertical="top"/>
      <protection hidden="1"/>
    </xf>
    <xf numFmtId="0" fontId="31" fillId="0" borderId="10" xfId="0" applyFont="1" applyBorder="1" applyAlignment="1" applyProtection="1">
      <alignment horizontal="left" vertical="top"/>
      <protection hidden="1"/>
    </xf>
    <xf numFmtId="0" fontId="14" fillId="0" borderId="11" xfId="0" applyFont="1" applyBorder="1" applyAlignment="1" applyProtection="1">
      <alignment horizontal="right" vertical="center" wrapText="1"/>
      <protection hidden="1"/>
    </xf>
    <xf numFmtId="0" fontId="14" fillId="0" borderId="17" xfId="0" applyFont="1" applyBorder="1" applyAlignment="1" applyProtection="1">
      <alignment horizontal="right" vertical="center" wrapText="1"/>
      <protection hidden="1"/>
    </xf>
    <xf numFmtId="0" fontId="14" fillId="0" borderId="13" xfId="0" applyFont="1" applyBorder="1" applyAlignment="1" applyProtection="1">
      <alignment horizontal="right" vertical="center" wrapText="1"/>
      <protection hidden="1"/>
    </xf>
    <xf numFmtId="0" fontId="17" fillId="0" borderId="17" xfId="0" applyFont="1" applyBorder="1" applyAlignment="1" applyProtection="1">
      <alignment horizontal="right" vertical="center" wrapText="1"/>
      <protection hidden="1"/>
    </xf>
    <xf numFmtId="0" fontId="17" fillId="0" borderId="13" xfId="0" applyFont="1" applyBorder="1" applyAlignment="1" applyProtection="1">
      <alignment horizontal="right" vertical="center" wrapText="1"/>
      <protection hidden="1"/>
    </xf>
    <xf numFmtId="0" fontId="6" fillId="7" borderId="10" xfId="0" applyFont="1" applyFill="1" applyBorder="1" applyAlignment="1" applyProtection="1">
      <alignment horizontal="center"/>
      <protection hidden="1"/>
    </xf>
    <xf numFmtId="0" fontId="5" fillId="0" borderId="10" xfId="0" applyFont="1" applyBorder="1" applyAlignment="1" applyProtection="1">
      <alignment horizontal="center"/>
      <protection hidden="1"/>
    </xf>
    <xf numFmtId="0" fontId="28" fillId="0" borderId="10" xfId="0" applyFont="1" applyBorder="1" applyAlignment="1" applyProtection="1">
      <alignment horizontal="left" vertical="top" wrapText="1"/>
      <protection hidden="1"/>
    </xf>
    <xf numFmtId="0" fontId="19" fillId="0" borderId="11" xfId="0" applyFont="1" applyBorder="1" applyAlignment="1" applyProtection="1">
      <alignment horizontal="right" vertical="top" wrapText="1"/>
      <protection hidden="1"/>
    </xf>
    <xf numFmtId="0" fontId="19" fillId="0" borderId="17" xfId="0" applyFont="1" applyBorder="1" applyAlignment="1" applyProtection="1">
      <alignment horizontal="right" vertical="top" wrapText="1"/>
      <protection hidden="1"/>
    </xf>
    <xf numFmtId="0" fontId="19" fillId="0" borderId="13" xfId="0" applyFont="1" applyBorder="1" applyAlignment="1" applyProtection="1">
      <alignment horizontal="right" vertical="top" wrapText="1"/>
      <protection hidden="1"/>
    </xf>
    <xf numFmtId="0" fontId="29" fillId="7" borderId="11" xfId="0" applyFont="1" applyFill="1" applyBorder="1" applyAlignment="1" applyProtection="1">
      <alignment horizontal="left" vertical="top" wrapText="1"/>
      <protection hidden="1"/>
    </xf>
    <xf numFmtId="0" fontId="17" fillId="7" borderId="17" xfId="0" applyFont="1" applyFill="1" applyBorder="1" applyAlignment="1" applyProtection="1">
      <alignment horizontal="left" vertical="top" wrapText="1"/>
      <protection hidden="1"/>
    </xf>
    <xf numFmtId="0" fontId="17" fillId="7" borderId="13" xfId="0" applyFont="1" applyFill="1" applyBorder="1" applyAlignment="1" applyProtection="1">
      <alignment horizontal="left" vertical="top" wrapText="1"/>
      <protection hidden="1"/>
    </xf>
    <xf numFmtId="0" fontId="0" fillId="6" borderId="0" xfId="0" applyFill="1" applyAlignment="1" applyProtection="1">
      <alignment horizontal="center"/>
      <protection hidden="1"/>
    </xf>
    <xf numFmtId="0" fontId="0" fillId="2" borderId="0" xfId="0" applyFill="1" applyAlignment="1" applyProtection="1">
      <alignment horizontal="center"/>
      <protection hidden="1"/>
    </xf>
    <xf numFmtId="0" fontId="6" fillId="0" borderId="0" xfId="0" applyFont="1" applyAlignment="1" applyProtection="1">
      <alignment horizontal="center" vertical="center"/>
      <protection hidden="1"/>
    </xf>
    <xf numFmtId="0" fontId="6" fillId="0" borderId="0" xfId="0" applyFont="1" applyAlignment="1" applyProtection="1">
      <alignment horizontal="center" vertical="center" wrapText="1"/>
      <protection hidden="1"/>
    </xf>
    <xf numFmtId="0" fontId="6" fillId="6" borderId="11" xfId="0" applyFont="1" applyFill="1" applyBorder="1" applyAlignment="1" applyProtection="1">
      <alignment horizontal="center"/>
      <protection hidden="1"/>
    </xf>
    <xf numFmtId="0" fontId="6" fillId="6" borderId="13" xfId="0" applyFont="1" applyFill="1" applyBorder="1" applyAlignment="1" applyProtection="1">
      <alignment horizontal="center"/>
      <protection hidden="1"/>
    </xf>
    <xf numFmtId="0" fontId="0" fillId="0" borderId="11" xfId="0" applyBorder="1" applyAlignment="1" applyProtection="1">
      <alignment horizontal="right"/>
      <protection hidden="1"/>
    </xf>
    <xf numFmtId="0" fontId="0" fillId="0" borderId="17" xfId="0" applyBorder="1" applyAlignment="1" applyProtection="1">
      <alignment horizontal="right"/>
      <protection hidden="1"/>
    </xf>
    <xf numFmtId="0" fontId="0" fillId="0" borderId="13" xfId="0" applyBorder="1" applyAlignment="1" applyProtection="1">
      <alignment horizontal="right"/>
      <protection hidden="1"/>
    </xf>
    <xf numFmtId="0" fontId="5" fillId="0" borderId="0" xfId="0" applyFont="1" applyAlignment="1" applyProtection="1">
      <alignment horizontal="center"/>
      <protection hidden="1"/>
    </xf>
    <xf numFmtId="0" fontId="14" fillId="0" borderId="11" xfId="6" applyFont="1" applyBorder="1" applyAlignment="1" applyProtection="1">
      <alignment horizontal="right" vertical="center"/>
      <protection hidden="1"/>
    </xf>
    <xf numFmtId="0" fontId="14" fillId="0" borderId="17" xfId="6" applyFont="1" applyBorder="1" applyAlignment="1" applyProtection="1">
      <alignment horizontal="right" vertical="center"/>
      <protection hidden="1"/>
    </xf>
    <xf numFmtId="0" fontId="14" fillId="0" borderId="13" xfId="6" applyFont="1" applyBorder="1" applyAlignment="1" applyProtection="1">
      <alignment horizontal="right" vertical="center"/>
      <protection hidden="1"/>
    </xf>
    <xf numFmtId="0" fontId="18" fillId="0" borderId="11" xfId="6" applyFont="1" applyBorder="1" applyAlignment="1" applyProtection="1">
      <alignment horizontal="right" vertical="center"/>
      <protection hidden="1"/>
    </xf>
    <xf numFmtId="0" fontId="18" fillId="0" borderId="17" xfId="6" applyFont="1" applyBorder="1" applyAlignment="1" applyProtection="1">
      <alignment horizontal="right" vertical="center"/>
      <protection hidden="1"/>
    </xf>
    <xf numFmtId="0" fontId="18" fillId="0" borderId="13" xfId="6" applyFont="1" applyBorder="1" applyAlignment="1" applyProtection="1">
      <alignment horizontal="right" vertical="center"/>
      <protection hidden="1"/>
    </xf>
    <xf numFmtId="0" fontId="6" fillId="6" borderId="10" xfId="0" applyFont="1" applyFill="1" applyBorder="1" applyAlignment="1" applyProtection="1">
      <alignment horizontal="center"/>
      <protection hidden="1"/>
    </xf>
    <xf numFmtId="0" fontId="6" fillId="0" borderId="0" xfId="0" applyFont="1" applyAlignment="1" applyProtection="1">
      <alignment horizontal="center" wrapText="1"/>
      <protection hidden="1"/>
    </xf>
    <xf numFmtId="0" fontId="5" fillId="2" borderId="0" xfId="0" applyFont="1" applyFill="1" applyAlignment="1" applyProtection="1">
      <alignment horizontal="center" wrapText="1"/>
      <protection hidden="1"/>
    </xf>
    <xf numFmtId="0" fontId="8" fillId="0" borderId="2" xfId="0" applyFont="1" applyBorder="1" applyAlignment="1" applyProtection="1">
      <alignment horizontal="center" wrapText="1"/>
      <protection hidden="1"/>
    </xf>
    <xf numFmtId="0" fontId="8" fillId="0" borderId="3" xfId="0" applyFont="1" applyBorder="1" applyAlignment="1" applyProtection="1">
      <alignment horizontal="center" wrapText="1"/>
      <protection hidden="1"/>
    </xf>
    <xf numFmtId="0" fontId="8" fillId="0" borderId="4" xfId="0" applyFont="1" applyBorder="1" applyAlignment="1" applyProtection="1">
      <alignment horizontal="center" wrapText="1"/>
      <protection hidden="1"/>
    </xf>
    <xf numFmtId="0" fontId="8" fillId="0" borderId="5" xfId="0" applyFont="1" applyBorder="1" applyAlignment="1" applyProtection="1">
      <alignment horizontal="center" wrapText="1"/>
      <protection hidden="1"/>
    </xf>
    <xf numFmtId="0" fontId="8" fillId="0" borderId="0" xfId="0" applyFont="1" applyAlignment="1" applyProtection="1">
      <alignment horizontal="center" wrapText="1"/>
      <protection hidden="1"/>
    </xf>
    <xf numFmtId="0" fontId="8" fillId="0" borderId="6" xfId="0" applyFont="1" applyBorder="1" applyAlignment="1" applyProtection="1">
      <alignment horizontal="center" wrapText="1"/>
      <protection hidden="1"/>
    </xf>
    <xf numFmtId="0" fontId="8" fillId="0" borderId="7" xfId="0" applyFont="1" applyBorder="1" applyAlignment="1" applyProtection="1">
      <alignment horizontal="center" wrapText="1"/>
      <protection hidden="1"/>
    </xf>
    <xf numFmtId="0" fontId="8" fillId="0" borderId="8" xfId="0" applyFont="1" applyBorder="1" applyAlignment="1" applyProtection="1">
      <alignment horizontal="center" wrapText="1"/>
      <protection hidden="1"/>
    </xf>
    <xf numFmtId="0" fontId="8" fillId="0" borderId="9" xfId="0" applyFont="1" applyBorder="1" applyAlignment="1" applyProtection="1">
      <alignment horizontal="center" wrapText="1"/>
      <protection hidden="1"/>
    </xf>
    <xf numFmtId="0" fontId="8" fillId="0" borderId="10" xfId="0" applyFont="1" applyBorder="1" applyAlignment="1" applyProtection="1">
      <alignment horizontal="center"/>
      <protection hidden="1"/>
    </xf>
    <xf numFmtId="0" fontId="5" fillId="0" borderId="0" xfId="0" applyFont="1" applyAlignment="1" applyProtection="1">
      <alignment horizontal="left"/>
      <protection hidden="1"/>
    </xf>
    <xf numFmtId="0" fontId="6" fillId="0" borderId="0" xfId="0" applyFont="1" applyAlignment="1" applyProtection="1">
      <alignment horizontal="center"/>
      <protection hidden="1"/>
    </xf>
    <xf numFmtId="0" fontId="5" fillId="6" borderId="10" xfId="0" applyFont="1" applyFill="1" applyBorder="1" applyAlignment="1" applyProtection="1">
      <alignment horizontal="center"/>
      <protection hidden="1"/>
    </xf>
    <xf numFmtId="0" fontId="5" fillId="0" borderId="1" xfId="0" applyFont="1" applyBorder="1" applyAlignment="1" applyProtection="1">
      <alignment horizontal="center"/>
      <protection hidden="1"/>
    </xf>
    <xf numFmtId="0" fontId="12" fillId="0" borderId="0" xfId="3" applyFont="1" applyAlignment="1" applyProtection="1">
      <alignment horizontal="justify" vertical="center"/>
      <protection hidden="1"/>
    </xf>
    <xf numFmtId="0" fontId="10" fillId="0" borderId="0" xfId="3" applyFont="1" applyAlignment="1" applyProtection="1">
      <alignment horizontal="center" vertical="center"/>
      <protection hidden="1"/>
    </xf>
    <xf numFmtId="0" fontId="0" fillId="6" borderId="0" xfId="3" applyFont="1" applyFill="1" applyAlignment="1" applyProtection="1">
      <alignment horizontal="left" vertical="center"/>
      <protection locked="0" hidden="1"/>
    </xf>
    <xf numFmtId="0" fontId="11" fillId="6" borderId="0" xfId="3" applyFont="1" applyFill="1" applyAlignment="1" applyProtection="1">
      <alignment horizontal="left" vertical="center"/>
      <protection locked="0" hidden="1"/>
    </xf>
    <xf numFmtId="167" fontId="11" fillId="0" borderId="0" xfId="3" applyNumberFormat="1" applyFont="1" applyAlignment="1" applyProtection="1">
      <alignment horizontal="left" vertical="center"/>
      <protection hidden="1"/>
    </xf>
    <xf numFmtId="0" fontId="12" fillId="2" borderId="0" xfId="3" applyFont="1" applyFill="1" applyAlignment="1" applyProtection="1">
      <alignment horizontal="justify" vertical="top"/>
      <protection hidden="1"/>
    </xf>
    <xf numFmtId="0" fontId="12" fillId="0" borderId="0" xfId="3" applyFont="1" applyAlignment="1" applyProtection="1">
      <alignment horizontal="justify" vertical="top"/>
      <protection hidden="1"/>
    </xf>
    <xf numFmtId="0" fontId="13" fillId="0" borderId="0" xfId="3" applyFont="1" applyAlignment="1" applyProtection="1">
      <alignment horizontal="justify" vertical="center"/>
      <protection hidden="1"/>
    </xf>
    <xf numFmtId="0" fontId="0" fillId="0" borderId="0" xfId="3" applyFont="1" applyAlignment="1" applyProtection="1">
      <alignment horizontal="justify" vertical="top"/>
      <protection hidden="1"/>
    </xf>
    <xf numFmtId="0" fontId="11" fillId="0" borderId="0" xfId="3" applyFont="1" applyAlignment="1" applyProtection="1">
      <alignment horizontal="justify" vertical="top"/>
      <protection hidden="1"/>
    </xf>
    <xf numFmtId="0" fontId="0" fillId="0" borderId="0" xfId="3" applyFont="1" applyAlignment="1" applyProtection="1">
      <alignment vertical="top" wrapText="1"/>
      <protection hidden="1"/>
    </xf>
    <xf numFmtId="0" fontId="0" fillId="0" borderId="0" xfId="0" applyAlignment="1" applyProtection="1">
      <alignment vertical="top" wrapText="1"/>
      <protection hidden="1"/>
    </xf>
    <xf numFmtId="0" fontId="11" fillId="0" borderId="16" xfId="0" applyFont="1" applyBorder="1" applyAlignment="1" applyProtection="1">
      <alignment horizontal="left" vertical="center" indent="2"/>
      <protection hidden="1"/>
    </xf>
    <xf numFmtId="167" fontId="10" fillId="6" borderId="10" xfId="3" applyNumberFormat="1" applyFont="1" applyFill="1" applyBorder="1" applyAlignment="1" applyProtection="1">
      <alignment horizontal="left" vertical="center" indent="1"/>
      <protection hidden="1"/>
    </xf>
    <xf numFmtId="0" fontId="11" fillId="0" borderId="14" xfId="0" applyFont="1" applyBorder="1" applyAlignment="1" applyProtection="1">
      <alignment horizontal="left" vertical="center" indent="2"/>
      <protection hidden="1"/>
    </xf>
    <xf numFmtId="0" fontId="11" fillId="0" borderId="0" xfId="0" applyFont="1" applyAlignment="1" applyProtection="1">
      <alignment horizontal="left" vertical="center" indent="2"/>
      <protection hidden="1"/>
    </xf>
    <xf numFmtId="0" fontId="11" fillId="6" borderId="15" xfId="0" applyFont="1" applyFill="1" applyBorder="1" applyAlignment="1" applyProtection="1">
      <alignment horizontal="center" vertical="center"/>
      <protection locked="0" hidden="1"/>
    </xf>
    <xf numFmtId="0" fontId="11" fillId="0" borderId="15" xfId="0" applyFont="1" applyBorder="1" applyAlignment="1" applyProtection="1">
      <alignment horizontal="left" vertical="center" indent="2"/>
      <protection hidden="1"/>
    </xf>
    <xf numFmtId="0" fontId="10" fillId="6" borderId="10" xfId="3" applyFont="1" applyFill="1" applyBorder="1" applyAlignment="1" applyProtection="1">
      <alignment horizontal="center" vertical="center"/>
      <protection hidden="1"/>
    </xf>
    <xf numFmtId="10" fontId="19" fillId="6" borderId="10" xfId="6" applyNumberFormat="1" applyFont="1" applyFill="1" applyBorder="1" applyAlignment="1" applyProtection="1">
      <alignment horizontal="center" vertical="center"/>
      <protection locked="0"/>
    </xf>
  </cellXfs>
  <cellStyles count="11">
    <cellStyle name="Comma" xfId="9" builtinId="3"/>
    <cellStyle name="Comma 2" xfId="7" xr:uid="{00000000-0005-0000-0000-000000000000}"/>
    <cellStyle name="Hyperlink" xfId="1" builtinId="8"/>
    <cellStyle name="Hyperlink 2" xfId="8" xr:uid="{00000000-0005-0000-0000-000002000000}"/>
    <cellStyle name="Normal" xfId="0" builtinId="0"/>
    <cellStyle name="Normal 2" xfId="6" xr:uid="{00000000-0005-0000-0000-000004000000}"/>
    <cellStyle name="Normal_Annexures TW 04" xfId="3" xr:uid="{00000000-0005-0000-0000-000005000000}"/>
    <cellStyle name="Normal_Attach 3(JV)" xfId="5" xr:uid="{00000000-0005-0000-0000-000006000000}"/>
    <cellStyle name="Normal_Price_Schedules for Insulator Package Rev-01" xfId="2" xr:uid="{00000000-0005-0000-0000-000007000000}"/>
    <cellStyle name="Normal_PRICE-SCHE Bihar-Rev-2-corrections_Annexures TW 04" xfId="4" xr:uid="{00000000-0005-0000-0000-000008000000}"/>
    <cellStyle name="Style 1" xfId="10" xr:uid="{00000000-0005-0000-0000-000003000000}"/>
  </cellStyles>
  <dxfs count="0"/>
  <tableStyles count="0" defaultTableStyle="TableStyleMedium9" defaultPivotStyle="PivotStyleLight16"/>
  <colors>
    <mruColors>
      <color rgb="FF339933"/>
      <color rgb="FF00CC00"/>
      <color rgb="FF009900"/>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9525</xdr:colOff>
      <xdr:row>13</xdr:row>
      <xdr:rowOff>57150</xdr:rowOff>
    </xdr:from>
    <xdr:to>
      <xdr:col>11</xdr:col>
      <xdr:colOff>605561</xdr:colOff>
      <xdr:row>16</xdr:row>
      <xdr:rowOff>191177</xdr:rowOff>
    </xdr:to>
    <xdr:pic>
      <xdr:nvPicPr>
        <xdr:cNvPr id="2" name="Picture 1" descr="Logo PNG.png">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stretch>
          <a:fillRect/>
        </a:stretch>
      </xdr:blipFill>
      <xdr:spPr>
        <a:xfrm>
          <a:off x="4886325" y="3810000"/>
          <a:ext cx="2691536" cy="85792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Sonudeep/Price%20Par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sic Data"/>
      <sheetName val="Cover"/>
      <sheetName val="Names of Bidder"/>
      <sheetName val="Sch-1"/>
      <sheetName val="Sch-1 Dis"/>
      <sheetName val="Sch-2"/>
      <sheetName val="Sch-2 Dis"/>
      <sheetName val="Sch-3 "/>
      <sheetName val="Sch-3 Dis"/>
      <sheetName val="Sch-4(Buyback)"/>
      <sheetName val="Sch-4"/>
      <sheetName val="Sch-4 Dis"/>
      <sheetName val="Sch-5"/>
      <sheetName val="Sch-5 After Discount"/>
      <sheetName val="Sch-6"/>
      <sheetName val="Sch-6 Dis"/>
      <sheetName val="Discount"/>
      <sheetName val="Octroi"/>
      <sheetName val="Entry Tax"/>
      <sheetName val="Other Taxes &amp; Duties"/>
      <sheetName val="Bid Form 2nd Envelope"/>
      <sheetName val="Q &amp; C"/>
      <sheetName val="T &amp; D"/>
      <sheetName val="N to W"/>
    </sheetNames>
    <sheetDataSet>
      <sheetData sheetId="0"/>
      <sheetData sheetId="1"/>
      <sheetData sheetId="2"/>
      <sheetData sheetId="3">
        <row r="6">
          <cell r="E6" t="str">
            <v>To:</v>
          </cell>
        </row>
        <row r="7">
          <cell r="E7" t="str">
            <v>Contract Services</v>
          </cell>
        </row>
        <row r="8">
          <cell r="B8" t="str">
            <v/>
          </cell>
          <cell r="E8" t="str">
            <v>Power Grid Corporation of India Ltd.,</v>
          </cell>
        </row>
        <row r="9">
          <cell r="E9" t="str">
            <v>Eastern Region Transmission System-I</v>
          </cell>
        </row>
        <row r="10">
          <cell r="E10" t="str">
            <v>Vidyut Board Colony Shastri Nagar</v>
          </cell>
        </row>
        <row r="11">
          <cell r="E11" t="str">
            <v>Patna 800023</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K4"/>
  <sheetViews>
    <sheetView workbookViewId="0">
      <selection activeCell="A2" sqref="A2"/>
    </sheetView>
  </sheetViews>
  <sheetFormatPr defaultRowHeight="15" x14ac:dyDescent="0.25"/>
  <cols>
    <col min="1" max="1" width="19.85546875" customWidth="1"/>
    <col min="11" max="11" width="27.140625" customWidth="1"/>
  </cols>
  <sheetData>
    <row r="2" spans="1:11" x14ac:dyDescent="0.25">
      <c r="A2" t="s">
        <v>345</v>
      </c>
    </row>
    <row r="3" spans="1:11" ht="53.25" customHeight="1" x14ac:dyDescent="0.25">
      <c r="A3" t="s">
        <v>0</v>
      </c>
      <c r="B3" s="124" t="s">
        <v>333</v>
      </c>
      <c r="C3" s="124"/>
      <c r="D3" s="124"/>
      <c r="E3" s="124"/>
      <c r="F3" s="124"/>
      <c r="G3" s="124"/>
      <c r="H3" s="124"/>
      <c r="I3" s="124"/>
      <c r="J3" s="124"/>
      <c r="K3" s="124"/>
    </row>
    <row r="4" spans="1:11" x14ac:dyDescent="0.25">
      <c r="G4" s="68"/>
    </row>
  </sheetData>
  <mergeCells count="1">
    <mergeCell ref="B3:K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18"/>
  <sheetViews>
    <sheetView showGridLines="0" workbookViewId="0">
      <selection activeCell="A12" sqref="A12:L12"/>
    </sheetView>
  </sheetViews>
  <sheetFormatPr defaultRowHeight="15" x14ac:dyDescent="0.25"/>
  <cols>
    <col min="10" max="10" width="13.140625" customWidth="1"/>
  </cols>
  <sheetData>
    <row r="1" spans="1:12" ht="21.75" customHeight="1" x14ac:dyDescent="0.25">
      <c r="A1" s="2" t="str">
        <f>Sheet1!A2</f>
        <v>RFX. No. 5002003517 NIT-430</v>
      </c>
      <c r="B1" s="3"/>
      <c r="C1" s="3"/>
      <c r="D1" s="4"/>
      <c r="E1" s="4"/>
      <c r="F1" s="4"/>
      <c r="G1" s="4"/>
      <c r="H1" s="4"/>
      <c r="I1" s="4"/>
      <c r="J1" s="4"/>
      <c r="K1" s="4"/>
      <c r="L1" s="5"/>
    </row>
    <row r="2" spans="1:12" ht="34.5" customHeight="1" x14ac:dyDescent="0.25">
      <c r="A2" s="135" t="str">
        <f>Sheet1!B3</f>
        <v>CONSTRUCTION OF S/S &amp; TL STORE BUILDING AND OPEN STORE YARD PLATFORM INCLUDING EARTH FILLING AT 400/220/132KV SAHARSA SUBSTATION.</v>
      </c>
      <c r="B2" s="136"/>
      <c r="C2" s="136"/>
      <c r="D2" s="136"/>
      <c r="E2" s="136"/>
      <c r="F2" s="136"/>
      <c r="G2" s="136"/>
      <c r="H2" s="136"/>
      <c r="I2" s="136"/>
      <c r="J2" s="136"/>
      <c r="K2" s="136"/>
      <c r="L2" s="137"/>
    </row>
    <row r="3" spans="1:12" ht="15" hidden="1" customHeight="1" x14ac:dyDescent="0.25">
      <c r="A3" s="135"/>
      <c r="B3" s="136"/>
      <c r="C3" s="136"/>
      <c r="D3" s="136"/>
      <c r="E3" s="136"/>
      <c r="F3" s="136"/>
      <c r="G3" s="136"/>
      <c r="H3" s="136"/>
      <c r="I3" s="136"/>
      <c r="J3" s="136"/>
      <c r="K3" s="136"/>
      <c r="L3" s="137"/>
    </row>
    <row r="4" spans="1:12" x14ac:dyDescent="0.25">
      <c r="A4" s="132" t="s">
        <v>1</v>
      </c>
      <c r="B4" s="133"/>
      <c r="C4" s="133"/>
      <c r="D4" s="133"/>
      <c r="E4" s="133"/>
      <c r="F4" s="133"/>
      <c r="G4" s="133"/>
      <c r="H4" s="133"/>
      <c r="I4" s="133"/>
      <c r="J4" s="133"/>
      <c r="K4" s="133"/>
      <c r="L4" s="134"/>
    </row>
    <row r="5" spans="1:12" x14ac:dyDescent="0.25">
      <c r="A5" s="6"/>
      <c r="L5" s="7"/>
    </row>
    <row r="6" spans="1:12" ht="44.25" customHeight="1" x14ac:dyDescent="0.25">
      <c r="A6" s="8">
        <v>1</v>
      </c>
      <c r="B6" s="130" t="s">
        <v>5</v>
      </c>
      <c r="C6" s="130"/>
      <c r="D6" s="130"/>
      <c r="E6" s="130"/>
      <c r="F6" s="130"/>
      <c r="G6" s="130"/>
      <c r="H6" s="130"/>
      <c r="I6" s="130"/>
      <c r="J6" s="130"/>
      <c r="K6" s="130"/>
      <c r="L6" s="131"/>
    </row>
    <row r="7" spans="1:12" ht="51" customHeight="1" x14ac:dyDescent="0.25">
      <c r="A7" s="8">
        <v>2</v>
      </c>
      <c r="B7" s="130" t="s">
        <v>2</v>
      </c>
      <c r="C7" s="130"/>
      <c r="D7" s="130"/>
      <c r="E7" s="130"/>
      <c r="F7" s="130"/>
      <c r="G7" s="130"/>
      <c r="H7" s="130"/>
      <c r="I7" s="130"/>
      <c r="J7" s="130"/>
      <c r="K7" s="130"/>
      <c r="L7" s="131"/>
    </row>
    <row r="8" spans="1:12" ht="48" customHeight="1" x14ac:dyDescent="0.25">
      <c r="A8" s="8">
        <v>3</v>
      </c>
      <c r="B8" s="130" t="s">
        <v>3</v>
      </c>
      <c r="C8" s="130"/>
      <c r="D8" s="130"/>
      <c r="E8" s="130"/>
      <c r="F8" s="130"/>
      <c r="G8" s="130"/>
      <c r="H8" s="130"/>
      <c r="I8" s="130"/>
      <c r="J8" s="130"/>
      <c r="K8" s="130"/>
      <c r="L8" s="131"/>
    </row>
    <row r="9" spans="1:12" x14ac:dyDescent="0.25">
      <c r="A9" s="6"/>
      <c r="L9" s="7"/>
    </row>
    <row r="10" spans="1:12" ht="12.75" customHeight="1" x14ac:dyDescent="0.25">
      <c r="A10" s="6"/>
      <c r="L10" s="7"/>
    </row>
    <row r="11" spans="1:12" x14ac:dyDescent="0.25">
      <c r="A11" s="6"/>
      <c r="L11" s="7"/>
    </row>
    <row r="12" spans="1:12" x14ac:dyDescent="0.25">
      <c r="A12" s="127" t="s">
        <v>4</v>
      </c>
      <c r="B12" s="128"/>
      <c r="C12" s="128"/>
      <c r="D12" s="128"/>
      <c r="E12" s="128"/>
      <c r="F12" s="128"/>
      <c r="G12" s="128"/>
      <c r="H12" s="128"/>
      <c r="I12" s="128"/>
      <c r="J12" s="128"/>
      <c r="K12" s="128"/>
      <c r="L12" s="129"/>
    </row>
    <row r="13" spans="1:12" x14ac:dyDescent="0.25">
      <c r="A13" s="6"/>
      <c r="L13" s="7"/>
    </row>
    <row r="14" spans="1:12" ht="20.25" x14ac:dyDescent="0.25">
      <c r="A14" s="138" t="s">
        <v>6</v>
      </c>
      <c r="B14" s="139"/>
      <c r="C14" s="139"/>
      <c r="D14" s="139"/>
      <c r="E14" s="139"/>
      <c r="F14" s="139"/>
      <c r="G14" s="139"/>
      <c r="H14" s="139"/>
      <c r="L14" s="7"/>
    </row>
    <row r="15" spans="1:12" ht="16.5" x14ac:dyDescent="0.25">
      <c r="A15" s="125" t="s">
        <v>7</v>
      </c>
      <c r="B15" s="126"/>
      <c r="C15" s="126"/>
      <c r="D15" s="126"/>
      <c r="E15" s="126"/>
      <c r="F15" s="126"/>
      <c r="G15" s="126"/>
      <c r="H15" s="126"/>
      <c r="L15" s="7"/>
    </row>
    <row r="16" spans="1:12" ht="20.25" x14ac:dyDescent="0.25">
      <c r="A16" s="138" t="s">
        <v>8</v>
      </c>
      <c r="B16" s="139"/>
      <c r="C16" s="139"/>
      <c r="D16" s="139"/>
      <c r="E16" s="139"/>
      <c r="F16" s="139"/>
      <c r="G16" s="139"/>
      <c r="H16" s="139"/>
      <c r="L16" s="7"/>
    </row>
    <row r="17" spans="1:12" ht="16.5" x14ac:dyDescent="0.25">
      <c r="A17" s="125" t="s">
        <v>9</v>
      </c>
      <c r="B17" s="126"/>
      <c r="C17" s="126"/>
      <c r="D17" s="126"/>
      <c r="E17" s="126"/>
      <c r="F17" s="126"/>
      <c r="G17" s="126"/>
      <c r="H17" s="126"/>
      <c r="L17" s="7"/>
    </row>
    <row r="18" spans="1:12" ht="15.75" thickBot="1" x14ac:dyDescent="0.3">
      <c r="A18" s="9"/>
      <c r="B18" s="10"/>
      <c r="C18" s="10"/>
      <c r="D18" s="10"/>
      <c r="E18" s="10"/>
      <c r="F18" s="10"/>
      <c r="G18" s="10"/>
      <c r="H18" s="10"/>
      <c r="I18" s="10"/>
      <c r="J18" s="10"/>
      <c r="K18" s="10"/>
      <c r="L18" s="11"/>
    </row>
  </sheetData>
  <sheetProtection password="DC1A" sheet="1" objects="1" scenarios="1"/>
  <mergeCells count="10">
    <mergeCell ref="A4:L4"/>
    <mergeCell ref="A2:L3"/>
    <mergeCell ref="A14:H14"/>
    <mergeCell ref="A15:H15"/>
    <mergeCell ref="A16:H16"/>
    <mergeCell ref="A17:H17"/>
    <mergeCell ref="A12:L12"/>
    <mergeCell ref="B8:L8"/>
    <mergeCell ref="B7:L7"/>
    <mergeCell ref="B6:L6"/>
  </mergeCells>
  <hyperlinks>
    <hyperlink ref="A12:J12" location="Details!A1" display="Click here to proceed." xr:uid="{00000000-0004-0000-0100-000000000000}"/>
  </hyperlink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18"/>
  <sheetViews>
    <sheetView showGridLines="0" workbookViewId="0">
      <selection activeCell="E17" sqref="E17:K18"/>
    </sheetView>
  </sheetViews>
  <sheetFormatPr defaultRowHeight="15" x14ac:dyDescent="0.25"/>
  <cols>
    <col min="9" max="9" width="8.85546875" customWidth="1"/>
    <col min="10" max="10" width="9.140625" hidden="1" customWidth="1"/>
    <col min="11" max="11" width="0.140625" customWidth="1"/>
    <col min="12" max="12" width="9.140625" hidden="1" customWidth="1"/>
  </cols>
  <sheetData>
    <row r="1" spans="1:12" x14ac:dyDescent="0.25">
      <c r="A1" s="1" t="str">
        <f>Sheet1!A2</f>
        <v>RFX. No. 5002003517 NIT-430</v>
      </c>
      <c r="B1" s="1"/>
      <c r="C1" s="1"/>
    </row>
    <row r="2" spans="1:12" ht="39" customHeight="1" x14ac:dyDescent="0.25">
      <c r="A2" s="140" t="str">
        <f>Sheet1!B3</f>
        <v>CONSTRUCTION OF S/S &amp; TL STORE BUILDING AND OPEN STORE YARD PLATFORM INCLUDING EARTH FILLING AT 400/220/132KV SAHARSA SUBSTATION.</v>
      </c>
      <c r="B2" s="140"/>
      <c r="C2" s="140"/>
      <c r="D2" s="140"/>
      <c r="E2" s="140"/>
      <c r="F2" s="140"/>
      <c r="G2" s="140"/>
      <c r="H2" s="140"/>
      <c r="I2" s="140"/>
      <c r="J2" s="140"/>
      <c r="K2" s="140"/>
      <c r="L2" s="140"/>
    </row>
    <row r="4" spans="1:12" x14ac:dyDescent="0.25">
      <c r="A4" s="133" t="s">
        <v>10</v>
      </c>
      <c r="B4" s="133"/>
      <c r="C4" s="133"/>
      <c r="D4" s="133"/>
      <c r="E4" s="133"/>
      <c r="F4" s="133"/>
      <c r="G4" s="133"/>
      <c r="H4" s="133"/>
      <c r="I4" s="133"/>
      <c r="J4" s="133"/>
      <c r="K4" s="133"/>
      <c r="L4" s="133"/>
    </row>
    <row r="6" spans="1:12" ht="47.25" customHeight="1" x14ac:dyDescent="0.25">
      <c r="A6" s="141" t="s">
        <v>11</v>
      </c>
      <c r="B6" s="141"/>
      <c r="C6" s="141"/>
      <c r="D6" s="141"/>
      <c r="E6" s="142"/>
      <c r="F6" s="142"/>
      <c r="G6" s="142"/>
      <c r="H6" s="142"/>
      <c r="I6" s="142"/>
      <c r="J6" s="54"/>
      <c r="K6" s="54"/>
    </row>
    <row r="7" spans="1:12" ht="45" customHeight="1" x14ac:dyDescent="0.25">
      <c r="A7" s="143" t="s">
        <v>12</v>
      </c>
      <c r="B7" s="143"/>
      <c r="C7" s="143"/>
      <c r="D7" s="144"/>
      <c r="E7" s="145"/>
      <c r="F7" s="145"/>
      <c r="G7" s="145"/>
      <c r="H7" s="145"/>
      <c r="I7" s="145"/>
      <c r="J7" s="54"/>
      <c r="K7" s="54"/>
    </row>
    <row r="8" spans="1:12" ht="42" customHeight="1" x14ac:dyDescent="0.25">
      <c r="E8" s="146"/>
      <c r="F8" s="146"/>
      <c r="G8" s="146"/>
      <c r="H8" s="146"/>
      <c r="I8" s="146"/>
      <c r="J8" s="54"/>
      <c r="K8" s="54"/>
    </row>
    <row r="9" spans="1:12" ht="46.5" customHeight="1" x14ac:dyDescent="0.25">
      <c r="E9" s="147"/>
      <c r="F9" s="147"/>
      <c r="G9" s="147"/>
      <c r="H9" s="147"/>
      <c r="I9" s="147"/>
      <c r="J9" s="54"/>
      <c r="K9" s="54"/>
    </row>
    <row r="10" spans="1:12" ht="30.75" customHeight="1" x14ac:dyDescent="0.25">
      <c r="A10" s="148" t="s">
        <v>13</v>
      </c>
      <c r="B10" s="148"/>
      <c r="C10" s="148"/>
      <c r="D10" s="148"/>
      <c r="E10" s="146"/>
      <c r="F10" s="146"/>
      <c r="G10" s="146"/>
      <c r="H10" s="146"/>
      <c r="I10" s="146"/>
      <c r="J10" s="54"/>
      <c r="K10" s="54"/>
    </row>
    <row r="11" spans="1:12" ht="29.25" customHeight="1" x14ac:dyDescent="0.25">
      <c r="A11" s="141" t="s">
        <v>14</v>
      </c>
      <c r="B11" s="141"/>
      <c r="C11" s="141"/>
      <c r="D11" s="141"/>
      <c r="E11" s="142"/>
      <c r="F11" s="142"/>
      <c r="G11" s="142"/>
      <c r="H11" s="142"/>
      <c r="I11" s="142"/>
      <c r="J11" s="54"/>
      <c r="K11" s="54"/>
    </row>
    <row r="12" spans="1:12" ht="29.25" customHeight="1" x14ac:dyDescent="0.25">
      <c r="A12" s="141" t="s">
        <v>15</v>
      </c>
      <c r="B12" s="141"/>
      <c r="C12" s="141"/>
      <c r="D12" s="141"/>
      <c r="E12" s="142"/>
      <c r="F12" s="142"/>
      <c r="G12" s="142"/>
      <c r="H12" s="142"/>
      <c r="I12" s="142"/>
      <c r="J12" s="54"/>
      <c r="K12" s="54"/>
    </row>
    <row r="13" spans="1:12" ht="29.25" customHeight="1" x14ac:dyDescent="0.25">
      <c r="A13" s="141" t="s">
        <v>16</v>
      </c>
      <c r="B13" s="141"/>
      <c r="C13" s="141"/>
      <c r="D13" s="141"/>
      <c r="E13" s="142"/>
      <c r="F13" s="142"/>
      <c r="G13" s="142"/>
      <c r="H13" s="142"/>
      <c r="I13" s="142"/>
      <c r="J13" s="54"/>
      <c r="K13" s="54"/>
    </row>
    <row r="14" spans="1:12" ht="31.5" customHeight="1" x14ac:dyDescent="0.25">
      <c r="A14" s="141" t="s">
        <v>17</v>
      </c>
      <c r="B14" s="141"/>
      <c r="C14" s="141"/>
      <c r="D14" s="141"/>
      <c r="E14" s="142"/>
      <c r="F14" s="142"/>
      <c r="G14" s="142"/>
      <c r="H14" s="142"/>
      <c r="I14" s="142"/>
      <c r="J14" s="54"/>
      <c r="K14" s="54"/>
    </row>
    <row r="15" spans="1:12" x14ac:dyDescent="0.25">
      <c r="E15" s="54"/>
      <c r="F15" s="54"/>
      <c r="G15" s="54"/>
      <c r="H15" s="54"/>
      <c r="I15" s="54"/>
      <c r="J15" s="54"/>
      <c r="K15" s="54"/>
    </row>
    <row r="16" spans="1:12" x14ac:dyDescent="0.25">
      <c r="E16" s="54"/>
      <c r="F16" s="54"/>
      <c r="G16" s="54"/>
      <c r="H16" s="54"/>
      <c r="I16" s="54"/>
      <c r="J16" s="54"/>
      <c r="K16" s="54"/>
    </row>
    <row r="17" spans="1:11" ht="25.5" customHeight="1" x14ac:dyDescent="0.25">
      <c r="A17" s="148" t="s">
        <v>18</v>
      </c>
      <c r="B17" s="148"/>
      <c r="C17" s="148"/>
      <c r="D17" s="148"/>
      <c r="E17" s="149"/>
      <c r="F17" s="149"/>
      <c r="G17" s="149"/>
      <c r="H17" s="149"/>
      <c r="I17" s="149"/>
      <c r="J17" s="55"/>
      <c r="K17" s="55"/>
    </row>
    <row r="18" spans="1:11" ht="25.5" customHeight="1" x14ac:dyDescent="0.25">
      <c r="A18" s="148" t="s">
        <v>19</v>
      </c>
      <c r="B18" s="148"/>
      <c r="C18" s="148"/>
      <c r="D18" s="148"/>
      <c r="E18" s="150"/>
      <c r="F18" s="150"/>
      <c r="G18" s="150"/>
      <c r="H18" s="150"/>
      <c r="I18" s="150"/>
      <c r="J18" s="150"/>
      <c r="K18" s="150"/>
    </row>
  </sheetData>
  <sheetProtection password="DC1A" sheet="1" objects="1" scenarios="1" selectLockedCells="1"/>
  <mergeCells count="22">
    <mergeCell ref="A17:D17"/>
    <mergeCell ref="A18:D18"/>
    <mergeCell ref="E17:I17"/>
    <mergeCell ref="E18:K18"/>
    <mergeCell ref="A12:D12"/>
    <mergeCell ref="E12:I12"/>
    <mergeCell ref="A13:D13"/>
    <mergeCell ref="A14:D14"/>
    <mergeCell ref="E13:I13"/>
    <mergeCell ref="E14:I14"/>
    <mergeCell ref="E8:I8"/>
    <mergeCell ref="E9:I9"/>
    <mergeCell ref="A10:D10"/>
    <mergeCell ref="E10:I10"/>
    <mergeCell ref="A11:D11"/>
    <mergeCell ref="E11:I11"/>
    <mergeCell ref="A2:L2"/>
    <mergeCell ref="A4:L4"/>
    <mergeCell ref="A6:D6"/>
    <mergeCell ref="E6:I6"/>
    <mergeCell ref="A7:D7"/>
    <mergeCell ref="E7:I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179"/>
  <sheetViews>
    <sheetView tabSelected="1" topLeftCell="A162" workbookViewId="0">
      <selection activeCell="E172" sqref="E172"/>
    </sheetView>
  </sheetViews>
  <sheetFormatPr defaultColWidth="9.140625" defaultRowHeight="15" x14ac:dyDescent="0.25"/>
  <cols>
    <col min="1" max="1" width="7.28515625" style="30" customWidth="1"/>
    <col min="2" max="2" width="12" style="30" customWidth="1"/>
    <col min="3" max="3" width="56.85546875" style="49" customWidth="1"/>
    <col min="4" max="4" width="12.42578125" style="61" customWidth="1"/>
    <col min="5" max="5" width="15.7109375" style="61" customWidth="1"/>
    <col min="6" max="6" width="16.28515625" style="61" hidden="1" customWidth="1"/>
    <col min="7" max="7" width="17.140625" style="61" customWidth="1"/>
    <col min="8" max="8" width="19.140625" style="61" customWidth="1"/>
    <col min="9" max="9" width="20.140625" style="30" customWidth="1"/>
    <col min="10" max="16384" width="9.140625" style="30"/>
  </cols>
  <sheetData>
    <row r="1" spans="1:10" x14ac:dyDescent="0.25">
      <c r="A1" s="57" t="str">
        <f>Sheet1!A2</f>
        <v>RFX. No. 5002003517 NIT-430</v>
      </c>
      <c r="B1" s="57"/>
      <c r="C1" s="48"/>
    </row>
    <row r="2" spans="1:10" ht="30.95" customHeight="1" x14ac:dyDescent="0.25">
      <c r="A2" s="174" t="str">
        <f>Sheet1!B3</f>
        <v>CONSTRUCTION OF S/S &amp; TL STORE BUILDING AND OPEN STORE YARD PLATFORM INCLUDING EARTH FILLING AT 400/220/132KV SAHARSA SUBSTATION.</v>
      </c>
      <c r="B2" s="174"/>
      <c r="C2" s="174"/>
      <c r="D2" s="174"/>
      <c r="E2" s="174"/>
      <c r="F2" s="174"/>
      <c r="G2" s="174"/>
      <c r="H2" s="174"/>
    </row>
    <row r="3" spans="1:10" x14ac:dyDescent="0.25">
      <c r="H3" s="62" t="s">
        <v>59</v>
      </c>
      <c r="J3" s="49"/>
    </row>
    <row r="4" spans="1:10" ht="36" customHeight="1" x14ac:dyDescent="0.25">
      <c r="A4" s="182" t="s">
        <v>11</v>
      </c>
      <c r="B4" s="182"/>
      <c r="C4" s="177">
        <f>Details!E6</f>
        <v>0</v>
      </c>
      <c r="D4" s="178"/>
      <c r="G4" s="67" t="s">
        <v>20</v>
      </c>
      <c r="H4" s="62"/>
      <c r="I4" s="49"/>
    </row>
    <row r="5" spans="1:10" ht="33" customHeight="1" x14ac:dyDescent="0.25">
      <c r="A5" s="165" t="s">
        <v>12</v>
      </c>
      <c r="B5" s="165"/>
      <c r="C5" s="177">
        <f>Details!E7</f>
        <v>0</v>
      </c>
      <c r="D5" s="178"/>
      <c r="G5" s="175" t="s">
        <v>21</v>
      </c>
      <c r="H5" s="175"/>
      <c r="I5" s="51"/>
    </row>
    <row r="6" spans="1:10" ht="42" customHeight="1" x14ac:dyDescent="0.25">
      <c r="A6" s="164"/>
      <c r="B6" s="164"/>
      <c r="C6" s="177">
        <f>Details!E8</f>
        <v>0</v>
      </c>
      <c r="D6" s="178"/>
      <c r="G6" s="176" t="s">
        <v>22</v>
      </c>
      <c r="H6" s="176"/>
      <c r="I6" s="51"/>
    </row>
    <row r="7" spans="1:10" ht="36.950000000000003" customHeight="1" x14ac:dyDescent="0.25">
      <c r="A7" s="165"/>
      <c r="B7" s="165"/>
      <c r="C7" s="177">
        <f>Details!E9</f>
        <v>0</v>
      </c>
      <c r="D7" s="178"/>
      <c r="G7" s="176" t="s">
        <v>23</v>
      </c>
      <c r="H7" s="176"/>
      <c r="I7" s="56"/>
    </row>
    <row r="10" spans="1:10" ht="47.45" customHeight="1" x14ac:dyDescent="0.25">
      <c r="A10" s="69" t="s">
        <v>60</v>
      </c>
      <c r="B10" s="70" t="s">
        <v>74</v>
      </c>
      <c r="C10" s="71" t="s">
        <v>75</v>
      </c>
      <c r="D10" s="72" t="s">
        <v>76</v>
      </c>
      <c r="E10" s="73" t="s">
        <v>328</v>
      </c>
      <c r="F10" s="73" t="s">
        <v>77</v>
      </c>
      <c r="G10" s="72" t="s">
        <v>329</v>
      </c>
      <c r="H10" s="72" t="s">
        <v>330</v>
      </c>
    </row>
    <row r="11" spans="1:10" s="77" customFormat="1" ht="23.25" customHeight="1" x14ac:dyDescent="0.25">
      <c r="A11" s="74" t="s">
        <v>100</v>
      </c>
      <c r="B11" s="166" t="s">
        <v>101</v>
      </c>
      <c r="C11" s="166"/>
      <c r="D11" s="75"/>
      <c r="E11" s="76"/>
      <c r="F11" s="75"/>
      <c r="G11" s="75"/>
      <c r="H11" s="75"/>
    </row>
    <row r="12" spans="1:10" s="77" customFormat="1" ht="172.5" customHeight="1" x14ac:dyDescent="0.25">
      <c r="A12" s="85">
        <v>1</v>
      </c>
      <c r="B12" s="85" t="s">
        <v>102</v>
      </c>
      <c r="C12" s="99" t="s">
        <v>103</v>
      </c>
      <c r="D12" s="85" t="s">
        <v>104</v>
      </c>
      <c r="E12" s="105">
        <v>1296</v>
      </c>
      <c r="F12" s="87">
        <v>2278.3000000000002</v>
      </c>
      <c r="G12" s="87">
        <v>1930.762711864407</v>
      </c>
      <c r="H12" s="105">
        <f t="shared" ref="H12:H18" si="0">E12*G12</f>
        <v>2502268.4745762716</v>
      </c>
    </row>
    <row r="13" spans="1:10" s="77" customFormat="1" ht="64.5" customHeight="1" x14ac:dyDescent="0.25">
      <c r="A13" s="85">
        <v>2</v>
      </c>
      <c r="B13" s="85">
        <v>5.35</v>
      </c>
      <c r="C13" s="99" t="s">
        <v>105</v>
      </c>
      <c r="D13" s="85" t="s">
        <v>99</v>
      </c>
      <c r="E13" s="105">
        <v>287</v>
      </c>
      <c r="F13" s="87">
        <v>733.5</v>
      </c>
      <c r="G13" s="87">
        <v>621.61016949152543</v>
      </c>
      <c r="H13" s="105">
        <f t="shared" si="0"/>
        <v>178402.11864406778</v>
      </c>
    </row>
    <row r="14" spans="1:10" s="77" customFormat="1" ht="108.75" customHeight="1" x14ac:dyDescent="0.25">
      <c r="A14" s="85">
        <v>3</v>
      </c>
      <c r="B14" s="85">
        <v>20.9</v>
      </c>
      <c r="C14" s="99" t="s">
        <v>106</v>
      </c>
      <c r="D14" s="85" t="s">
        <v>107</v>
      </c>
      <c r="E14" s="105">
        <v>81</v>
      </c>
      <c r="F14" s="87">
        <v>1153.2</v>
      </c>
      <c r="G14" s="87">
        <v>977.28813559322032</v>
      </c>
      <c r="H14" s="105">
        <f t="shared" si="0"/>
        <v>79160.338983050839</v>
      </c>
    </row>
    <row r="15" spans="1:10" s="77" customFormat="1" ht="99" customHeight="1" x14ac:dyDescent="0.25">
      <c r="A15" s="85">
        <v>4</v>
      </c>
      <c r="B15" s="85" t="s">
        <v>108</v>
      </c>
      <c r="C15" s="96" t="s">
        <v>109</v>
      </c>
      <c r="D15" s="85" t="s">
        <v>87</v>
      </c>
      <c r="E15" s="105">
        <v>409</v>
      </c>
      <c r="F15" s="87">
        <v>260.3</v>
      </c>
      <c r="G15" s="87">
        <v>220.59322033898306</v>
      </c>
      <c r="H15" s="105">
        <f t="shared" si="0"/>
        <v>90222.627118644072</v>
      </c>
    </row>
    <row r="16" spans="1:10" s="77" customFormat="1" ht="36.75" customHeight="1" x14ac:dyDescent="0.25">
      <c r="A16" s="85">
        <v>5</v>
      </c>
      <c r="B16" s="85" t="s">
        <v>110</v>
      </c>
      <c r="C16" s="96" t="s">
        <v>111</v>
      </c>
      <c r="D16" s="85" t="s">
        <v>87</v>
      </c>
      <c r="E16" s="105">
        <v>100</v>
      </c>
      <c r="F16" s="87">
        <v>126.8</v>
      </c>
      <c r="G16" s="87">
        <v>107.45762711864407</v>
      </c>
      <c r="H16" s="105">
        <f t="shared" si="0"/>
        <v>10745.762711864407</v>
      </c>
    </row>
    <row r="17" spans="1:8" s="77" customFormat="1" ht="36.75" customHeight="1" x14ac:dyDescent="0.25">
      <c r="A17" s="85">
        <v>6</v>
      </c>
      <c r="B17" s="85">
        <v>2.27</v>
      </c>
      <c r="C17" s="86" t="s">
        <v>112</v>
      </c>
      <c r="D17" s="85" t="s">
        <v>87</v>
      </c>
      <c r="E17" s="105">
        <v>66</v>
      </c>
      <c r="F17" s="87">
        <v>2123.75</v>
      </c>
      <c r="G17" s="87">
        <v>1799.7881355932204</v>
      </c>
      <c r="H17" s="106">
        <f t="shared" si="0"/>
        <v>118786.01694915254</v>
      </c>
    </row>
    <row r="18" spans="1:8" s="77" customFormat="1" ht="64.5" customHeight="1" x14ac:dyDescent="0.25">
      <c r="A18" s="107">
        <v>7</v>
      </c>
      <c r="B18" s="107" t="s">
        <v>88</v>
      </c>
      <c r="C18" s="108" t="s">
        <v>334</v>
      </c>
      <c r="D18" s="107" t="s">
        <v>86</v>
      </c>
      <c r="E18" s="109">
        <v>99</v>
      </c>
      <c r="F18" s="110">
        <v>3235.64</v>
      </c>
      <c r="G18" s="87">
        <v>2742.0677966101694</v>
      </c>
      <c r="H18" s="109">
        <f t="shared" si="0"/>
        <v>271464.71186440677</v>
      </c>
    </row>
    <row r="19" spans="1:8" s="77" customFormat="1" ht="64.5" customHeight="1" x14ac:dyDescent="0.25">
      <c r="A19" s="85">
        <v>8</v>
      </c>
      <c r="B19" s="85">
        <v>4.0999999999999996</v>
      </c>
      <c r="C19" s="96" t="s">
        <v>113</v>
      </c>
      <c r="D19" s="85"/>
      <c r="E19" s="105"/>
      <c r="F19" s="87">
        <v>0</v>
      </c>
      <c r="G19" s="87">
        <v>0</v>
      </c>
      <c r="H19" s="105"/>
    </row>
    <row r="20" spans="1:8" s="77" customFormat="1" ht="32.25" customHeight="1" x14ac:dyDescent="0.25">
      <c r="A20" s="85" t="s">
        <v>114</v>
      </c>
      <c r="B20" s="85" t="s">
        <v>78</v>
      </c>
      <c r="C20" s="96" t="s">
        <v>115</v>
      </c>
      <c r="D20" s="85" t="s">
        <v>87</v>
      </c>
      <c r="E20" s="105">
        <v>98</v>
      </c>
      <c r="F20" s="87">
        <v>7878.5</v>
      </c>
      <c r="G20" s="87">
        <v>6676.6949152542375</v>
      </c>
      <c r="H20" s="105">
        <f t="shared" ref="H20:H83" si="1">E20*G20</f>
        <v>654316.10169491533</v>
      </c>
    </row>
    <row r="21" spans="1:8" s="77" customFormat="1" ht="32.25" customHeight="1" x14ac:dyDescent="0.25">
      <c r="A21" s="85" t="s">
        <v>116</v>
      </c>
      <c r="B21" s="85" t="s">
        <v>82</v>
      </c>
      <c r="C21" s="96" t="s">
        <v>117</v>
      </c>
      <c r="D21" s="85" t="s">
        <v>87</v>
      </c>
      <c r="E21" s="105">
        <v>21</v>
      </c>
      <c r="F21" s="87">
        <v>7178.75</v>
      </c>
      <c r="G21" s="87">
        <v>6083.6864406779659</v>
      </c>
      <c r="H21" s="105">
        <f t="shared" si="1"/>
        <v>127757.41525423729</v>
      </c>
    </row>
    <row r="22" spans="1:8" s="77" customFormat="1" ht="158.25" customHeight="1" x14ac:dyDescent="0.25">
      <c r="A22" s="85">
        <v>9</v>
      </c>
      <c r="B22" s="97" t="s">
        <v>92</v>
      </c>
      <c r="C22" s="78" t="s">
        <v>335</v>
      </c>
      <c r="D22" s="97" t="s">
        <v>63</v>
      </c>
      <c r="E22" s="105">
        <v>123</v>
      </c>
      <c r="F22" s="111">
        <v>9504.75</v>
      </c>
      <c r="G22" s="87">
        <v>8054.8728813559319</v>
      </c>
      <c r="H22" s="105">
        <f>E22*G22</f>
        <v>990749.36440677964</v>
      </c>
    </row>
    <row r="23" spans="1:8" s="77" customFormat="1" ht="158.25" customHeight="1" x14ac:dyDescent="0.25">
      <c r="A23" s="85">
        <v>10</v>
      </c>
      <c r="B23" s="97" t="s">
        <v>336</v>
      </c>
      <c r="C23" s="78" t="s">
        <v>337</v>
      </c>
      <c r="D23" s="97" t="s">
        <v>63</v>
      </c>
      <c r="E23" s="105">
        <v>79</v>
      </c>
      <c r="F23" s="111">
        <v>9860.4</v>
      </c>
      <c r="G23" s="87">
        <v>8356.2711864406774</v>
      </c>
      <c r="H23" s="105">
        <f>E23*G23</f>
        <v>660145.42372881353</v>
      </c>
    </row>
    <row r="24" spans="1:8" s="77" customFormat="1" ht="56.25" customHeight="1" x14ac:dyDescent="0.25">
      <c r="A24" s="85">
        <v>11</v>
      </c>
      <c r="B24" s="85">
        <v>2.25</v>
      </c>
      <c r="C24" s="96" t="s">
        <v>118</v>
      </c>
      <c r="D24" s="85" t="s">
        <v>87</v>
      </c>
      <c r="E24" s="105">
        <v>248</v>
      </c>
      <c r="F24" s="87">
        <v>196</v>
      </c>
      <c r="G24" s="87">
        <v>166.10169491525423</v>
      </c>
      <c r="H24" s="105">
        <f t="shared" si="1"/>
        <v>41193.220338983047</v>
      </c>
    </row>
    <row r="25" spans="1:8" s="77" customFormat="1" ht="66.75" customHeight="1" x14ac:dyDescent="0.25">
      <c r="A25" s="85">
        <v>12</v>
      </c>
      <c r="B25" s="85" t="s">
        <v>119</v>
      </c>
      <c r="C25" s="96" t="s">
        <v>120</v>
      </c>
      <c r="D25" s="85" t="s">
        <v>121</v>
      </c>
      <c r="E25" s="105">
        <v>588</v>
      </c>
      <c r="F25" s="87">
        <v>234.75</v>
      </c>
      <c r="G25" s="87">
        <v>198.9406779661017</v>
      </c>
      <c r="H25" s="105">
        <f t="shared" si="1"/>
        <v>116977.1186440678</v>
      </c>
    </row>
    <row r="26" spans="1:8" s="77" customFormat="1" ht="158.25" customHeight="1" x14ac:dyDescent="0.25">
      <c r="A26" s="85">
        <v>13</v>
      </c>
      <c r="B26" s="112" t="s">
        <v>122</v>
      </c>
      <c r="C26" s="96" t="s">
        <v>123</v>
      </c>
      <c r="D26" s="85" t="s">
        <v>61</v>
      </c>
      <c r="E26" s="105">
        <v>800</v>
      </c>
      <c r="F26" s="87">
        <v>310.05</v>
      </c>
      <c r="G26" s="87">
        <v>262.75423728813558</v>
      </c>
      <c r="H26" s="105">
        <f t="shared" si="1"/>
        <v>210203.38983050847</v>
      </c>
    </row>
    <row r="27" spans="1:8" s="77" customFormat="1" ht="81.75" customHeight="1" x14ac:dyDescent="0.25">
      <c r="A27" s="85">
        <v>14</v>
      </c>
      <c r="B27" s="85" t="s">
        <v>124</v>
      </c>
      <c r="C27" s="96" t="s">
        <v>125</v>
      </c>
      <c r="D27" s="85" t="s">
        <v>87</v>
      </c>
      <c r="E27" s="105">
        <v>40</v>
      </c>
      <c r="F27" s="87">
        <v>7132.25</v>
      </c>
      <c r="G27" s="87">
        <v>6044.2796610169489</v>
      </c>
      <c r="H27" s="105">
        <f t="shared" si="1"/>
        <v>241771.18644067796</v>
      </c>
    </row>
    <row r="28" spans="1:8" s="77" customFormat="1" ht="77.25" customHeight="1" x14ac:dyDescent="0.25">
      <c r="A28" s="85">
        <v>15</v>
      </c>
      <c r="B28" s="85" t="s">
        <v>126</v>
      </c>
      <c r="C28" s="96" t="s">
        <v>127</v>
      </c>
      <c r="D28" s="85" t="s">
        <v>87</v>
      </c>
      <c r="E28" s="105">
        <v>120</v>
      </c>
      <c r="F28" s="87">
        <v>9105.9500000000007</v>
      </c>
      <c r="G28" s="87">
        <v>7716.9067796610179</v>
      </c>
      <c r="H28" s="105">
        <f t="shared" si="1"/>
        <v>926028.81355932215</v>
      </c>
    </row>
    <row r="29" spans="1:8" s="77" customFormat="1" ht="57.75" customHeight="1" x14ac:dyDescent="0.25">
      <c r="A29" s="85">
        <v>16</v>
      </c>
      <c r="B29" s="85">
        <v>4.1100000000000003</v>
      </c>
      <c r="C29" s="96" t="s">
        <v>128</v>
      </c>
      <c r="D29" s="85" t="s">
        <v>61</v>
      </c>
      <c r="E29" s="105">
        <v>49</v>
      </c>
      <c r="F29" s="87">
        <v>495.75</v>
      </c>
      <c r="G29" s="87">
        <v>420.12711864406782</v>
      </c>
      <c r="H29" s="105">
        <f t="shared" si="1"/>
        <v>20586.228813559323</v>
      </c>
    </row>
    <row r="30" spans="1:8" s="77" customFormat="1" ht="57.75" customHeight="1" x14ac:dyDescent="0.25">
      <c r="A30" s="85">
        <v>17</v>
      </c>
      <c r="B30" s="85">
        <v>4.12</v>
      </c>
      <c r="C30" s="96" t="s">
        <v>129</v>
      </c>
      <c r="D30" s="85" t="s">
        <v>130</v>
      </c>
      <c r="E30" s="105">
        <v>16</v>
      </c>
      <c r="F30" s="87">
        <v>18.149999999999999</v>
      </c>
      <c r="G30" s="87">
        <v>15.381355932203387</v>
      </c>
      <c r="H30" s="105">
        <f t="shared" si="1"/>
        <v>246.1016949152542</v>
      </c>
    </row>
    <row r="31" spans="1:8" s="77" customFormat="1" ht="57.75" customHeight="1" x14ac:dyDescent="0.25">
      <c r="A31" s="85">
        <v>18</v>
      </c>
      <c r="B31" s="85">
        <v>4.13</v>
      </c>
      <c r="C31" s="96" t="s">
        <v>131</v>
      </c>
      <c r="D31" s="85" t="s">
        <v>61</v>
      </c>
      <c r="E31" s="105">
        <v>49</v>
      </c>
      <c r="F31" s="87">
        <v>146.15</v>
      </c>
      <c r="G31" s="87">
        <v>123.85593220338983</v>
      </c>
      <c r="H31" s="105">
        <f t="shared" si="1"/>
        <v>6068.9406779661012</v>
      </c>
    </row>
    <row r="32" spans="1:8" s="77" customFormat="1" ht="32.25" customHeight="1" x14ac:dyDescent="0.25">
      <c r="A32" s="113">
        <v>19</v>
      </c>
      <c r="B32" s="113"/>
      <c r="C32" s="114" t="s">
        <v>132</v>
      </c>
      <c r="D32" s="113"/>
      <c r="E32" s="115"/>
      <c r="F32" s="116">
        <v>0</v>
      </c>
      <c r="G32" s="87">
        <v>0</v>
      </c>
      <c r="H32" s="115"/>
    </row>
    <row r="33" spans="1:8" s="77" customFormat="1" ht="32.25" customHeight="1" x14ac:dyDescent="0.25">
      <c r="A33" s="85" t="s">
        <v>114</v>
      </c>
      <c r="B33" s="85" t="s">
        <v>79</v>
      </c>
      <c r="C33" s="96" t="s">
        <v>133</v>
      </c>
      <c r="D33" s="85" t="s">
        <v>61</v>
      </c>
      <c r="E33" s="105">
        <v>289</v>
      </c>
      <c r="F33" s="87">
        <v>392.15</v>
      </c>
      <c r="G33" s="87">
        <v>332.33050847457628</v>
      </c>
      <c r="H33" s="105">
        <f t="shared" si="1"/>
        <v>96043.516949152545</v>
      </c>
    </row>
    <row r="34" spans="1:8" s="77" customFormat="1" ht="32.25" customHeight="1" x14ac:dyDescent="0.25">
      <c r="A34" s="85" t="s">
        <v>116</v>
      </c>
      <c r="B34" s="85" t="s">
        <v>84</v>
      </c>
      <c r="C34" s="96" t="s">
        <v>134</v>
      </c>
      <c r="D34" s="85" t="s">
        <v>61</v>
      </c>
      <c r="E34" s="105">
        <v>5</v>
      </c>
      <c r="F34" s="87">
        <v>927.25</v>
      </c>
      <c r="G34" s="87">
        <v>785.80508474576266</v>
      </c>
      <c r="H34" s="105">
        <f t="shared" si="1"/>
        <v>3929.0254237288132</v>
      </c>
    </row>
    <row r="35" spans="1:8" s="77" customFormat="1" ht="32.25" customHeight="1" x14ac:dyDescent="0.25">
      <c r="A35" s="85" t="s">
        <v>135</v>
      </c>
      <c r="B35" s="85" t="s">
        <v>80</v>
      </c>
      <c r="C35" s="96" t="s">
        <v>136</v>
      </c>
      <c r="D35" s="85" t="s">
        <v>61</v>
      </c>
      <c r="E35" s="105">
        <v>524</v>
      </c>
      <c r="F35" s="87">
        <v>736.4</v>
      </c>
      <c r="G35" s="87">
        <v>624.06779661016947</v>
      </c>
      <c r="H35" s="105">
        <f t="shared" si="1"/>
        <v>327011.5254237288</v>
      </c>
    </row>
    <row r="36" spans="1:8" s="77" customFormat="1" ht="32.25" customHeight="1" x14ac:dyDescent="0.25">
      <c r="A36" s="85" t="s">
        <v>137</v>
      </c>
      <c r="B36" s="85" t="s">
        <v>81</v>
      </c>
      <c r="C36" s="96" t="s">
        <v>138</v>
      </c>
      <c r="D36" s="85" t="s">
        <v>61</v>
      </c>
      <c r="E36" s="105">
        <v>347</v>
      </c>
      <c r="F36" s="87">
        <v>961.3</v>
      </c>
      <c r="G36" s="87">
        <v>814.66101694915255</v>
      </c>
      <c r="H36" s="105">
        <f t="shared" si="1"/>
        <v>282687.37288135593</v>
      </c>
    </row>
    <row r="37" spans="1:8" s="77" customFormat="1" ht="32.25" customHeight="1" x14ac:dyDescent="0.25">
      <c r="A37" s="85" t="s">
        <v>139</v>
      </c>
      <c r="B37" s="85" t="s">
        <v>83</v>
      </c>
      <c r="C37" s="96" t="s">
        <v>140</v>
      </c>
      <c r="D37" s="85" t="s">
        <v>61</v>
      </c>
      <c r="E37" s="105">
        <v>331</v>
      </c>
      <c r="F37" s="87">
        <v>842.5</v>
      </c>
      <c r="G37" s="87">
        <v>713.98305084745766</v>
      </c>
      <c r="H37" s="105">
        <f t="shared" si="1"/>
        <v>236328.38983050847</v>
      </c>
    </row>
    <row r="38" spans="1:8" s="77" customFormat="1" ht="57" customHeight="1" x14ac:dyDescent="0.25">
      <c r="A38" s="85">
        <v>20</v>
      </c>
      <c r="B38" s="85" t="s">
        <v>141</v>
      </c>
      <c r="C38" s="96" t="s">
        <v>142</v>
      </c>
      <c r="D38" s="85" t="s">
        <v>143</v>
      </c>
      <c r="E38" s="105">
        <v>55641</v>
      </c>
      <c r="F38" s="87">
        <v>102.2</v>
      </c>
      <c r="G38" s="87">
        <v>86.610169491525426</v>
      </c>
      <c r="H38" s="105">
        <f t="shared" si="1"/>
        <v>4819076.440677966</v>
      </c>
    </row>
    <row r="39" spans="1:8" s="77" customFormat="1" ht="120.75" customHeight="1" x14ac:dyDescent="0.25">
      <c r="A39" s="85">
        <v>21</v>
      </c>
      <c r="B39" s="85">
        <v>11.4</v>
      </c>
      <c r="C39" s="96" t="s">
        <v>144</v>
      </c>
      <c r="D39" s="85" t="s">
        <v>61</v>
      </c>
      <c r="E39" s="105">
        <v>663</v>
      </c>
      <c r="F39" s="87">
        <v>978.45</v>
      </c>
      <c r="G39" s="87">
        <v>829.19491525423734</v>
      </c>
      <c r="H39" s="105">
        <f t="shared" si="1"/>
        <v>549756.2288135594</v>
      </c>
    </row>
    <row r="40" spans="1:8" s="77" customFormat="1" ht="120.75" customHeight="1" x14ac:dyDescent="0.25">
      <c r="A40" s="85">
        <v>22</v>
      </c>
      <c r="B40" s="85">
        <v>8.31</v>
      </c>
      <c r="C40" s="96" t="s">
        <v>145</v>
      </c>
      <c r="D40" s="85" t="s">
        <v>61</v>
      </c>
      <c r="E40" s="105">
        <v>12</v>
      </c>
      <c r="F40" s="87">
        <v>1267.95</v>
      </c>
      <c r="G40" s="87">
        <v>1074.5338983050847</v>
      </c>
      <c r="H40" s="105">
        <f t="shared" si="1"/>
        <v>12894.406779661016</v>
      </c>
    </row>
    <row r="41" spans="1:8" s="77" customFormat="1" ht="100.5" customHeight="1" x14ac:dyDescent="0.25">
      <c r="A41" s="85">
        <v>23</v>
      </c>
      <c r="B41" s="85">
        <v>11.37</v>
      </c>
      <c r="C41" s="96" t="s">
        <v>146</v>
      </c>
      <c r="D41" s="85" t="s">
        <v>61</v>
      </c>
      <c r="E41" s="105">
        <v>8</v>
      </c>
      <c r="F41" s="87">
        <v>1096.55</v>
      </c>
      <c r="G41" s="87">
        <v>929.27966101694915</v>
      </c>
      <c r="H41" s="105">
        <f t="shared" si="1"/>
        <v>7434.2372881355932</v>
      </c>
    </row>
    <row r="42" spans="1:8" s="77" customFormat="1" ht="32.25" customHeight="1" x14ac:dyDescent="0.25">
      <c r="A42" s="107">
        <v>24</v>
      </c>
      <c r="B42" s="107" t="s">
        <v>147</v>
      </c>
      <c r="C42" s="117" t="s">
        <v>148</v>
      </c>
      <c r="D42" s="107" t="s">
        <v>61</v>
      </c>
      <c r="E42" s="118">
        <v>1394</v>
      </c>
      <c r="F42" s="110">
        <v>333.35</v>
      </c>
      <c r="G42" s="87">
        <v>282.5</v>
      </c>
      <c r="H42" s="118">
        <f t="shared" si="1"/>
        <v>393805</v>
      </c>
    </row>
    <row r="43" spans="1:8" s="77" customFormat="1" ht="32.25" customHeight="1" x14ac:dyDescent="0.25">
      <c r="A43" s="85">
        <v>25</v>
      </c>
      <c r="B43" s="85" t="s">
        <v>149</v>
      </c>
      <c r="C43" s="96" t="s">
        <v>150</v>
      </c>
      <c r="D43" s="85" t="s">
        <v>61</v>
      </c>
      <c r="E43" s="105">
        <v>321</v>
      </c>
      <c r="F43" s="87">
        <v>425.55</v>
      </c>
      <c r="G43" s="87">
        <v>360.63559322033899</v>
      </c>
      <c r="H43" s="105">
        <f t="shared" si="1"/>
        <v>115764.02542372882</v>
      </c>
    </row>
    <row r="44" spans="1:8" s="77" customFormat="1" ht="32.25" customHeight="1" x14ac:dyDescent="0.25">
      <c r="A44" s="85">
        <v>26</v>
      </c>
      <c r="B44" s="85" t="s">
        <v>151</v>
      </c>
      <c r="C44" s="96" t="s">
        <v>152</v>
      </c>
      <c r="D44" s="85" t="s">
        <v>61</v>
      </c>
      <c r="E44" s="105">
        <v>4</v>
      </c>
      <c r="F44" s="87">
        <v>300.45</v>
      </c>
      <c r="G44" s="87">
        <v>254.61864406779662</v>
      </c>
      <c r="H44" s="105">
        <f t="shared" si="1"/>
        <v>1018.4745762711865</v>
      </c>
    </row>
    <row r="45" spans="1:8" s="77" customFormat="1" ht="32.25" customHeight="1" x14ac:dyDescent="0.25">
      <c r="A45" s="85">
        <v>27</v>
      </c>
      <c r="B45" s="85" t="s">
        <v>153</v>
      </c>
      <c r="C45" s="96" t="s">
        <v>154</v>
      </c>
      <c r="D45" s="85" t="s">
        <v>61</v>
      </c>
      <c r="E45" s="105">
        <v>87</v>
      </c>
      <c r="F45" s="87">
        <v>383</v>
      </c>
      <c r="G45" s="87">
        <v>324.57627118644069</v>
      </c>
      <c r="H45" s="105">
        <f t="shared" si="1"/>
        <v>28238.135593220341</v>
      </c>
    </row>
    <row r="46" spans="1:8" s="77" customFormat="1" ht="32.25" customHeight="1" x14ac:dyDescent="0.25">
      <c r="A46" s="85">
        <v>28</v>
      </c>
      <c r="B46" s="85" t="s">
        <v>155</v>
      </c>
      <c r="C46" s="96" t="s">
        <v>156</v>
      </c>
      <c r="D46" s="85" t="s">
        <v>61</v>
      </c>
      <c r="E46" s="105">
        <v>511</v>
      </c>
      <c r="F46" s="87">
        <v>466.05</v>
      </c>
      <c r="G46" s="87">
        <v>394.95762711864404</v>
      </c>
      <c r="H46" s="105">
        <f t="shared" si="1"/>
        <v>201823.3474576271</v>
      </c>
    </row>
    <row r="47" spans="1:8" s="77" customFormat="1" ht="32.25" customHeight="1" x14ac:dyDescent="0.25">
      <c r="A47" s="85">
        <v>29</v>
      </c>
      <c r="B47" s="85" t="s">
        <v>157</v>
      </c>
      <c r="C47" s="99" t="s">
        <v>158</v>
      </c>
      <c r="D47" s="85" t="s">
        <v>63</v>
      </c>
      <c r="E47" s="87">
        <v>0.1</v>
      </c>
      <c r="F47" s="87">
        <v>116520.3</v>
      </c>
      <c r="G47" s="87">
        <v>98746.016949152545</v>
      </c>
      <c r="H47" s="105">
        <f t="shared" si="1"/>
        <v>9874.6016949152545</v>
      </c>
    </row>
    <row r="48" spans="1:8" s="77" customFormat="1" ht="102" customHeight="1" x14ac:dyDescent="0.25">
      <c r="A48" s="85">
        <v>30</v>
      </c>
      <c r="B48" s="85" t="s">
        <v>159</v>
      </c>
      <c r="C48" s="96" t="s">
        <v>160</v>
      </c>
      <c r="D48" s="85" t="s">
        <v>61</v>
      </c>
      <c r="E48" s="87">
        <v>4.25</v>
      </c>
      <c r="F48" s="87">
        <v>2392.65</v>
      </c>
      <c r="G48" s="87">
        <v>2027.6694915254238</v>
      </c>
      <c r="H48" s="105">
        <f t="shared" si="1"/>
        <v>8617.595338983052</v>
      </c>
    </row>
    <row r="49" spans="1:8" s="77" customFormat="1" ht="179.25" customHeight="1" x14ac:dyDescent="0.25">
      <c r="A49" s="85">
        <v>31</v>
      </c>
      <c r="B49" s="85" t="s">
        <v>161</v>
      </c>
      <c r="C49" s="96" t="s">
        <v>162</v>
      </c>
      <c r="D49" s="85" t="s">
        <v>65</v>
      </c>
      <c r="E49" s="105">
        <v>664</v>
      </c>
      <c r="F49" s="87">
        <v>131.05000000000001</v>
      </c>
      <c r="G49" s="87">
        <v>111.05932203389833</v>
      </c>
      <c r="H49" s="105">
        <f t="shared" si="1"/>
        <v>73743.389830508488</v>
      </c>
    </row>
    <row r="50" spans="1:8" s="77" customFormat="1" ht="54" customHeight="1" x14ac:dyDescent="0.25">
      <c r="A50" s="85">
        <v>32</v>
      </c>
      <c r="B50" s="85" t="s">
        <v>163</v>
      </c>
      <c r="C50" s="96" t="s">
        <v>164</v>
      </c>
      <c r="D50" s="85" t="s">
        <v>61</v>
      </c>
      <c r="E50" s="105">
        <v>46</v>
      </c>
      <c r="F50" s="87">
        <v>1390.15</v>
      </c>
      <c r="G50" s="87">
        <v>1178.093220338983</v>
      </c>
      <c r="H50" s="105">
        <f t="shared" si="1"/>
        <v>54192.288135593219</v>
      </c>
    </row>
    <row r="51" spans="1:8" s="77" customFormat="1" ht="53.25" customHeight="1" x14ac:dyDescent="0.25">
      <c r="A51" s="85">
        <v>32</v>
      </c>
      <c r="B51" s="85" t="s">
        <v>165</v>
      </c>
      <c r="C51" s="96" t="s">
        <v>166</v>
      </c>
      <c r="D51" s="85" t="s">
        <v>65</v>
      </c>
      <c r="E51" s="105">
        <v>900</v>
      </c>
      <c r="F51" s="87">
        <v>219.1</v>
      </c>
      <c r="G51" s="87">
        <v>185.67796610169492</v>
      </c>
      <c r="H51" s="105">
        <f t="shared" si="1"/>
        <v>167110.16949152542</v>
      </c>
    </row>
    <row r="52" spans="1:8" s="77" customFormat="1" ht="51" customHeight="1" x14ac:dyDescent="0.25">
      <c r="A52" s="85">
        <v>33</v>
      </c>
      <c r="B52" s="85" t="s">
        <v>167</v>
      </c>
      <c r="C52" s="96" t="s">
        <v>168</v>
      </c>
      <c r="D52" s="85" t="s">
        <v>169</v>
      </c>
      <c r="E52" s="105">
        <v>32</v>
      </c>
      <c r="F52" s="87">
        <v>39.950000000000003</v>
      </c>
      <c r="G52" s="87">
        <v>33.855932203389834</v>
      </c>
      <c r="H52" s="105">
        <f t="shared" si="1"/>
        <v>1083.3898305084747</v>
      </c>
    </row>
    <row r="53" spans="1:8" s="77" customFormat="1" ht="54" customHeight="1" x14ac:dyDescent="0.25">
      <c r="A53" s="85">
        <v>34</v>
      </c>
      <c r="B53" s="85" t="s">
        <v>170</v>
      </c>
      <c r="C53" s="96" t="s">
        <v>171</v>
      </c>
      <c r="D53" s="85" t="s">
        <v>169</v>
      </c>
      <c r="E53" s="105">
        <v>32</v>
      </c>
      <c r="F53" s="87">
        <v>61.05</v>
      </c>
      <c r="G53" s="87">
        <v>51.737288135593218</v>
      </c>
      <c r="H53" s="105">
        <f t="shared" si="1"/>
        <v>1655.593220338983</v>
      </c>
    </row>
    <row r="54" spans="1:8" s="77" customFormat="1" ht="116.25" customHeight="1" x14ac:dyDescent="0.25">
      <c r="A54" s="85">
        <v>35</v>
      </c>
      <c r="B54" s="85" t="s">
        <v>172</v>
      </c>
      <c r="C54" s="96" t="s">
        <v>173</v>
      </c>
      <c r="D54" s="85" t="s">
        <v>61</v>
      </c>
      <c r="E54" s="105">
        <v>14</v>
      </c>
      <c r="F54" s="87">
        <v>3307.05</v>
      </c>
      <c r="G54" s="87">
        <v>2802.5847457627119</v>
      </c>
      <c r="H54" s="105">
        <f>E54*G54</f>
        <v>39236.186440677964</v>
      </c>
    </row>
    <row r="55" spans="1:8" s="77" customFormat="1" ht="32.25" customHeight="1" x14ac:dyDescent="0.25">
      <c r="A55" s="85">
        <v>36</v>
      </c>
      <c r="B55" s="85">
        <v>10.7</v>
      </c>
      <c r="C55" s="96" t="s">
        <v>174</v>
      </c>
      <c r="D55" s="85" t="s">
        <v>169</v>
      </c>
      <c r="E55" s="105">
        <v>4</v>
      </c>
      <c r="F55" s="87">
        <v>492.35</v>
      </c>
      <c r="G55" s="87">
        <v>417.24576271186442</v>
      </c>
      <c r="H55" s="105">
        <f t="shared" si="1"/>
        <v>1668.9830508474577</v>
      </c>
    </row>
    <row r="56" spans="1:8" s="77" customFormat="1" ht="72.75" customHeight="1" x14ac:dyDescent="0.25">
      <c r="A56" s="85">
        <v>37</v>
      </c>
      <c r="B56" s="85" t="s">
        <v>175</v>
      </c>
      <c r="C56" s="96" t="s">
        <v>176</v>
      </c>
      <c r="D56" s="85" t="s">
        <v>169</v>
      </c>
      <c r="E56" s="105">
        <v>4</v>
      </c>
      <c r="F56" s="87">
        <v>303.25</v>
      </c>
      <c r="G56" s="87">
        <v>256.99152542372883</v>
      </c>
      <c r="H56" s="105">
        <f>E56*G56</f>
        <v>1027.9661016949153</v>
      </c>
    </row>
    <row r="57" spans="1:8" s="77" customFormat="1" ht="72.75" customHeight="1" x14ac:dyDescent="0.25">
      <c r="A57" s="85">
        <v>38</v>
      </c>
      <c r="B57" s="85" t="s">
        <v>177</v>
      </c>
      <c r="C57" s="96" t="s">
        <v>178</v>
      </c>
      <c r="D57" s="85" t="s">
        <v>169</v>
      </c>
      <c r="E57" s="105">
        <v>2</v>
      </c>
      <c r="F57" s="87">
        <v>115.15</v>
      </c>
      <c r="G57" s="87">
        <v>97.584745762711862</v>
      </c>
      <c r="H57" s="105">
        <f>E57*G57</f>
        <v>195.16949152542372</v>
      </c>
    </row>
    <row r="58" spans="1:8" s="77" customFormat="1" ht="72.75" customHeight="1" x14ac:dyDescent="0.25">
      <c r="A58" s="85">
        <v>39</v>
      </c>
      <c r="B58" s="85" t="s">
        <v>179</v>
      </c>
      <c r="C58" s="96" t="s">
        <v>180</v>
      </c>
      <c r="D58" s="85" t="s">
        <v>169</v>
      </c>
      <c r="E58" s="105">
        <v>4</v>
      </c>
      <c r="F58" s="87">
        <v>66.25</v>
      </c>
      <c r="G58" s="87">
        <v>56.144067796610166</v>
      </c>
      <c r="H58" s="105">
        <f>E58*G58</f>
        <v>224.57627118644066</v>
      </c>
    </row>
    <row r="59" spans="1:8" s="77" customFormat="1" ht="72.75" customHeight="1" x14ac:dyDescent="0.25">
      <c r="A59" s="85">
        <v>40</v>
      </c>
      <c r="B59" s="85" t="s">
        <v>181</v>
      </c>
      <c r="C59" s="96" t="s">
        <v>182</v>
      </c>
      <c r="D59" s="85" t="s">
        <v>169</v>
      </c>
      <c r="E59" s="105">
        <v>2</v>
      </c>
      <c r="F59" s="87">
        <v>39.6</v>
      </c>
      <c r="G59" s="87">
        <v>33.559322033898304</v>
      </c>
      <c r="H59" s="105">
        <f t="shared" si="1"/>
        <v>67.118644067796609</v>
      </c>
    </row>
    <row r="60" spans="1:8" s="77" customFormat="1" ht="72.75" customHeight="1" x14ac:dyDescent="0.25">
      <c r="A60" s="85">
        <v>41</v>
      </c>
      <c r="B60" s="85" t="s">
        <v>183</v>
      </c>
      <c r="C60" s="96" t="s">
        <v>184</v>
      </c>
      <c r="D60" s="85" t="s">
        <v>61</v>
      </c>
      <c r="E60" s="105">
        <v>11</v>
      </c>
      <c r="F60" s="87">
        <v>61.45</v>
      </c>
      <c r="G60" s="87">
        <v>54.866071428571431</v>
      </c>
      <c r="H60" s="105">
        <f>E60*G60</f>
        <v>603.52678571428578</v>
      </c>
    </row>
    <row r="61" spans="1:8" s="77" customFormat="1" ht="72.75" customHeight="1" x14ac:dyDescent="0.25">
      <c r="A61" s="85">
        <v>42</v>
      </c>
      <c r="B61" s="85" t="s">
        <v>185</v>
      </c>
      <c r="C61" s="96" t="s">
        <v>186</v>
      </c>
      <c r="D61" s="85" t="s">
        <v>61</v>
      </c>
      <c r="E61" s="105">
        <v>336</v>
      </c>
      <c r="F61" s="87">
        <v>226.25</v>
      </c>
      <c r="G61" s="87">
        <v>191.73728813559322</v>
      </c>
      <c r="H61" s="105">
        <f t="shared" si="1"/>
        <v>64423.728813559319</v>
      </c>
    </row>
    <row r="62" spans="1:8" s="77" customFormat="1" ht="54" customHeight="1" x14ac:dyDescent="0.25">
      <c r="A62" s="85">
        <v>43</v>
      </c>
      <c r="B62" s="85" t="s">
        <v>187</v>
      </c>
      <c r="C62" s="96" t="s">
        <v>188</v>
      </c>
      <c r="D62" s="85" t="s">
        <v>61</v>
      </c>
      <c r="E62" s="105">
        <v>702</v>
      </c>
      <c r="F62" s="87">
        <v>39.049999999999997</v>
      </c>
      <c r="G62" s="87">
        <v>33.093220338983045</v>
      </c>
      <c r="H62" s="105">
        <f t="shared" si="1"/>
        <v>23231.440677966097</v>
      </c>
    </row>
    <row r="63" spans="1:8" s="77" customFormat="1" ht="70.5" customHeight="1" x14ac:dyDescent="0.25">
      <c r="A63" s="85">
        <v>44</v>
      </c>
      <c r="B63" s="85" t="s">
        <v>189</v>
      </c>
      <c r="C63" s="96" t="s">
        <v>190</v>
      </c>
      <c r="D63" s="85" t="s">
        <v>61</v>
      </c>
      <c r="E63" s="105">
        <v>1393</v>
      </c>
      <c r="F63" s="87">
        <v>160.6</v>
      </c>
      <c r="G63" s="87">
        <v>136.10169491525423</v>
      </c>
      <c r="H63" s="105">
        <f t="shared" si="1"/>
        <v>189589.66101694913</v>
      </c>
    </row>
    <row r="64" spans="1:8" s="77" customFormat="1" ht="66" customHeight="1" x14ac:dyDescent="0.25">
      <c r="A64" s="85">
        <v>45</v>
      </c>
      <c r="B64" s="85" t="s">
        <v>191</v>
      </c>
      <c r="C64" s="96" t="s">
        <v>192</v>
      </c>
      <c r="D64" s="85" t="s">
        <v>104</v>
      </c>
      <c r="E64" s="105">
        <v>70</v>
      </c>
      <c r="F64" s="87">
        <v>377.4</v>
      </c>
      <c r="G64" s="87">
        <v>319.83050847457628</v>
      </c>
      <c r="H64" s="105">
        <f t="shared" si="1"/>
        <v>22388.135593220341</v>
      </c>
    </row>
    <row r="65" spans="1:10" s="77" customFormat="1" ht="79.5" customHeight="1" thickBot="1" x14ac:dyDescent="0.3">
      <c r="A65" s="85">
        <v>46</v>
      </c>
      <c r="B65" s="85"/>
      <c r="C65" s="96" t="s">
        <v>193</v>
      </c>
      <c r="D65" s="85"/>
      <c r="E65" s="105"/>
      <c r="F65" s="87">
        <v>0</v>
      </c>
      <c r="G65" s="87">
        <v>0</v>
      </c>
      <c r="H65" s="105"/>
    </row>
    <row r="66" spans="1:10" s="77" customFormat="1" ht="32.25" customHeight="1" thickBot="1" x14ac:dyDescent="0.3">
      <c r="A66" s="85" t="s">
        <v>114</v>
      </c>
      <c r="B66" s="119" t="s">
        <v>338</v>
      </c>
      <c r="C66" s="96" t="s">
        <v>339</v>
      </c>
      <c r="D66" s="85" t="s">
        <v>169</v>
      </c>
      <c r="E66" s="105">
        <v>12</v>
      </c>
      <c r="F66" s="87">
        <v>150.35</v>
      </c>
      <c r="G66" s="87">
        <v>127.41525423728814</v>
      </c>
      <c r="H66" s="105">
        <f t="shared" si="1"/>
        <v>1528.9830508474577</v>
      </c>
      <c r="J66" s="79"/>
    </row>
    <row r="67" spans="1:10" s="77" customFormat="1" ht="32.25" customHeight="1" x14ac:dyDescent="0.25">
      <c r="A67" s="85" t="s">
        <v>116</v>
      </c>
      <c r="B67" s="119" t="s">
        <v>195</v>
      </c>
      <c r="C67" s="96" t="s">
        <v>196</v>
      </c>
      <c r="D67" s="85" t="s">
        <v>169</v>
      </c>
      <c r="E67" s="105">
        <v>12</v>
      </c>
      <c r="F67" s="87">
        <v>131.85</v>
      </c>
      <c r="G67" s="87">
        <v>111.73728813559322</v>
      </c>
      <c r="H67" s="105">
        <f t="shared" si="1"/>
        <v>1340.8474576271187</v>
      </c>
    </row>
    <row r="68" spans="1:10" s="77" customFormat="1" ht="100.5" customHeight="1" x14ac:dyDescent="0.25">
      <c r="A68" s="85">
        <v>47</v>
      </c>
      <c r="B68" s="85" t="s">
        <v>197</v>
      </c>
      <c r="C68" s="96" t="s">
        <v>198</v>
      </c>
      <c r="D68" s="85" t="s">
        <v>169</v>
      </c>
      <c r="E68" s="105">
        <v>60</v>
      </c>
      <c r="F68" s="87">
        <v>371.3</v>
      </c>
      <c r="G68" s="87">
        <v>314.66101694915255</v>
      </c>
      <c r="H68" s="105">
        <f>E68*G68</f>
        <v>18879.661016949154</v>
      </c>
    </row>
    <row r="69" spans="1:10" s="77" customFormat="1" ht="93.75" customHeight="1" x14ac:dyDescent="0.25">
      <c r="A69" s="85">
        <v>48</v>
      </c>
      <c r="B69" s="85" t="s">
        <v>199</v>
      </c>
      <c r="C69" s="96" t="s">
        <v>200</v>
      </c>
      <c r="D69" s="85" t="s">
        <v>143</v>
      </c>
      <c r="E69" s="105">
        <v>7106</v>
      </c>
      <c r="F69" s="87">
        <v>194.4</v>
      </c>
      <c r="G69" s="87">
        <v>164.74576271186442</v>
      </c>
      <c r="H69" s="105">
        <f t="shared" si="1"/>
        <v>1170683.3898305085</v>
      </c>
    </row>
    <row r="70" spans="1:10" s="77" customFormat="1" ht="32.25" customHeight="1" x14ac:dyDescent="0.25">
      <c r="A70" s="85">
        <v>49</v>
      </c>
      <c r="B70" s="85">
        <v>10.19</v>
      </c>
      <c r="C70" s="96" t="s">
        <v>201</v>
      </c>
      <c r="D70" s="85" t="s">
        <v>143</v>
      </c>
      <c r="E70" s="105">
        <v>81</v>
      </c>
      <c r="F70" s="87">
        <v>97.2</v>
      </c>
      <c r="G70" s="87">
        <v>82.372881355932208</v>
      </c>
      <c r="H70" s="105">
        <f t="shared" si="1"/>
        <v>6672.203389830509</v>
      </c>
    </row>
    <row r="71" spans="1:10" s="77" customFormat="1" ht="32.25" customHeight="1" x14ac:dyDescent="0.25">
      <c r="A71" s="85">
        <v>50</v>
      </c>
      <c r="B71" s="87">
        <v>10.199999999999999</v>
      </c>
      <c r="C71" s="96" t="s">
        <v>202</v>
      </c>
      <c r="D71" s="85" t="s">
        <v>143</v>
      </c>
      <c r="E71" s="105">
        <v>90</v>
      </c>
      <c r="F71" s="87">
        <v>159.35</v>
      </c>
      <c r="G71" s="87">
        <v>135.04237288135593</v>
      </c>
      <c r="H71" s="105">
        <f t="shared" si="1"/>
        <v>12153.813559322034</v>
      </c>
    </row>
    <row r="72" spans="1:10" s="77" customFormat="1" ht="133.5" customHeight="1" x14ac:dyDescent="0.25">
      <c r="A72" s="85">
        <v>51</v>
      </c>
      <c r="B72" s="85" t="s">
        <v>203</v>
      </c>
      <c r="C72" s="96" t="s">
        <v>204</v>
      </c>
      <c r="D72" s="85" t="s">
        <v>61</v>
      </c>
      <c r="E72" s="105">
        <v>716</v>
      </c>
      <c r="F72" s="87">
        <v>1257.55</v>
      </c>
      <c r="G72" s="87">
        <v>1065.7203389830509</v>
      </c>
      <c r="H72" s="105">
        <f t="shared" si="1"/>
        <v>763055.76271186443</v>
      </c>
    </row>
    <row r="73" spans="1:10" s="77" customFormat="1" ht="103.5" customHeight="1" x14ac:dyDescent="0.25">
      <c r="A73" s="85">
        <v>52</v>
      </c>
      <c r="B73" s="85" t="s">
        <v>205</v>
      </c>
      <c r="C73" s="96" t="s">
        <v>206</v>
      </c>
      <c r="D73" s="85" t="s">
        <v>104</v>
      </c>
      <c r="E73" s="105">
        <v>71</v>
      </c>
      <c r="F73" s="87">
        <v>1083.3</v>
      </c>
      <c r="G73" s="87">
        <v>918.05084745762713</v>
      </c>
      <c r="H73" s="105">
        <f t="shared" si="1"/>
        <v>65181.610169491527</v>
      </c>
    </row>
    <row r="74" spans="1:10" s="77" customFormat="1" ht="103.5" customHeight="1" x14ac:dyDescent="0.25">
      <c r="A74" s="85">
        <v>53</v>
      </c>
      <c r="B74" s="85">
        <v>4.17</v>
      </c>
      <c r="C74" s="96" t="s">
        <v>207</v>
      </c>
      <c r="D74" s="85" t="s">
        <v>61</v>
      </c>
      <c r="E74" s="105">
        <v>141</v>
      </c>
      <c r="F74" s="87">
        <v>749.3</v>
      </c>
      <c r="G74" s="87">
        <v>635</v>
      </c>
      <c r="H74" s="105">
        <f>E74*G74</f>
        <v>89535</v>
      </c>
    </row>
    <row r="75" spans="1:10" s="77" customFormat="1" ht="103.5" customHeight="1" x14ac:dyDescent="0.25">
      <c r="A75" s="85">
        <v>54</v>
      </c>
      <c r="B75" s="85">
        <v>13.76</v>
      </c>
      <c r="C75" s="96" t="s">
        <v>208</v>
      </c>
      <c r="D75" s="85" t="s">
        <v>104</v>
      </c>
      <c r="E75" s="105">
        <v>215</v>
      </c>
      <c r="F75" s="87">
        <v>100.6</v>
      </c>
      <c r="G75" s="87">
        <v>85.254237288135599</v>
      </c>
      <c r="H75" s="105">
        <f t="shared" si="1"/>
        <v>18329.661016949154</v>
      </c>
    </row>
    <row r="76" spans="1:10" s="77" customFormat="1" ht="103.5" customHeight="1" x14ac:dyDescent="0.2">
      <c r="A76" s="85">
        <v>55</v>
      </c>
      <c r="B76" s="112" t="s">
        <v>122</v>
      </c>
      <c r="C76" s="96" t="s">
        <v>209</v>
      </c>
      <c r="D76" s="85" t="s">
        <v>61</v>
      </c>
      <c r="E76" s="105">
        <v>48</v>
      </c>
      <c r="F76" s="120">
        <v>902.55</v>
      </c>
      <c r="G76" s="120">
        <v>764.87288135593224</v>
      </c>
      <c r="H76" s="105">
        <f t="shared" si="1"/>
        <v>36713.898305084746</v>
      </c>
    </row>
    <row r="77" spans="1:10" s="77" customFormat="1" ht="103.5" customHeight="1" x14ac:dyDescent="0.25">
      <c r="A77" s="85">
        <v>56</v>
      </c>
      <c r="B77" s="85" t="s">
        <v>210</v>
      </c>
      <c r="C77" s="96" t="s">
        <v>211</v>
      </c>
      <c r="D77" s="85" t="s">
        <v>169</v>
      </c>
      <c r="E77" s="105">
        <v>1</v>
      </c>
      <c r="F77" s="87">
        <v>6767.4</v>
      </c>
      <c r="G77" s="87">
        <v>5735.0847457627115</v>
      </c>
      <c r="H77" s="105">
        <f>E77*G77</f>
        <v>5735.0847457627115</v>
      </c>
    </row>
    <row r="78" spans="1:10" s="77" customFormat="1" ht="103.5" customHeight="1" x14ac:dyDescent="0.25">
      <c r="A78" s="85">
        <v>57</v>
      </c>
      <c r="B78" s="85" t="s">
        <v>212</v>
      </c>
      <c r="C78" s="96" t="s">
        <v>213</v>
      </c>
      <c r="D78" s="85" t="s">
        <v>169</v>
      </c>
      <c r="E78" s="105">
        <v>1</v>
      </c>
      <c r="F78" s="87">
        <v>1513.6</v>
      </c>
      <c r="G78" s="87">
        <v>1282.7118644067796</v>
      </c>
      <c r="H78" s="105">
        <f t="shared" si="1"/>
        <v>1282.7118644067796</v>
      </c>
    </row>
    <row r="79" spans="1:10" s="77" customFormat="1" ht="56.25" customHeight="1" x14ac:dyDescent="0.25">
      <c r="A79" s="85">
        <v>58</v>
      </c>
      <c r="B79" s="85">
        <v>18.489999999999998</v>
      </c>
      <c r="C79" s="96" t="s">
        <v>214</v>
      </c>
      <c r="D79" s="85" t="s">
        <v>169</v>
      </c>
      <c r="E79" s="105">
        <v>2</v>
      </c>
      <c r="F79" s="87">
        <v>506.8</v>
      </c>
      <c r="G79" s="87">
        <v>429.49152542372883</v>
      </c>
      <c r="H79" s="105">
        <f>E79*G79</f>
        <v>858.98305084745766</v>
      </c>
    </row>
    <row r="80" spans="1:10" s="77" customFormat="1" ht="48.75" customHeight="1" x14ac:dyDescent="0.25">
      <c r="A80" s="85">
        <v>59</v>
      </c>
      <c r="B80" s="85" t="s">
        <v>215</v>
      </c>
      <c r="C80" s="96" t="s">
        <v>216</v>
      </c>
      <c r="D80" s="85" t="s">
        <v>169</v>
      </c>
      <c r="E80" s="105">
        <v>2</v>
      </c>
      <c r="F80" s="87">
        <v>670.45</v>
      </c>
      <c r="G80" s="87">
        <v>568.17796610169489</v>
      </c>
      <c r="H80" s="105">
        <f t="shared" si="1"/>
        <v>1136.3559322033898</v>
      </c>
    </row>
    <row r="81" spans="1:8" s="77" customFormat="1" ht="103.5" customHeight="1" x14ac:dyDescent="0.25">
      <c r="A81" s="85">
        <v>60</v>
      </c>
      <c r="B81" s="85" t="s">
        <v>217</v>
      </c>
      <c r="C81" s="96" t="s">
        <v>218</v>
      </c>
      <c r="D81" s="85" t="s">
        <v>169</v>
      </c>
      <c r="E81" s="105">
        <v>1</v>
      </c>
      <c r="F81" s="87">
        <v>9612.4</v>
      </c>
      <c r="G81" s="87">
        <v>8146.1016949152545</v>
      </c>
      <c r="H81" s="105">
        <f t="shared" si="1"/>
        <v>8146.1016949152545</v>
      </c>
    </row>
    <row r="82" spans="1:8" s="77" customFormat="1" ht="66" customHeight="1" x14ac:dyDescent="0.25">
      <c r="A82" s="85">
        <v>61</v>
      </c>
      <c r="B82" s="85">
        <v>17.309999999999999</v>
      </c>
      <c r="C82" s="96" t="s">
        <v>219</v>
      </c>
      <c r="D82" s="85" t="s">
        <v>169</v>
      </c>
      <c r="E82" s="105">
        <v>1</v>
      </c>
      <c r="F82" s="87">
        <v>1607.95</v>
      </c>
      <c r="G82" s="87">
        <v>1362.6694915254238</v>
      </c>
      <c r="H82" s="105">
        <f t="shared" si="1"/>
        <v>1362.6694915254238</v>
      </c>
    </row>
    <row r="83" spans="1:8" s="77" customFormat="1" ht="66.75" customHeight="1" x14ac:dyDescent="0.25">
      <c r="A83" s="85">
        <v>62</v>
      </c>
      <c r="B83" s="85">
        <v>17.329999999999998</v>
      </c>
      <c r="C83" s="96" t="s">
        <v>220</v>
      </c>
      <c r="D83" s="85" t="s">
        <v>169</v>
      </c>
      <c r="E83" s="105">
        <v>1</v>
      </c>
      <c r="F83" s="87">
        <v>1083.5</v>
      </c>
      <c r="G83" s="87">
        <v>918.22033898305085</v>
      </c>
      <c r="H83" s="105">
        <f t="shared" si="1"/>
        <v>918.22033898305085</v>
      </c>
    </row>
    <row r="84" spans="1:8" s="77" customFormat="1" ht="76.5" customHeight="1" x14ac:dyDescent="0.25">
      <c r="A84" s="85">
        <v>63</v>
      </c>
      <c r="B84" s="85" t="s">
        <v>221</v>
      </c>
      <c r="C84" s="96" t="s">
        <v>222</v>
      </c>
      <c r="D84" s="85" t="s">
        <v>169</v>
      </c>
      <c r="E84" s="105">
        <v>1</v>
      </c>
      <c r="F84" s="87">
        <v>708.95</v>
      </c>
      <c r="G84" s="87">
        <v>600.80508474576266</v>
      </c>
      <c r="H84" s="105">
        <f t="shared" ref="H84:H111" si="2">E84*G84</f>
        <v>600.80508474576266</v>
      </c>
    </row>
    <row r="85" spans="1:8" s="77" customFormat="1" ht="32.25" customHeight="1" x14ac:dyDescent="0.25">
      <c r="A85" s="85">
        <v>64</v>
      </c>
      <c r="B85" s="99"/>
      <c r="C85" s="96" t="s">
        <v>223</v>
      </c>
      <c r="D85" s="85"/>
      <c r="E85" s="105"/>
      <c r="F85" s="87">
        <v>0</v>
      </c>
      <c r="G85" s="87">
        <v>0</v>
      </c>
      <c r="H85" s="105"/>
    </row>
    <row r="86" spans="1:8" s="77" customFormat="1" ht="32.25" customHeight="1" x14ac:dyDescent="0.25">
      <c r="A86" s="119" t="s">
        <v>114</v>
      </c>
      <c r="B86" s="85" t="s">
        <v>224</v>
      </c>
      <c r="C86" s="96" t="s">
        <v>225</v>
      </c>
      <c r="D86" s="85" t="s">
        <v>104</v>
      </c>
      <c r="E86" s="105">
        <v>10</v>
      </c>
      <c r="F86" s="87">
        <v>1151.9000000000001</v>
      </c>
      <c r="G86" s="87">
        <v>976.18644067796617</v>
      </c>
      <c r="H86" s="105">
        <f t="shared" si="2"/>
        <v>9761.8644067796613</v>
      </c>
    </row>
    <row r="87" spans="1:8" s="77" customFormat="1" ht="32.25" customHeight="1" x14ac:dyDescent="0.25">
      <c r="A87" s="119" t="s">
        <v>116</v>
      </c>
      <c r="B87" s="85" t="s">
        <v>226</v>
      </c>
      <c r="C87" s="96" t="s">
        <v>227</v>
      </c>
      <c r="D87" s="85" t="s">
        <v>104</v>
      </c>
      <c r="E87" s="105">
        <v>3</v>
      </c>
      <c r="F87" s="87">
        <v>1044.75</v>
      </c>
      <c r="G87" s="87">
        <v>885.38135593220341</v>
      </c>
      <c r="H87" s="105">
        <f t="shared" si="2"/>
        <v>2656.1440677966102</v>
      </c>
    </row>
    <row r="88" spans="1:8" s="77" customFormat="1" ht="32.25" customHeight="1" x14ac:dyDescent="0.25">
      <c r="A88" s="85">
        <v>65</v>
      </c>
      <c r="B88" s="85"/>
      <c r="C88" s="96" t="s">
        <v>228</v>
      </c>
      <c r="D88" s="85"/>
      <c r="E88" s="105"/>
      <c r="F88" s="87">
        <v>0</v>
      </c>
      <c r="G88" s="87">
        <v>0</v>
      </c>
      <c r="H88" s="105"/>
    </row>
    <row r="89" spans="1:8" s="77" customFormat="1" ht="32.25" customHeight="1" x14ac:dyDescent="0.25">
      <c r="A89" s="119" t="s">
        <v>114</v>
      </c>
      <c r="B89" s="85" t="s">
        <v>229</v>
      </c>
      <c r="C89" s="96" t="s">
        <v>230</v>
      </c>
      <c r="D89" s="85" t="s">
        <v>169</v>
      </c>
      <c r="E89" s="105">
        <v>4</v>
      </c>
      <c r="F89" s="87">
        <v>622.5</v>
      </c>
      <c r="G89" s="87">
        <v>527.54237288135596</v>
      </c>
      <c r="H89" s="105">
        <f t="shared" si="2"/>
        <v>2110.1694915254238</v>
      </c>
    </row>
    <row r="90" spans="1:8" s="77" customFormat="1" ht="32.25" customHeight="1" x14ac:dyDescent="0.25">
      <c r="A90" s="119" t="s">
        <v>116</v>
      </c>
      <c r="B90" s="85" t="s">
        <v>231</v>
      </c>
      <c r="C90" s="96" t="s">
        <v>232</v>
      </c>
      <c r="D90" s="85" t="s">
        <v>169</v>
      </c>
      <c r="E90" s="105">
        <v>2</v>
      </c>
      <c r="F90" s="87">
        <v>526.25</v>
      </c>
      <c r="G90" s="87">
        <v>445.97457627118644</v>
      </c>
      <c r="H90" s="105">
        <f t="shared" si="2"/>
        <v>891.94915254237287</v>
      </c>
    </row>
    <row r="91" spans="1:8" s="77" customFormat="1" ht="32.25" customHeight="1" x14ac:dyDescent="0.25">
      <c r="A91" s="85">
        <v>66</v>
      </c>
      <c r="B91" s="87" t="s">
        <v>233</v>
      </c>
      <c r="C91" s="96" t="s">
        <v>234</v>
      </c>
      <c r="D91" s="85"/>
      <c r="E91" s="105"/>
      <c r="F91" s="87"/>
      <c r="G91" s="87">
        <v>0</v>
      </c>
      <c r="H91" s="105"/>
    </row>
    <row r="92" spans="1:8" s="77" customFormat="1" ht="32.25" customHeight="1" x14ac:dyDescent="0.25">
      <c r="A92" s="85"/>
      <c r="B92" s="99"/>
      <c r="C92" s="96" t="s">
        <v>235</v>
      </c>
      <c r="D92" s="85" t="s">
        <v>169</v>
      </c>
      <c r="E92" s="105">
        <v>2</v>
      </c>
      <c r="F92" s="87">
        <v>584.25</v>
      </c>
      <c r="G92" s="87">
        <v>495.12711864406782</v>
      </c>
      <c r="H92" s="105">
        <f t="shared" si="2"/>
        <v>990.25423728813564</v>
      </c>
    </row>
    <row r="93" spans="1:8" s="77" customFormat="1" ht="32.25" customHeight="1" x14ac:dyDescent="0.25">
      <c r="A93" s="85"/>
      <c r="B93" s="99"/>
      <c r="C93" s="96" t="s">
        <v>236</v>
      </c>
      <c r="D93" s="85"/>
      <c r="E93" s="105"/>
      <c r="F93" s="87">
        <v>0</v>
      </c>
      <c r="G93" s="87">
        <v>0</v>
      </c>
      <c r="H93" s="105"/>
    </row>
    <row r="94" spans="1:8" s="77" customFormat="1" ht="45" customHeight="1" x14ac:dyDescent="0.25">
      <c r="A94" s="85">
        <v>67</v>
      </c>
      <c r="B94" s="85" t="s">
        <v>237</v>
      </c>
      <c r="C94" s="96" t="s">
        <v>238</v>
      </c>
      <c r="D94" s="85"/>
      <c r="E94" s="105"/>
      <c r="F94" s="87">
        <v>0</v>
      </c>
      <c r="G94" s="87">
        <v>0</v>
      </c>
      <c r="H94" s="105"/>
    </row>
    <row r="95" spans="1:8" s="77" customFormat="1" ht="32.25" customHeight="1" x14ac:dyDescent="0.25">
      <c r="A95" s="85"/>
      <c r="B95" s="99"/>
      <c r="C95" s="96" t="s">
        <v>239</v>
      </c>
      <c r="D95" s="85" t="s">
        <v>169</v>
      </c>
      <c r="E95" s="105">
        <v>2</v>
      </c>
      <c r="F95" s="87">
        <v>726.55</v>
      </c>
      <c r="G95" s="87">
        <v>615.72033898305085</v>
      </c>
      <c r="H95" s="105">
        <f t="shared" si="2"/>
        <v>1231.4406779661017</v>
      </c>
    </row>
    <row r="96" spans="1:8" s="77" customFormat="1" ht="32.25" customHeight="1" x14ac:dyDescent="0.25">
      <c r="A96" s="85"/>
      <c r="B96" s="99"/>
      <c r="C96" s="96" t="s">
        <v>236</v>
      </c>
      <c r="D96" s="85"/>
      <c r="E96" s="105"/>
      <c r="F96" s="87"/>
      <c r="G96" s="87">
        <v>0</v>
      </c>
      <c r="H96" s="105"/>
    </row>
    <row r="97" spans="1:8" s="77" customFormat="1" ht="32.25" customHeight="1" x14ac:dyDescent="0.25">
      <c r="A97" s="85">
        <v>68</v>
      </c>
      <c r="B97" s="85" t="s">
        <v>240</v>
      </c>
      <c r="C97" s="96" t="s">
        <v>241</v>
      </c>
      <c r="D97" s="85"/>
      <c r="E97" s="105"/>
      <c r="F97" s="87"/>
      <c r="G97" s="87">
        <v>0</v>
      </c>
      <c r="H97" s="105"/>
    </row>
    <row r="98" spans="1:8" s="77" customFormat="1" ht="32.25" customHeight="1" x14ac:dyDescent="0.25">
      <c r="A98" s="85"/>
      <c r="B98" s="99"/>
      <c r="C98" s="96" t="s">
        <v>242</v>
      </c>
      <c r="D98" s="85" t="s">
        <v>169</v>
      </c>
      <c r="E98" s="105">
        <v>1</v>
      </c>
      <c r="F98" s="87">
        <v>442</v>
      </c>
      <c r="G98" s="87">
        <v>374.57627118644069</v>
      </c>
      <c r="H98" s="105">
        <f t="shared" si="2"/>
        <v>374.57627118644069</v>
      </c>
    </row>
    <row r="99" spans="1:8" s="77" customFormat="1" ht="32.25" customHeight="1" x14ac:dyDescent="0.25">
      <c r="A99" s="85"/>
      <c r="B99" s="99"/>
      <c r="C99" s="96" t="s">
        <v>236</v>
      </c>
      <c r="D99" s="85"/>
      <c r="E99" s="105"/>
      <c r="F99" s="87"/>
      <c r="G99" s="87">
        <v>0</v>
      </c>
      <c r="H99" s="105"/>
    </row>
    <row r="100" spans="1:8" s="77" customFormat="1" ht="63" customHeight="1" x14ac:dyDescent="0.25">
      <c r="A100" s="85">
        <v>69</v>
      </c>
      <c r="B100" s="85">
        <v>18.48</v>
      </c>
      <c r="C100" s="96" t="s">
        <v>243</v>
      </c>
      <c r="D100" s="85" t="s">
        <v>244</v>
      </c>
      <c r="E100" s="105">
        <v>200</v>
      </c>
      <c r="F100" s="87">
        <v>11</v>
      </c>
      <c r="G100" s="87">
        <v>9.3220338983050848</v>
      </c>
      <c r="H100" s="105">
        <f t="shared" si="2"/>
        <v>1864.406779661017</v>
      </c>
    </row>
    <row r="101" spans="1:8" s="77" customFormat="1" ht="32.25" customHeight="1" x14ac:dyDescent="0.25">
      <c r="A101" s="85">
        <v>70</v>
      </c>
      <c r="B101" s="85"/>
      <c r="C101" s="96" t="s">
        <v>245</v>
      </c>
      <c r="D101" s="85"/>
      <c r="E101" s="105"/>
      <c r="F101" s="87"/>
      <c r="G101" s="87">
        <v>0</v>
      </c>
      <c r="H101" s="105"/>
    </row>
    <row r="102" spans="1:8" s="77" customFormat="1" ht="32.25" customHeight="1" x14ac:dyDescent="0.25">
      <c r="A102" s="85"/>
      <c r="B102" s="85"/>
      <c r="C102" s="96" t="s">
        <v>246</v>
      </c>
      <c r="D102" s="85"/>
      <c r="E102" s="105"/>
      <c r="F102" s="87"/>
      <c r="G102" s="87">
        <v>0</v>
      </c>
      <c r="H102" s="105"/>
    </row>
    <row r="103" spans="1:8" s="77" customFormat="1" ht="32.25" customHeight="1" x14ac:dyDescent="0.25">
      <c r="A103" s="85" t="s">
        <v>114</v>
      </c>
      <c r="B103" s="85" t="s">
        <v>247</v>
      </c>
      <c r="C103" s="96" t="s">
        <v>248</v>
      </c>
      <c r="D103" s="85" t="s">
        <v>104</v>
      </c>
      <c r="E103" s="105">
        <v>20</v>
      </c>
      <c r="F103" s="87">
        <v>437.3</v>
      </c>
      <c r="G103" s="87">
        <v>370.59322033898303</v>
      </c>
      <c r="H103" s="105">
        <f t="shared" si="2"/>
        <v>7411.8644067796604</v>
      </c>
    </row>
    <row r="104" spans="1:8" s="77" customFormat="1" ht="32.25" customHeight="1" x14ac:dyDescent="0.25">
      <c r="A104" s="85" t="s">
        <v>116</v>
      </c>
      <c r="B104" s="85" t="s">
        <v>249</v>
      </c>
      <c r="C104" s="96" t="s">
        <v>250</v>
      </c>
      <c r="D104" s="85" t="s">
        <v>104</v>
      </c>
      <c r="E104" s="105">
        <v>10</v>
      </c>
      <c r="F104" s="87">
        <v>551.70000000000005</v>
      </c>
      <c r="G104" s="87">
        <v>467.54237288135602</v>
      </c>
      <c r="H104" s="105">
        <f t="shared" si="2"/>
        <v>4675.42372881356</v>
      </c>
    </row>
    <row r="105" spans="1:8" s="77" customFormat="1" ht="32.25" customHeight="1" x14ac:dyDescent="0.25">
      <c r="A105" s="85">
        <v>71</v>
      </c>
      <c r="B105" s="85" t="s">
        <v>251</v>
      </c>
      <c r="C105" s="96" t="s">
        <v>252</v>
      </c>
      <c r="D105" s="85"/>
      <c r="E105" s="105"/>
      <c r="F105" s="87"/>
      <c r="G105" s="87">
        <v>0</v>
      </c>
      <c r="H105" s="105"/>
    </row>
    <row r="106" spans="1:8" s="77" customFormat="1" ht="32.25" customHeight="1" x14ac:dyDescent="0.25">
      <c r="A106" s="85"/>
      <c r="B106" s="85"/>
      <c r="C106" s="96" t="s">
        <v>253</v>
      </c>
      <c r="D106" s="85" t="s">
        <v>104</v>
      </c>
      <c r="E106" s="105">
        <v>10</v>
      </c>
      <c r="F106" s="87">
        <v>580.45000000000005</v>
      </c>
      <c r="G106" s="87">
        <v>491.90677966101703</v>
      </c>
      <c r="H106" s="105">
        <f t="shared" si="2"/>
        <v>4919.0677966101703</v>
      </c>
    </row>
    <row r="107" spans="1:8" s="77" customFormat="1" ht="32.25" customHeight="1" x14ac:dyDescent="0.25">
      <c r="A107" s="85">
        <v>72</v>
      </c>
      <c r="B107" s="85"/>
      <c r="C107" s="96" t="s">
        <v>254</v>
      </c>
      <c r="D107" s="85"/>
      <c r="E107" s="105"/>
      <c r="F107" s="87"/>
      <c r="G107" s="87">
        <v>0</v>
      </c>
      <c r="H107" s="105"/>
    </row>
    <row r="108" spans="1:8" s="77" customFormat="1" ht="32.25" customHeight="1" x14ac:dyDescent="0.25">
      <c r="A108" s="113" t="s">
        <v>114</v>
      </c>
      <c r="B108" s="85" t="s">
        <v>255</v>
      </c>
      <c r="C108" s="96" t="s">
        <v>256</v>
      </c>
      <c r="D108" s="85" t="s">
        <v>169</v>
      </c>
      <c r="E108" s="105">
        <v>2</v>
      </c>
      <c r="F108" s="87">
        <v>353.25</v>
      </c>
      <c r="G108" s="87">
        <v>299.36440677966101</v>
      </c>
      <c r="H108" s="105">
        <f t="shared" si="2"/>
        <v>598.72881355932202</v>
      </c>
    </row>
    <row r="109" spans="1:8" s="77" customFormat="1" ht="32.25" customHeight="1" x14ac:dyDescent="0.25">
      <c r="A109" s="85" t="s">
        <v>116</v>
      </c>
      <c r="B109" s="85" t="s">
        <v>257</v>
      </c>
      <c r="C109" s="96" t="s">
        <v>248</v>
      </c>
      <c r="D109" s="85" t="s">
        <v>169</v>
      </c>
      <c r="E109" s="105">
        <v>2</v>
      </c>
      <c r="F109" s="87">
        <v>379.2</v>
      </c>
      <c r="G109" s="87">
        <v>321.35593220338984</v>
      </c>
      <c r="H109" s="105">
        <f t="shared" si="2"/>
        <v>642.71186440677968</v>
      </c>
    </row>
    <row r="110" spans="1:8" s="77" customFormat="1" ht="32.25" customHeight="1" x14ac:dyDescent="0.25">
      <c r="A110" s="85">
        <v>73</v>
      </c>
      <c r="B110" s="85" t="s">
        <v>258</v>
      </c>
      <c r="C110" s="96" t="s">
        <v>259</v>
      </c>
      <c r="D110" s="85"/>
      <c r="E110" s="105"/>
      <c r="F110" s="87"/>
      <c r="G110" s="87">
        <v>0</v>
      </c>
      <c r="H110" s="105"/>
    </row>
    <row r="111" spans="1:8" s="77" customFormat="1" ht="32.25" customHeight="1" x14ac:dyDescent="0.25">
      <c r="A111" s="85"/>
      <c r="B111" s="85"/>
      <c r="C111" s="96" t="s">
        <v>260</v>
      </c>
      <c r="D111" s="85" t="s">
        <v>169</v>
      </c>
      <c r="E111" s="105">
        <v>1</v>
      </c>
      <c r="F111" s="87">
        <v>622.4</v>
      </c>
      <c r="G111" s="87">
        <v>527.45762711864404</v>
      </c>
      <c r="H111" s="105">
        <f t="shared" si="2"/>
        <v>527.45762711864404</v>
      </c>
    </row>
    <row r="112" spans="1:8" s="77" customFormat="1" ht="32.25" customHeight="1" x14ac:dyDescent="0.25">
      <c r="A112" s="85">
        <v>74</v>
      </c>
      <c r="B112" s="85"/>
      <c r="C112" s="96" t="s">
        <v>261</v>
      </c>
      <c r="D112" s="85"/>
      <c r="E112" s="105"/>
      <c r="F112" s="87"/>
      <c r="G112" s="87">
        <v>0</v>
      </c>
      <c r="H112" s="105"/>
    </row>
    <row r="113" spans="1:8" s="77" customFormat="1" ht="32.25" customHeight="1" x14ac:dyDescent="0.25">
      <c r="A113" s="85" t="s">
        <v>114</v>
      </c>
      <c r="B113" s="85" t="s">
        <v>262</v>
      </c>
      <c r="C113" s="96" t="s">
        <v>248</v>
      </c>
      <c r="D113" s="85" t="s">
        <v>104</v>
      </c>
      <c r="E113" s="105">
        <v>20</v>
      </c>
      <c r="F113" s="87">
        <v>23.25</v>
      </c>
      <c r="G113" s="87">
        <v>19.703389830508474</v>
      </c>
      <c r="H113" s="105">
        <f t="shared" ref="H113:H120" si="3">E113*G113</f>
        <v>394.06779661016947</v>
      </c>
    </row>
    <row r="114" spans="1:8" s="77" customFormat="1" ht="32.25" customHeight="1" x14ac:dyDescent="0.25">
      <c r="A114" s="85" t="s">
        <v>116</v>
      </c>
      <c r="B114" s="85" t="s">
        <v>263</v>
      </c>
      <c r="C114" s="96" t="s">
        <v>264</v>
      </c>
      <c r="D114" s="85" t="s">
        <v>104</v>
      </c>
      <c r="E114" s="105">
        <v>10</v>
      </c>
      <c r="F114" s="87">
        <v>30.25</v>
      </c>
      <c r="G114" s="87">
        <v>25.635593220338983</v>
      </c>
      <c r="H114" s="105">
        <f t="shared" si="3"/>
        <v>256.35593220338984</v>
      </c>
    </row>
    <row r="115" spans="1:8" s="77" customFormat="1" ht="65.25" customHeight="1" x14ac:dyDescent="0.25">
      <c r="A115" s="85">
        <v>75</v>
      </c>
      <c r="B115" s="85"/>
      <c r="C115" s="96" t="s">
        <v>265</v>
      </c>
      <c r="D115" s="85"/>
      <c r="E115" s="105"/>
      <c r="F115" s="87"/>
      <c r="G115" s="87">
        <v>0</v>
      </c>
      <c r="H115" s="105"/>
    </row>
    <row r="116" spans="1:8" s="77" customFormat="1" ht="19.5" customHeight="1" x14ac:dyDescent="0.25">
      <c r="A116" s="85" t="s">
        <v>114</v>
      </c>
      <c r="B116" s="85" t="s">
        <v>266</v>
      </c>
      <c r="C116" s="96" t="s">
        <v>267</v>
      </c>
      <c r="D116" s="85" t="s">
        <v>169</v>
      </c>
      <c r="E116" s="105">
        <v>2</v>
      </c>
      <c r="F116" s="87">
        <v>829.45</v>
      </c>
      <c r="G116" s="87">
        <v>702.92372881355936</v>
      </c>
      <c r="H116" s="105">
        <f t="shared" si="3"/>
        <v>1405.8474576271187</v>
      </c>
    </row>
    <row r="117" spans="1:8" s="77" customFormat="1" ht="19.5" customHeight="1" x14ac:dyDescent="0.25">
      <c r="A117" s="85" t="s">
        <v>116</v>
      </c>
      <c r="B117" s="85" t="s">
        <v>268</v>
      </c>
      <c r="C117" s="96" t="s">
        <v>248</v>
      </c>
      <c r="D117" s="85" t="s">
        <v>169</v>
      </c>
      <c r="E117" s="105">
        <v>2</v>
      </c>
      <c r="F117" s="87">
        <v>857.85</v>
      </c>
      <c r="G117" s="87">
        <v>726.99152542372883</v>
      </c>
      <c r="H117" s="105">
        <f t="shared" si="3"/>
        <v>1453.9830508474577</v>
      </c>
    </row>
    <row r="118" spans="1:8" s="77" customFormat="1" ht="19.5" customHeight="1" x14ac:dyDescent="0.25">
      <c r="A118" s="85" t="s">
        <v>135</v>
      </c>
      <c r="B118" s="85" t="s">
        <v>269</v>
      </c>
      <c r="C118" s="96" t="s">
        <v>264</v>
      </c>
      <c r="D118" s="85" t="s">
        <v>169</v>
      </c>
      <c r="E118" s="105">
        <v>2</v>
      </c>
      <c r="F118" s="87">
        <v>950.35</v>
      </c>
      <c r="G118" s="87">
        <v>805.38135593220341</v>
      </c>
      <c r="H118" s="105">
        <f t="shared" si="3"/>
        <v>1610.7627118644068</v>
      </c>
    </row>
    <row r="119" spans="1:8" s="77" customFormat="1" ht="59.25" customHeight="1" x14ac:dyDescent="0.25">
      <c r="A119" s="85">
        <v>76</v>
      </c>
      <c r="B119" s="85">
        <v>18.79</v>
      </c>
      <c r="C119" s="96" t="s">
        <v>270</v>
      </c>
      <c r="D119" s="85" t="s">
        <v>104</v>
      </c>
      <c r="E119" s="105">
        <v>1</v>
      </c>
      <c r="F119" s="87">
        <v>209.2</v>
      </c>
      <c r="G119" s="87">
        <v>177.28813559322035</v>
      </c>
      <c r="H119" s="105">
        <f t="shared" si="3"/>
        <v>177.28813559322035</v>
      </c>
    </row>
    <row r="120" spans="1:8" s="77" customFormat="1" ht="54.75" customHeight="1" x14ac:dyDescent="0.25">
      <c r="A120" s="97">
        <v>77</v>
      </c>
      <c r="B120" s="85" t="s">
        <v>271</v>
      </c>
      <c r="C120" s="96" t="s">
        <v>272</v>
      </c>
      <c r="D120" s="85" t="s">
        <v>169</v>
      </c>
      <c r="E120" s="105">
        <v>1</v>
      </c>
      <c r="F120" s="87">
        <v>26861.9</v>
      </c>
      <c r="G120" s="87">
        <v>22764.322033898305</v>
      </c>
      <c r="H120" s="105">
        <f t="shared" si="3"/>
        <v>22764.322033898305</v>
      </c>
    </row>
    <row r="121" spans="1:8" s="77" customFormat="1" ht="32.25" customHeight="1" x14ac:dyDescent="0.25">
      <c r="A121" s="170" t="s">
        <v>340</v>
      </c>
      <c r="B121" s="171"/>
      <c r="C121" s="172"/>
      <c r="D121" s="85"/>
      <c r="E121" s="105"/>
      <c r="F121" s="87"/>
      <c r="G121" s="87">
        <v>0</v>
      </c>
      <c r="H121" s="105"/>
    </row>
    <row r="122" spans="1:8" s="77" customFormat="1" ht="78" customHeight="1" x14ac:dyDescent="0.25">
      <c r="A122" s="85">
        <v>78</v>
      </c>
      <c r="B122" s="85" t="s">
        <v>273</v>
      </c>
      <c r="C122" s="96" t="s">
        <v>274</v>
      </c>
      <c r="D122" s="85" t="s">
        <v>275</v>
      </c>
      <c r="E122" s="105">
        <v>40</v>
      </c>
      <c r="F122" s="87">
        <v>1823</v>
      </c>
      <c r="G122" s="87">
        <v>1627.6785714285713</v>
      </c>
      <c r="H122" s="105">
        <f>E122*G122</f>
        <v>65107.142857142855</v>
      </c>
    </row>
    <row r="123" spans="1:8" s="77" customFormat="1" ht="57.75" customHeight="1" x14ac:dyDescent="0.25">
      <c r="A123" s="85">
        <v>79</v>
      </c>
      <c r="B123" s="85">
        <v>1.5</v>
      </c>
      <c r="C123" s="96" t="s">
        <v>276</v>
      </c>
      <c r="D123" s="85" t="s">
        <v>104</v>
      </c>
      <c r="E123" s="105">
        <v>35</v>
      </c>
      <c r="F123" s="87">
        <v>433</v>
      </c>
      <c r="G123" s="87">
        <v>386.60714285714283</v>
      </c>
      <c r="H123" s="105">
        <f t="shared" ref="H123:H148" si="4">E123*G123</f>
        <v>13531.25</v>
      </c>
    </row>
    <row r="124" spans="1:8" s="77" customFormat="1" ht="73.5" customHeight="1" x14ac:dyDescent="0.25">
      <c r="A124" s="85">
        <v>80</v>
      </c>
      <c r="B124" s="85" t="s">
        <v>277</v>
      </c>
      <c r="C124" s="96" t="s">
        <v>278</v>
      </c>
      <c r="D124" s="85" t="s">
        <v>279</v>
      </c>
      <c r="E124" s="105">
        <v>3</v>
      </c>
      <c r="F124" s="87">
        <v>503</v>
      </c>
      <c r="G124" s="87">
        <v>449.10714285714283</v>
      </c>
      <c r="H124" s="105">
        <f t="shared" si="4"/>
        <v>1347.3214285714284</v>
      </c>
    </row>
    <row r="125" spans="1:8" s="77" customFormat="1" ht="63" customHeight="1" x14ac:dyDescent="0.25">
      <c r="A125" s="85">
        <v>81</v>
      </c>
      <c r="B125" s="85" t="s">
        <v>280</v>
      </c>
      <c r="C125" s="96" t="s">
        <v>281</v>
      </c>
      <c r="D125" s="85" t="s">
        <v>104</v>
      </c>
      <c r="E125" s="105">
        <v>300</v>
      </c>
      <c r="F125" s="87">
        <v>369</v>
      </c>
      <c r="G125" s="87">
        <v>329.46428571428572</v>
      </c>
      <c r="H125" s="105">
        <f t="shared" si="4"/>
        <v>98839.28571428571</v>
      </c>
    </row>
    <row r="126" spans="1:8" s="77" customFormat="1" ht="45" customHeight="1" x14ac:dyDescent="0.25">
      <c r="A126" s="85">
        <v>82</v>
      </c>
      <c r="B126" s="85" t="s">
        <v>282</v>
      </c>
      <c r="C126" s="96" t="s">
        <v>283</v>
      </c>
      <c r="D126" s="85" t="s">
        <v>104</v>
      </c>
      <c r="E126" s="105">
        <v>20</v>
      </c>
      <c r="F126" s="87">
        <v>428</v>
      </c>
      <c r="G126" s="87">
        <v>382.14285714285717</v>
      </c>
      <c r="H126" s="105">
        <f t="shared" si="4"/>
        <v>7642.8571428571431</v>
      </c>
    </row>
    <row r="127" spans="1:8" s="77" customFormat="1" ht="45.75" customHeight="1" x14ac:dyDescent="0.25">
      <c r="A127" s="85">
        <v>83</v>
      </c>
      <c r="B127" s="85" t="s">
        <v>284</v>
      </c>
      <c r="C127" s="96" t="s">
        <v>285</v>
      </c>
      <c r="D127" s="85" t="s">
        <v>169</v>
      </c>
      <c r="E127" s="105">
        <v>2</v>
      </c>
      <c r="F127" s="87">
        <v>488</v>
      </c>
      <c r="G127" s="87">
        <v>435.71428571428572</v>
      </c>
      <c r="H127" s="105">
        <f>E127*G127</f>
        <v>871.42857142857144</v>
      </c>
    </row>
    <row r="128" spans="1:8" s="77" customFormat="1" ht="47.25" customHeight="1" x14ac:dyDescent="0.25">
      <c r="A128" s="85">
        <v>84</v>
      </c>
      <c r="B128" s="85" t="s">
        <v>286</v>
      </c>
      <c r="C128" s="96" t="s">
        <v>287</v>
      </c>
      <c r="D128" s="85" t="s">
        <v>104</v>
      </c>
      <c r="E128" s="105">
        <v>45</v>
      </c>
      <c r="F128" s="87">
        <v>256</v>
      </c>
      <c r="G128" s="87">
        <v>228.57142857142858</v>
      </c>
      <c r="H128" s="105">
        <f t="shared" si="4"/>
        <v>10285.714285714286</v>
      </c>
    </row>
    <row r="129" spans="1:8" s="77" customFormat="1" ht="45.75" customHeight="1" x14ac:dyDescent="0.25">
      <c r="A129" s="85">
        <v>85</v>
      </c>
      <c r="B129" s="85" t="s">
        <v>288</v>
      </c>
      <c r="C129" s="96" t="s">
        <v>289</v>
      </c>
      <c r="D129" s="85" t="s">
        <v>104</v>
      </c>
      <c r="E129" s="105">
        <v>45</v>
      </c>
      <c r="F129" s="87">
        <v>38</v>
      </c>
      <c r="G129" s="87">
        <v>33.928571428571431</v>
      </c>
      <c r="H129" s="105">
        <f t="shared" si="4"/>
        <v>1526.7857142857144</v>
      </c>
    </row>
    <row r="130" spans="1:8" s="77" customFormat="1" ht="86.25" customHeight="1" x14ac:dyDescent="0.25">
      <c r="A130" s="85">
        <v>86</v>
      </c>
      <c r="B130" s="85" t="s">
        <v>290</v>
      </c>
      <c r="C130" s="96" t="s">
        <v>291</v>
      </c>
      <c r="D130" s="85"/>
      <c r="E130" s="105"/>
      <c r="F130" s="87"/>
      <c r="G130" s="87">
        <v>0</v>
      </c>
      <c r="H130" s="105"/>
    </row>
    <row r="131" spans="1:8" s="77" customFormat="1" ht="17.25" customHeight="1" x14ac:dyDescent="0.25">
      <c r="A131" s="85" t="s">
        <v>194</v>
      </c>
      <c r="B131" s="85"/>
      <c r="C131" s="96" t="s">
        <v>292</v>
      </c>
      <c r="D131" s="85" t="s">
        <v>169</v>
      </c>
      <c r="E131" s="105">
        <v>2</v>
      </c>
      <c r="F131" s="87">
        <v>2206</v>
      </c>
      <c r="G131" s="87">
        <v>1969.6428571428571</v>
      </c>
      <c r="H131" s="105">
        <f t="shared" si="4"/>
        <v>3939.2857142857142</v>
      </c>
    </row>
    <row r="132" spans="1:8" s="77" customFormat="1" ht="96" customHeight="1" x14ac:dyDescent="0.25">
      <c r="A132" s="85">
        <v>87</v>
      </c>
      <c r="B132" s="85" t="s">
        <v>293</v>
      </c>
      <c r="C132" s="96" t="s">
        <v>294</v>
      </c>
      <c r="D132" s="85"/>
      <c r="E132" s="105"/>
      <c r="F132" s="87"/>
      <c r="G132" s="87">
        <v>0</v>
      </c>
      <c r="H132" s="105"/>
    </row>
    <row r="133" spans="1:8" s="77" customFormat="1" ht="39" customHeight="1" x14ac:dyDescent="0.25">
      <c r="A133" s="85"/>
      <c r="B133" s="85"/>
      <c r="C133" s="96" t="s">
        <v>295</v>
      </c>
      <c r="D133" s="85" t="s">
        <v>169</v>
      </c>
      <c r="E133" s="105">
        <v>2</v>
      </c>
      <c r="F133" s="87">
        <v>2573</v>
      </c>
      <c r="G133" s="87">
        <v>2297.3214285714284</v>
      </c>
      <c r="H133" s="105">
        <f t="shared" si="4"/>
        <v>4594.6428571428569</v>
      </c>
    </row>
    <row r="134" spans="1:8" s="77" customFormat="1" ht="86.25" customHeight="1" x14ac:dyDescent="0.25">
      <c r="A134" s="85">
        <v>88</v>
      </c>
      <c r="B134" s="85" t="s">
        <v>296</v>
      </c>
      <c r="C134" s="96" t="s">
        <v>297</v>
      </c>
      <c r="D134" s="85"/>
      <c r="E134" s="105"/>
      <c r="F134" s="87"/>
      <c r="G134" s="87">
        <v>0</v>
      </c>
      <c r="H134" s="105"/>
    </row>
    <row r="135" spans="1:8" s="77" customFormat="1" ht="25.5" customHeight="1" x14ac:dyDescent="0.2">
      <c r="A135" s="85"/>
      <c r="B135" s="85"/>
      <c r="C135" s="121" t="s">
        <v>298</v>
      </c>
      <c r="D135" s="85" t="s">
        <v>169</v>
      </c>
      <c r="E135" s="105">
        <v>2</v>
      </c>
      <c r="F135" s="87">
        <v>4091</v>
      </c>
      <c r="G135" s="87">
        <v>3652.6785714285716</v>
      </c>
      <c r="H135" s="105">
        <f t="shared" si="4"/>
        <v>7305.3571428571431</v>
      </c>
    </row>
    <row r="136" spans="1:8" s="77" customFormat="1" ht="48" customHeight="1" x14ac:dyDescent="0.25">
      <c r="A136" s="85">
        <v>89</v>
      </c>
      <c r="B136" s="85"/>
      <c r="C136" s="96" t="s">
        <v>299</v>
      </c>
      <c r="D136" s="85"/>
      <c r="E136" s="105"/>
      <c r="F136" s="87"/>
      <c r="G136" s="87">
        <v>0</v>
      </c>
      <c r="H136" s="105"/>
    </row>
    <row r="137" spans="1:8" s="77" customFormat="1" ht="32.25" customHeight="1" x14ac:dyDescent="0.25">
      <c r="A137" s="85" t="s">
        <v>114</v>
      </c>
      <c r="B137" s="122"/>
      <c r="C137" s="86" t="s">
        <v>300</v>
      </c>
      <c r="D137" s="85" t="s">
        <v>169</v>
      </c>
      <c r="E137" s="105">
        <v>12</v>
      </c>
      <c r="F137" s="87">
        <v>168.75</v>
      </c>
      <c r="G137" s="87">
        <v>168.75</v>
      </c>
      <c r="H137" s="105">
        <f t="shared" si="4"/>
        <v>2025</v>
      </c>
    </row>
    <row r="138" spans="1:8" s="77" customFormat="1" ht="32.25" customHeight="1" x14ac:dyDescent="0.25">
      <c r="A138" s="85" t="s">
        <v>116</v>
      </c>
      <c r="B138" s="122"/>
      <c r="C138" s="86" t="s">
        <v>301</v>
      </c>
      <c r="D138" s="85" t="s">
        <v>169</v>
      </c>
      <c r="E138" s="105">
        <v>6</v>
      </c>
      <c r="F138" s="87">
        <v>168.75</v>
      </c>
      <c r="G138" s="87">
        <v>168.75</v>
      </c>
      <c r="H138" s="105">
        <f t="shared" si="4"/>
        <v>1012.5</v>
      </c>
    </row>
    <row r="139" spans="1:8" s="77" customFormat="1" ht="32.25" customHeight="1" x14ac:dyDescent="0.25">
      <c r="A139" s="85" t="s">
        <v>135</v>
      </c>
      <c r="B139" s="122"/>
      <c r="C139" s="86" t="s">
        <v>302</v>
      </c>
      <c r="D139" s="85" t="s">
        <v>169</v>
      </c>
      <c r="E139" s="105">
        <v>4</v>
      </c>
      <c r="F139" s="87">
        <v>168.75</v>
      </c>
      <c r="G139" s="87">
        <v>168.75</v>
      </c>
      <c r="H139" s="105">
        <f t="shared" si="4"/>
        <v>675</v>
      </c>
    </row>
    <row r="140" spans="1:8" s="77" customFormat="1" ht="32.25" customHeight="1" x14ac:dyDescent="0.25">
      <c r="A140" s="85">
        <v>90</v>
      </c>
      <c r="B140" s="85" t="s">
        <v>303</v>
      </c>
      <c r="C140" s="96" t="s">
        <v>304</v>
      </c>
      <c r="D140" s="85" t="s">
        <v>169</v>
      </c>
      <c r="E140" s="105">
        <v>2</v>
      </c>
      <c r="F140" s="87">
        <v>435</v>
      </c>
      <c r="G140" s="87">
        <v>388.39285714285717</v>
      </c>
      <c r="H140" s="105">
        <f t="shared" si="4"/>
        <v>776.78571428571433</v>
      </c>
    </row>
    <row r="141" spans="1:8" s="77" customFormat="1" ht="43.5" customHeight="1" x14ac:dyDescent="0.25">
      <c r="A141" s="85">
        <v>91</v>
      </c>
      <c r="B141" s="85" t="s">
        <v>305</v>
      </c>
      <c r="C141" s="96" t="s">
        <v>306</v>
      </c>
      <c r="D141" s="85" t="s">
        <v>169</v>
      </c>
      <c r="E141" s="105">
        <v>2</v>
      </c>
      <c r="F141" s="87">
        <v>970</v>
      </c>
      <c r="G141" s="87">
        <v>866.07142857142856</v>
      </c>
      <c r="H141" s="105">
        <f t="shared" si="4"/>
        <v>1732.1428571428571</v>
      </c>
    </row>
    <row r="142" spans="1:8" s="77" customFormat="1" ht="68.25" customHeight="1" x14ac:dyDescent="0.25">
      <c r="A142" s="85">
        <v>92</v>
      </c>
      <c r="B142" s="85">
        <v>5.2</v>
      </c>
      <c r="C142" s="96" t="s">
        <v>307</v>
      </c>
      <c r="D142" s="85" t="s">
        <v>279</v>
      </c>
      <c r="E142" s="105">
        <v>2</v>
      </c>
      <c r="F142" s="87">
        <v>6855</v>
      </c>
      <c r="G142" s="87">
        <v>6120.5357142857147</v>
      </c>
      <c r="H142" s="105">
        <f t="shared" si="4"/>
        <v>12241.071428571429</v>
      </c>
    </row>
    <row r="143" spans="1:8" s="77" customFormat="1" ht="35.25" customHeight="1" x14ac:dyDescent="0.25">
      <c r="A143" s="85">
        <v>93</v>
      </c>
      <c r="B143" s="85">
        <v>5.12</v>
      </c>
      <c r="C143" s="96" t="s">
        <v>308</v>
      </c>
      <c r="D143" s="85" t="s">
        <v>104</v>
      </c>
      <c r="E143" s="105">
        <v>20</v>
      </c>
      <c r="F143" s="87">
        <v>287</v>
      </c>
      <c r="G143" s="87">
        <v>256.25</v>
      </c>
      <c r="H143" s="105">
        <f t="shared" si="4"/>
        <v>5125</v>
      </c>
    </row>
    <row r="144" spans="1:8" s="77" customFormat="1" ht="36.75" customHeight="1" x14ac:dyDescent="0.25">
      <c r="A144" s="85">
        <v>94</v>
      </c>
      <c r="B144" s="85">
        <v>1.35</v>
      </c>
      <c r="C144" s="96" t="s">
        <v>309</v>
      </c>
      <c r="D144" s="85" t="s">
        <v>169</v>
      </c>
      <c r="E144" s="105">
        <v>1</v>
      </c>
      <c r="F144" s="87">
        <v>119</v>
      </c>
      <c r="G144" s="87">
        <v>106.25</v>
      </c>
      <c r="H144" s="105">
        <f t="shared" si="4"/>
        <v>106.25</v>
      </c>
    </row>
    <row r="145" spans="1:8" s="77" customFormat="1" ht="47.25" customHeight="1" x14ac:dyDescent="0.25">
      <c r="A145" s="85">
        <v>95</v>
      </c>
      <c r="B145" s="85" t="s">
        <v>310</v>
      </c>
      <c r="C145" s="96" t="s">
        <v>311</v>
      </c>
      <c r="D145" s="85" t="s">
        <v>169</v>
      </c>
      <c r="E145" s="105">
        <v>8</v>
      </c>
      <c r="F145" s="87">
        <v>643</v>
      </c>
      <c r="G145" s="87">
        <v>574.10714285714289</v>
      </c>
      <c r="H145" s="105">
        <f t="shared" si="4"/>
        <v>4592.8571428571431</v>
      </c>
    </row>
    <row r="146" spans="1:8" s="77" customFormat="1" ht="36" customHeight="1" x14ac:dyDescent="0.25">
      <c r="A146" s="85">
        <v>96</v>
      </c>
      <c r="B146" s="112" t="s">
        <v>341</v>
      </c>
      <c r="C146" s="96" t="s">
        <v>312</v>
      </c>
      <c r="D146" s="85" t="s">
        <v>169</v>
      </c>
      <c r="E146" s="105">
        <v>4</v>
      </c>
      <c r="F146" s="87">
        <v>1585</v>
      </c>
      <c r="G146" s="87">
        <v>1415.1785714285713</v>
      </c>
      <c r="H146" s="105">
        <f t="shared" si="4"/>
        <v>5660.7142857142853</v>
      </c>
    </row>
    <row r="147" spans="1:8" s="77" customFormat="1" ht="40.5" customHeight="1" x14ac:dyDescent="0.25">
      <c r="A147" s="85">
        <v>97</v>
      </c>
      <c r="B147" s="112" t="s">
        <v>342</v>
      </c>
      <c r="C147" s="96" t="s">
        <v>313</v>
      </c>
      <c r="D147" s="85" t="s">
        <v>169</v>
      </c>
      <c r="E147" s="105">
        <v>8</v>
      </c>
      <c r="F147" s="87">
        <v>1686</v>
      </c>
      <c r="G147" s="87">
        <v>1505.3571428571429</v>
      </c>
      <c r="H147" s="105">
        <f t="shared" si="4"/>
        <v>12042.857142857143</v>
      </c>
    </row>
    <row r="148" spans="1:8" s="77" customFormat="1" ht="72" customHeight="1" x14ac:dyDescent="0.25">
      <c r="A148" s="85">
        <v>98</v>
      </c>
      <c r="B148" s="112" t="s">
        <v>343</v>
      </c>
      <c r="C148" s="123" t="s">
        <v>314</v>
      </c>
      <c r="D148" s="85" t="s">
        <v>169</v>
      </c>
      <c r="E148" s="105">
        <v>40</v>
      </c>
      <c r="F148" s="87">
        <v>219</v>
      </c>
      <c r="G148" s="87">
        <v>195.53571428571428</v>
      </c>
      <c r="H148" s="105">
        <f t="shared" si="4"/>
        <v>7821.4285714285706</v>
      </c>
    </row>
    <row r="149" spans="1:8" s="77" customFormat="1" ht="15" customHeight="1" x14ac:dyDescent="0.25">
      <c r="A149" s="167" t="s">
        <v>315</v>
      </c>
      <c r="B149" s="168"/>
      <c r="C149" s="168"/>
      <c r="D149" s="168"/>
      <c r="E149" s="168"/>
      <c r="F149" s="168"/>
      <c r="G149" s="169"/>
      <c r="H149" s="80">
        <f>SUM(H12:H148)</f>
        <v>17521474.131204609</v>
      </c>
    </row>
    <row r="150" spans="1:8" s="77" customFormat="1" x14ac:dyDescent="0.25">
      <c r="A150" s="155"/>
      <c r="B150" s="156"/>
      <c r="C150" s="156"/>
      <c r="D150" s="156"/>
      <c r="E150" s="156"/>
      <c r="F150" s="156"/>
      <c r="G150" s="156"/>
      <c r="H150" s="157"/>
    </row>
    <row r="151" spans="1:8" s="77" customFormat="1" x14ac:dyDescent="0.25">
      <c r="A151" s="81" t="s">
        <v>316</v>
      </c>
      <c r="B151" s="151" t="s">
        <v>317</v>
      </c>
      <c r="C151" s="151"/>
      <c r="D151" s="151"/>
      <c r="E151" s="151"/>
      <c r="F151" s="151"/>
      <c r="G151" s="151"/>
      <c r="H151" s="151"/>
    </row>
    <row r="152" spans="1:8" s="84" customFormat="1" ht="48" customHeight="1" x14ac:dyDescent="0.2">
      <c r="A152" s="82" t="s">
        <v>60</v>
      </c>
      <c r="B152" s="82"/>
      <c r="C152" s="82" t="s">
        <v>318</v>
      </c>
      <c r="D152" s="82" t="s">
        <v>76</v>
      </c>
      <c r="E152" s="83" t="s">
        <v>319</v>
      </c>
      <c r="F152" s="82" t="s">
        <v>320</v>
      </c>
      <c r="G152" s="82" t="s">
        <v>332</v>
      </c>
      <c r="H152" s="82" t="s">
        <v>321</v>
      </c>
    </row>
    <row r="153" spans="1:8" s="84" customFormat="1" ht="89.25" x14ac:dyDescent="0.2">
      <c r="A153" s="85">
        <v>1</v>
      </c>
      <c r="B153" s="85"/>
      <c r="C153" s="86" t="s">
        <v>322</v>
      </c>
      <c r="D153" s="85" t="s">
        <v>86</v>
      </c>
      <c r="E153" s="85">
        <v>8300</v>
      </c>
      <c r="F153" s="85">
        <v>656.43</v>
      </c>
      <c r="G153" s="87">
        <f>+ROUND(F153*100/118,2)</f>
        <v>556.29999999999995</v>
      </c>
      <c r="H153" s="85">
        <f>E153*G153</f>
        <v>4617290</v>
      </c>
    </row>
    <row r="154" spans="1:8" s="84" customFormat="1" ht="12.75" customHeight="1" x14ac:dyDescent="0.2">
      <c r="A154" s="152" t="s">
        <v>323</v>
      </c>
      <c r="B154" s="153"/>
      <c r="C154" s="153"/>
      <c r="D154" s="153"/>
      <c r="E154" s="153"/>
      <c r="F154" s="153"/>
      <c r="G154" s="154"/>
      <c r="H154" s="88">
        <f>SUM(H153)</f>
        <v>4617290</v>
      </c>
    </row>
    <row r="155" spans="1:8" s="77" customFormat="1" x14ac:dyDescent="0.25">
      <c r="A155" s="155"/>
      <c r="B155" s="156"/>
      <c r="C155" s="156"/>
      <c r="D155" s="156"/>
      <c r="E155" s="156"/>
      <c r="F155" s="156"/>
      <c r="G155" s="156"/>
      <c r="H155" s="157"/>
    </row>
    <row r="156" spans="1:8" s="77" customFormat="1" ht="15.75" x14ac:dyDescent="0.25">
      <c r="A156" s="89" t="s">
        <v>324</v>
      </c>
      <c r="B156" s="158" t="s">
        <v>325</v>
      </c>
      <c r="C156" s="158"/>
      <c r="D156" s="158"/>
      <c r="E156" s="158"/>
      <c r="F156" s="158"/>
      <c r="G156" s="158"/>
      <c r="H156" s="158"/>
    </row>
    <row r="157" spans="1:8" s="90" customFormat="1" ht="34.5" customHeight="1" x14ac:dyDescent="0.2">
      <c r="A157" s="82" t="s">
        <v>60</v>
      </c>
      <c r="B157" s="82"/>
      <c r="C157" s="82" t="s">
        <v>318</v>
      </c>
      <c r="D157" s="82" t="s">
        <v>76</v>
      </c>
      <c r="E157" s="83" t="s">
        <v>319</v>
      </c>
      <c r="F157" s="82" t="s">
        <v>320</v>
      </c>
      <c r="G157" s="82" t="s">
        <v>332</v>
      </c>
      <c r="H157" s="82" t="s">
        <v>321</v>
      </c>
    </row>
    <row r="158" spans="1:8" s="90" customFormat="1" ht="76.5" x14ac:dyDescent="0.2">
      <c r="A158" s="91">
        <v>1</v>
      </c>
      <c r="B158" s="91" t="s">
        <v>326</v>
      </c>
      <c r="C158" s="92" t="s">
        <v>327</v>
      </c>
      <c r="D158" s="91" t="s">
        <v>63</v>
      </c>
      <c r="E158" s="93">
        <v>263</v>
      </c>
      <c r="F158" s="94">
        <v>260.3</v>
      </c>
      <c r="G158" s="94">
        <f>F158/1.18</f>
        <v>220.59322033898306</v>
      </c>
      <c r="H158" s="95">
        <f>E158*G158</f>
        <v>58016.016949152545</v>
      </c>
    </row>
    <row r="159" spans="1:8" s="90" customFormat="1" ht="66" customHeight="1" x14ac:dyDescent="0.2">
      <c r="A159" s="91">
        <v>2</v>
      </c>
      <c r="B159" s="91" t="s">
        <v>88</v>
      </c>
      <c r="C159" s="92" t="s">
        <v>89</v>
      </c>
      <c r="D159" s="91" t="s">
        <v>86</v>
      </c>
      <c r="E159" s="93">
        <v>137</v>
      </c>
      <c r="F159" s="94">
        <v>3570.1000000000004</v>
      </c>
      <c r="G159" s="94">
        <f t="shared" ref="G159:G167" si="5">F159/1.18</f>
        <v>3025.5084745762715</v>
      </c>
      <c r="H159" s="95">
        <f>E159*G159</f>
        <v>414494.66101694922</v>
      </c>
    </row>
    <row r="160" spans="1:8" s="90" customFormat="1" ht="51" x14ac:dyDescent="0.2">
      <c r="A160" s="91">
        <v>3</v>
      </c>
      <c r="B160" s="91" t="s">
        <v>62</v>
      </c>
      <c r="C160" s="96" t="s">
        <v>90</v>
      </c>
      <c r="D160" s="91" t="s">
        <v>63</v>
      </c>
      <c r="E160" s="93">
        <v>36</v>
      </c>
      <c r="F160" s="94">
        <v>6812</v>
      </c>
      <c r="G160" s="94">
        <f t="shared" si="5"/>
        <v>5772.8813559322034</v>
      </c>
      <c r="H160" s="95">
        <f t="shared" ref="H160:H166" si="6">E160*G160</f>
        <v>207823.72881355931</v>
      </c>
    </row>
    <row r="161" spans="1:9" s="90" customFormat="1" ht="51" x14ac:dyDescent="0.2">
      <c r="A161" s="91">
        <v>4</v>
      </c>
      <c r="B161" s="91" t="s">
        <v>78</v>
      </c>
      <c r="C161" s="96" t="s">
        <v>91</v>
      </c>
      <c r="D161" s="91" t="s">
        <v>63</v>
      </c>
      <c r="E161" s="93">
        <v>3</v>
      </c>
      <c r="F161" s="94">
        <v>7878.5</v>
      </c>
      <c r="G161" s="94">
        <f t="shared" si="5"/>
        <v>6676.6949152542375</v>
      </c>
      <c r="H161" s="95">
        <f t="shared" si="6"/>
        <v>20030.084745762713</v>
      </c>
    </row>
    <row r="162" spans="1:9" s="90" customFormat="1" ht="127.5" x14ac:dyDescent="0.2">
      <c r="A162" s="91">
        <v>5</v>
      </c>
      <c r="B162" s="97" t="s">
        <v>92</v>
      </c>
      <c r="C162" s="78" t="s">
        <v>93</v>
      </c>
      <c r="D162" s="97" t="s">
        <v>63</v>
      </c>
      <c r="E162" s="93">
        <v>92</v>
      </c>
      <c r="F162" s="94">
        <v>9504.75</v>
      </c>
      <c r="G162" s="94">
        <f t="shared" si="5"/>
        <v>8054.8728813559328</v>
      </c>
      <c r="H162" s="95">
        <f t="shared" si="6"/>
        <v>741048.30508474587</v>
      </c>
    </row>
    <row r="163" spans="1:9" s="90" customFormat="1" ht="25.5" x14ac:dyDescent="0.2">
      <c r="A163" s="91">
        <v>6</v>
      </c>
      <c r="B163" s="91" t="s">
        <v>79</v>
      </c>
      <c r="C163" s="96" t="s">
        <v>94</v>
      </c>
      <c r="D163" s="91" t="s">
        <v>61</v>
      </c>
      <c r="E163" s="93">
        <v>154</v>
      </c>
      <c r="F163" s="94">
        <v>392.15</v>
      </c>
      <c r="G163" s="94">
        <f t="shared" si="5"/>
        <v>332.33050847457628</v>
      </c>
      <c r="H163" s="95">
        <f t="shared" si="6"/>
        <v>51178.898305084746</v>
      </c>
    </row>
    <row r="164" spans="1:9" s="90" customFormat="1" ht="38.25" x14ac:dyDescent="0.2">
      <c r="A164" s="91">
        <v>7</v>
      </c>
      <c r="B164" s="91" t="s">
        <v>64</v>
      </c>
      <c r="C164" s="96" t="s">
        <v>95</v>
      </c>
      <c r="D164" s="91" t="s">
        <v>65</v>
      </c>
      <c r="E164" s="93">
        <v>3255</v>
      </c>
      <c r="F164" s="94">
        <v>107.85</v>
      </c>
      <c r="G164" s="94">
        <f t="shared" si="5"/>
        <v>91.398305084745758</v>
      </c>
      <c r="H164" s="95">
        <f t="shared" si="6"/>
        <v>297501.48305084743</v>
      </c>
    </row>
    <row r="165" spans="1:9" s="90" customFormat="1" ht="38.25" x14ac:dyDescent="0.2">
      <c r="A165" s="91">
        <v>8</v>
      </c>
      <c r="B165" s="91" t="s">
        <v>85</v>
      </c>
      <c r="C165" s="96" t="s">
        <v>96</v>
      </c>
      <c r="D165" s="91" t="s">
        <v>63</v>
      </c>
      <c r="E165" s="93">
        <v>12</v>
      </c>
      <c r="F165" s="94">
        <v>7370.65</v>
      </c>
      <c r="G165" s="94">
        <f t="shared" si="5"/>
        <v>6246.3135593220341</v>
      </c>
      <c r="H165" s="95">
        <f t="shared" si="6"/>
        <v>74955.762711864401</v>
      </c>
    </row>
    <row r="166" spans="1:9" s="90" customFormat="1" ht="12.75" x14ac:dyDescent="0.2">
      <c r="A166" s="91">
        <v>9</v>
      </c>
      <c r="B166" s="87">
        <v>10.199999999999999</v>
      </c>
      <c r="C166" s="96" t="s">
        <v>97</v>
      </c>
      <c r="D166" s="85" t="s">
        <v>65</v>
      </c>
      <c r="E166" s="98">
        <v>450</v>
      </c>
      <c r="F166" s="94">
        <v>159.35</v>
      </c>
      <c r="G166" s="94">
        <f t="shared" si="5"/>
        <v>135.04237288135593</v>
      </c>
      <c r="H166" s="95">
        <f t="shared" si="6"/>
        <v>60769.067796610172</v>
      </c>
    </row>
    <row r="167" spans="1:9" s="90" customFormat="1" ht="25.5" x14ac:dyDescent="0.2">
      <c r="A167" s="85">
        <v>10</v>
      </c>
      <c r="B167" s="85">
        <v>5.35</v>
      </c>
      <c r="C167" s="99" t="s">
        <v>98</v>
      </c>
      <c r="D167" s="100" t="s">
        <v>99</v>
      </c>
      <c r="E167" s="101">
        <v>64</v>
      </c>
      <c r="F167" s="94">
        <v>733.5</v>
      </c>
      <c r="G167" s="94">
        <f t="shared" si="5"/>
        <v>621.61016949152543</v>
      </c>
      <c r="H167" s="94">
        <f>E167*G167</f>
        <v>39783.050847457627</v>
      </c>
    </row>
    <row r="168" spans="1:9" s="90" customFormat="1" ht="24" customHeight="1" x14ac:dyDescent="0.2">
      <c r="A168" s="103"/>
      <c r="B168" s="104"/>
      <c r="C168" s="162" t="s">
        <v>344</v>
      </c>
      <c r="D168" s="162"/>
      <c r="E168" s="162"/>
      <c r="F168" s="162"/>
      <c r="G168" s="163"/>
      <c r="H168" s="94">
        <f>SUM(H158:H167)</f>
        <v>1965601.059322034</v>
      </c>
    </row>
    <row r="169" spans="1:9" s="90" customFormat="1" ht="24" customHeight="1" x14ac:dyDescent="0.2">
      <c r="A169" s="159" t="s">
        <v>331</v>
      </c>
      <c r="B169" s="160"/>
      <c r="C169" s="160"/>
      <c r="D169" s="160"/>
      <c r="E169" s="160"/>
      <c r="F169" s="160"/>
      <c r="G169" s="161"/>
      <c r="H169" s="94">
        <f>SUM(H154,H149,H158:H167)</f>
        <v>24104365.190526638</v>
      </c>
    </row>
    <row r="170" spans="1:9" ht="21" customHeight="1" x14ac:dyDescent="0.25">
      <c r="A170" s="183" t="s">
        <v>66</v>
      </c>
      <c r="B170" s="184"/>
      <c r="C170" s="184"/>
      <c r="D170" s="184"/>
      <c r="E170" s="184"/>
      <c r="F170" s="184"/>
      <c r="G170" s="185"/>
      <c r="H170" s="225"/>
    </row>
    <row r="171" spans="1:9" ht="18" customHeight="1" x14ac:dyDescent="0.25">
      <c r="A171" s="186" t="s">
        <v>67</v>
      </c>
      <c r="B171" s="187"/>
      <c r="C171" s="187"/>
      <c r="D171" s="187"/>
      <c r="E171" s="187"/>
      <c r="F171" s="187"/>
      <c r="G171" s="188"/>
      <c r="H171" s="60">
        <f>H169*(1+H170)</f>
        <v>24104365.190526638</v>
      </c>
    </row>
    <row r="172" spans="1:9" ht="19.5" customHeight="1" x14ac:dyDescent="0.25">
      <c r="A172" s="179" t="s">
        <v>68</v>
      </c>
      <c r="B172" s="180"/>
      <c r="C172" s="180"/>
      <c r="D172" s="181"/>
      <c r="E172" s="102"/>
      <c r="F172" s="63"/>
      <c r="G172" s="64" t="s">
        <v>71</v>
      </c>
      <c r="H172" s="59">
        <f>H171*E172</f>
        <v>0</v>
      </c>
    </row>
    <row r="173" spans="1:9" ht="24.75" customHeight="1" x14ac:dyDescent="0.25">
      <c r="A173" s="179" t="s">
        <v>69</v>
      </c>
      <c r="B173" s="180"/>
      <c r="C173" s="180"/>
      <c r="D173" s="180"/>
      <c r="E173" s="180"/>
      <c r="F173" s="180"/>
      <c r="G173" s="181"/>
      <c r="H173" s="58">
        <f>H171+H172</f>
        <v>24104365.190526638</v>
      </c>
    </row>
    <row r="175" spans="1:9" ht="30" customHeight="1" x14ac:dyDescent="0.25">
      <c r="A175" s="57" t="s">
        <v>73</v>
      </c>
      <c r="B175" s="57"/>
      <c r="C175" s="48"/>
      <c r="D175" s="65"/>
      <c r="E175" s="65"/>
      <c r="F175" s="65"/>
      <c r="G175" s="65"/>
      <c r="H175" s="65"/>
      <c r="I175" s="57"/>
    </row>
    <row r="177" spans="1:8" x14ac:dyDescent="0.25">
      <c r="A177" s="30" t="s">
        <v>19</v>
      </c>
      <c r="B177" s="173">
        <f>Details!E18</f>
        <v>0</v>
      </c>
      <c r="C177" s="173"/>
      <c r="G177" s="61" t="s">
        <v>70</v>
      </c>
      <c r="H177" s="66">
        <f>Details!E13</f>
        <v>0</v>
      </c>
    </row>
    <row r="179" spans="1:8" x14ac:dyDescent="0.25">
      <c r="A179" s="30" t="s">
        <v>18</v>
      </c>
      <c r="B179" s="173">
        <f>Details!E17</f>
        <v>0</v>
      </c>
      <c r="C179" s="173"/>
      <c r="G179" s="61" t="s">
        <v>24</v>
      </c>
      <c r="H179" s="66">
        <f>Details!E14</f>
        <v>0</v>
      </c>
    </row>
  </sheetData>
  <sheetProtection algorithmName="SHA-512" hashValue="bGP7H29vLgtIU4o1DliA5Ji0Za4U0WT0jIR3uo61BNmWU1sRzwjrtoKPZU4PPqCneHZu4uqHNitU9uDyCQl+mQ==" saltValue="HhoZBT/tvbU3JzxpZNH3FA==" spinCount="100000" sheet="1" selectLockedCells="1"/>
  <protectedRanges>
    <protectedRange sqref="C63:C164" name="Range5_2_2"/>
  </protectedRanges>
  <mergeCells count="28">
    <mergeCell ref="B177:C177"/>
    <mergeCell ref="B179:C179"/>
    <mergeCell ref="A2:H2"/>
    <mergeCell ref="G5:H5"/>
    <mergeCell ref="G6:H6"/>
    <mergeCell ref="G7:H7"/>
    <mergeCell ref="C4:D4"/>
    <mergeCell ref="C5:D5"/>
    <mergeCell ref="C6:D6"/>
    <mergeCell ref="C7:D7"/>
    <mergeCell ref="A172:D172"/>
    <mergeCell ref="A4:B4"/>
    <mergeCell ref="A170:G170"/>
    <mergeCell ref="A171:G171"/>
    <mergeCell ref="A173:G173"/>
    <mergeCell ref="A5:B5"/>
    <mergeCell ref="A6:B6"/>
    <mergeCell ref="A7:B7"/>
    <mergeCell ref="B11:C11"/>
    <mergeCell ref="A149:G149"/>
    <mergeCell ref="A150:H150"/>
    <mergeCell ref="A121:C121"/>
    <mergeCell ref="B151:H151"/>
    <mergeCell ref="A154:G154"/>
    <mergeCell ref="A155:H155"/>
    <mergeCell ref="B156:H156"/>
    <mergeCell ref="A169:G169"/>
    <mergeCell ref="C168:G168"/>
  </mergeCells>
  <pageMargins left="0.7" right="0.7" top="0.75" bottom="0.75" header="0.3" footer="0.3"/>
  <pageSetup paperSize="9" orientation="portrait" horizont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20"/>
  <sheetViews>
    <sheetView workbookViewId="0">
      <selection activeCell="H15" sqref="H15"/>
    </sheetView>
  </sheetViews>
  <sheetFormatPr defaultColWidth="9.140625" defaultRowHeight="15" x14ac:dyDescent="0.25"/>
  <cols>
    <col min="1" max="3" width="9.140625" style="49"/>
    <col min="4" max="4" width="27.28515625" style="49" customWidth="1"/>
    <col min="5" max="6" width="9.140625" style="49"/>
    <col min="7" max="7" width="6.140625" style="49" customWidth="1"/>
    <col min="8" max="8" width="45.42578125" style="49" customWidth="1"/>
    <col min="9" max="16384" width="9.140625" style="49"/>
  </cols>
  <sheetData>
    <row r="1" spans="1:8" ht="19.5" customHeight="1" x14ac:dyDescent="0.25">
      <c r="A1" s="48" t="str">
        <f>Sheet1!A2</f>
        <v>RFX. No. 5002003517 NIT-430</v>
      </c>
      <c r="B1" s="48"/>
      <c r="C1" s="48"/>
    </row>
    <row r="2" spans="1:8" ht="31.5" customHeight="1" x14ac:dyDescent="0.25">
      <c r="A2" s="191" t="str">
        <f>Sheet1!B3</f>
        <v>CONSTRUCTION OF S/S &amp; TL STORE BUILDING AND OPEN STORE YARD PLATFORM INCLUDING EARTH FILLING AT 400/220/132KV SAHARSA SUBSTATION.</v>
      </c>
      <c r="B2" s="191"/>
      <c r="C2" s="191"/>
      <c r="D2" s="191"/>
      <c r="E2" s="191"/>
      <c r="F2" s="191"/>
      <c r="G2" s="191"/>
      <c r="H2" s="191"/>
    </row>
    <row r="4" spans="1:8" ht="30.75" customHeight="1" x14ac:dyDescent="0.25">
      <c r="A4" s="202" t="s">
        <v>11</v>
      </c>
      <c r="B4" s="202"/>
      <c r="C4" s="189">
        <f>Details!E13</f>
        <v>0</v>
      </c>
      <c r="D4" s="189"/>
      <c r="E4" s="50"/>
      <c r="F4" s="51" t="s">
        <v>20</v>
      </c>
    </row>
    <row r="5" spans="1:8" ht="27.75" customHeight="1" x14ac:dyDescent="0.25">
      <c r="A5" s="202" t="s">
        <v>12</v>
      </c>
      <c r="B5" s="202"/>
      <c r="C5" s="189">
        <f>Details!E7</f>
        <v>0</v>
      </c>
      <c r="D5" s="189"/>
      <c r="E5" s="50"/>
      <c r="F5" s="203" t="s">
        <v>21</v>
      </c>
      <c r="G5" s="203"/>
      <c r="H5" s="203"/>
    </row>
    <row r="6" spans="1:8" ht="32.25" customHeight="1" x14ac:dyDescent="0.25">
      <c r="C6" s="189">
        <f>Details!E8</f>
        <v>0</v>
      </c>
      <c r="D6" s="189"/>
      <c r="E6" s="50"/>
      <c r="F6" s="203" t="s">
        <v>22</v>
      </c>
      <c r="G6" s="203"/>
      <c r="H6" s="203"/>
    </row>
    <row r="7" spans="1:8" ht="30.75" customHeight="1" x14ac:dyDescent="0.25">
      <c r="C7" s="189">
        <f>Details!E9</f>
        <v>0</v>
      </c>
      <c r="D7" s="189"/>
      <c r="E7" s="50"/>
      <c r="F7" s="190" t="s">
        <v>23</v>
      </c>
      <c r="G7" s="190"/>
      <c r="H7" s="190"/>
    </row>
    <row r="8" spans="1:8" ht="15.75" thickBot="1" x14ac:dyDescent="0.3">
      <c r="A8" s="182"/>
      <c r="B8" s="182"/>
      <c r="C8" s="182"/>
      <c r="D8" s="182"/>
      <c r="E8" s="182"/>
      <c r="F8" s="182"/>
      <c r="G8" s="182"/>
      <c r="H8" s="182"/>
    </row>
    <row r="9" spans="1:8" x14ac:dyDescent="0.25">
      <c r="A9" s="192" t="s">
        <v>25</v>
      </c>
      <c r="B9" s="193"/>
      <c r="C9" s="193"/>
      <c r="D9" s="193"/>
      <c r="E9" s="193"/>
      <c r="F9" s="193"/>
      <c r="G9" s="193"/>
      <c r="H9" s="194"/>
    </row>
    <row r="10" spans="1:8" x14ac:dyDescent="0.25">
      <c r="A10" s="195"/>
      <c r="B10" s="196"/>
      <c r="C10" s="196"/>
      <c r="D10" s="196"/>
      <c r="E10" s="196"/>
      <c r="F10" s="196"/>
      <c r="G10" s="196"/>
      <c r="H10" s="197"/>
    </row>
    <row r="11" spans="1:8" x14ac:dyDescent="0.25">
      <c r="A11" s="195"/>
      <c r="B11" s="196"/>
      <c r="C11" s="196"/>
      <c r="D11" s="196"/>
      <c r="E11" s="196"/>
      <c r="F11" s="196"/>
      <c r="G11" s="196"/>
      <c r="H11" s="197"/>
    </row>
    <row r="12" spans="1:8" ht="2.25" customHeight="1" thickBot="1" x14ac:dyDescent="0.3">
      <c r="A12" s="198"/>
      <c r="B12" s="199"/>
      <c r="C12" s="199"/>
      <c r="D12" s="199"/>
      <c r="E12" s="199"/>
      <c r="F12" s="199"/>
      <c r="G12" s="199"/>
      <c r="H12" s="200"/>
    </row>
    <row r="13" spans="1:8" x14ac:dyDescent="0.25">
      <c r="A13" s="205"/>
      <c r="B13" s="205"/>
      <c r="C13" s="205"/>
      <c r="D13" s="205"/>
      <c r="E13" s="205"/>
      <c r="F13" s="205"/>
      <c r="G13" s="205"/>
      <c r="H13" s="205"/>
    </row>
    <row r="14" spans="1:8" ht="30" customHeight="1" x14ac:dyDescent="0.25">
      <c r="A14" s="201" t="s">
        <v>26</v>
      </c>
      <c r="B14" s="201"/>
      <c r="C14" s="201" t="s">
        <v>72</v>
      </c>
      <c r="D14" s="201"/>
      <c r="E14" s="201"/>
      <c r="F14" s="201"/>
      <c r="G14" s="201"/>
      <c r="H14" s="46">
        <f>IF('Schedule-I'!H171=0,"0.00",'Schedule-I'!H171)</f>
        <v>24104365.190526638</v>
      </c>
    </row>
    <row r="15" spans="1:8" ht="31.5" customHeight="1" x14ac:dyDescent="0.25">
      <c r="A15" s="201" t="s">
        <v>27</v>
      </c>
      <c r="B15" s="201"/>
      <c r="C15" s="201" t="s">
        <v>28</v>
      </c>
      <c r="D15" s="201"/>
      <c r="E15" s="201"/>
      <c r="F15" s="201"/>
      <c r="G15" s="201"/>
      <c r="H15" s="47" t="str">
        <f>IF('Schedule-I'!H172=0,"0.00",'Schedule-I'!H172)</f>
        <v>0.00</v>
      </c>
    </row>
    <row r="16" spans="1:8" ht="29.25" customHeight="1" x14ac:dyDescent="0.25">
      <c r="A16" s="201" t="s">
        <v>29</v>
      </c>
      <c r="B16" s="201"/>
      <c r="C16" s="201" t="s">
        <v>30</v>
      </c>
      <c r="D16" s="201"/>
      <c r="E16" s="201"/>
      <c r="F16" s="201"/>
      <c r="G16" s="201"/>
      <c r="H16" s="47">
        <f>SUM(H14:H15)</f>
        <v>24104365.190526638</v>
      </c>
    </row>
    <row r="19" spans="1:8" ht="25.5" customHeight="1" x14ac:dyDescent="0.25">
      <c r="A19" s="49" t="s">
        <v>19</v>
      </c>
      <c r="B19" s="204">
        <f>Details!E2</f>
        <v>0</v>
      </c>
      <c r="C19" s="204"/>
      <c r="D19" s="52"/>
      <c r="E19" s="182" t="s">
        <v>16</v>
      </c>
      <c r="F19" s="182"/>
      <c r="G19" s="204">
        <f>Details!E13</f>
        <v>0</v>
      </c>
      <c r="H19" s="204"/>
    </row>
    <row r="20" spans="1:8" ht="24.75" customHeight="1" x14ac:dyDescent="0.25">
      <c r="A20" s="49" t="s">
        <v>18</v>
      </c>
      <c r="B20" s="204">
        <f>Details!E1</f>
        <v>0</v>
      </c>
      <c r="C20" s="204"/>
      <c r="D20" s="52"/>
      <c r="E20" s="182" t="s">
        <v>24</v>
      </c>
      <c r="F20" s="182"/>
      <c r="G20" s="204">
        <f>Details!E14</f>
        <v>0</v>
      </c>
      <c r="H20" s="204"/>
    </row>
  </sheetData>
  <sheetProtection algorithmName="SHA-512" hashValue="plQjLeuJ+aCrZi1gtWMeNj2kwlMM+mC7KUQpMKxpUYYoRzOthnRJ+B9W6xomNxT9K6cVX9SBJOzHWVLSkJlXCA==" saltValue="P6Fefmx9LMQ0XgX89oPHnA==" spinCount="100000" sheet="1" objects="1" scenarios="1" selectLockedCells="1" selectUnlockedCells="1"/>
  <mergeCells count="25">
    <mergeCell ref="B20:C20"/>
    <mergeCell ref="E20:F20"/>
    <mergeCell ref="G20:H20"/>
    <mergeCell ref="A8:H8"/>
    <mergeCell ref="A13:H13"/>
    <mergeCell ref="A15:B15"/>
    <mergeCell ref="C15:G15"/>
    <mergeCell ref="A16:B16"/>
    <mergeCell ref="C16:G16"/>
    <mergeCell ref="B19:C19"/>
    <mergeCell ref="E19:F19"/>
    <mergeCell ref="G19:H19"/>
    <mergeCell ref="C7:D7"/>
    <mergeCell ref="F7:H7"/>
    <mergeCell ref="A2:H2"/>
    <mergeCell ref="A9:H12"/>
    <mergeCell ref="C14:G14"/>
    <mergeCell ref="A14:B14"/>
    <mergeCell ref="A4:B4"/>
    <mergeCell ref="C4:D4"/>
    <mergeCell ref="A5:B5"/>
    <mergeCell ref="C5:D5"/>
    <mergeCell ref="F5:H5"/>
    <mergeCell ref="C6:D6"/>
    <mergeCell ref="F6:H6"/>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61"/>
  <sheetViews>
    <sheetView workbookViewId="0">
      <selection activeCell="D48" sqref="D48:F48"/>
    </sheetView>
  </sheetViews>
  <sheetFormatPr defaultColWidth="9.140625" defaultRowHeight="15" x14ac:dyDescent="0.25"/>
  <cols>
    <col min="1" max="1" width="17.140625" style="30" customWidth="1"/>
    <col min="2" max="2" width="16.5703125" style="30" customWidth="1"/>
    <col min="3" max="3" width="13" style="30" customWidth="1"/>
    <col min="4" max="5" width="9.140625" style="30"/>
    <col min="6" max="6" width="55.28515625" style="30" customWidth="1"/>
    <col min="7" max="16384" width="9.140625" style="30"/>
  </cols>
  <sheetData>
    <row r="1" spans="1:6" ht="16.5" x14ac:dyDescent="0.25">
      <c r="A1" s="12" t="str">
        <f>Sheet1!A2</f>
        <v>RFX. No. 5002003517 NIT-430</v>
      </c>
      <c r="B1" s="12"/>
      <c r="C1" s="13"/>
      <c r="D1" s="13"/>
      <c r="E1" s="13"/>
      <c r="F1" s="14" t="s">
        <v>31</v>
      </c>
    </row>
    <row r="2" spans="1:6" ht="16.5" x14ac:dyDescent="0.25">
      <c r="A2" s="15"/>
      <c r="B2" s="15"/>
      <c r="C2" s="15"/>
      <c r="D2" s="15"/>
      <c r="E2" s="15"/>
      <c r="F2" s="15"/>
    </row>
    <row r="3" spans="1:6" x14ac:dyDescent="0.25">
      <c r="A3" s="207" t="s">
        <v>32</v>
      </c>
      <c r="B3" s="207"/>
      <c r="C3" s="207"/>
      <c r="D3" s="207"/>
      <c r="E3" s="207"/>
      <c r="F3" s="207"/>
    </row>
    <row r="4" spans="1:6" x14ac:dyDescent="0.25">
      <c r="A4" s="16"/>
      <c r="B4" s="16"/>
      <c r="C4" s="16"/>
      <c r="D4" s="16"/>
      <c r="E4" s="16"/>
      <c r="F4" s="16"/>
    </row>
    <row r="5" spans="1:6" ht="16.5" x14ac:dyDescent="0.25">
      <c r="A5" s="17" t="s">
        <v>33</v>
      </c>
      <c r="B5" s="17"/>
      <c r="C5" s="208"/>
      <c r="D5" s="209"/>
      <c r="E5" s="209"/>
      <c r="F5" s="209"/>
    </row>
    <row r="6" spans="1:6" ht="16.5" x14ac:dyDescent="0.25">
      <c r="A6" s="17"/>
      <c r="B6" s="210"/>
      <c r="C6" s="210"/>
      <c r="D6" s="15"/>
      <c r="E6" s="15"/>
      <c r="F6" s="15"/>
    </row>
    <row r="7" spans="1:6" ht="16.5" x14ac:dyDescent="0.25">
      <c r="A7" s="17"/>
      <c r="B7" s="18"/>
      <c r="C7" s="18"/>
      <c r="D7" s="15"/>
      <c r="E7" s="15"/>
      <c r="F7" s="15"/>
    </row>
    <row r="8" spans="1:6" ht="16.5" x14ac:dyDescent="0.25">
      <c r="A8" s="19" t="str">
        <f>'[1]Sch-1'!E6</f>
        <v>To:</v>
      </c>
      <c r="B8" s="20"/>
      <c r="C8" s="15"/>
      <c r="D8" s="15"/>
      <c r="E8" s="15"/>
      <c r="F8" s="21"/>
    </row>
    <row r="9" spans="1:6" ht="16.5" x14ac:dyDescent="0.25">
      <c r="A9" s="19" t="str">
        <f>'[1]Sch-1'!E7</f>
        <v>Contract Services</v>
      </c>
      <c r="B9" s="19"/>
      <c r="C9" s="15"/>
      <c r="D9" s="15"/>
      <c r="E9" s="15"/>
      <c r="F9" s="21"/>
    </row>
    <row r="10" spans="1:6" ht="16.5" x14ac:dyDescent="0.25">
      <c r="A10" s="19" t="str">
        <f>'[1]Sch-1'!E8</f>
        <v>Power Grid Corporation of India Ltd.,</v>
      </c>
      <c r="B10" s="19"/>
      <c r="C10" s="15"/>
      <c r="D10" s="15"/>
      <c r="E10" s="15"/>
      <c r="F10" s="21"/>
    </row>
    <row r="11" spans="1:6" ht="16.5" x14ac:dyDescent="0.25">
      <c r="A11" s="19" t="str">
        <f>'[1]Sch-1'!E9</f>
        <v>Eastern Region Transmission System-I</v>
      </c>
      <c r="B11" s="19"/>
      <c r="C11" s="15"/>
      <c r="D11" s="15"/>
      <c r="E11" s="15"/>
      <c r="F11" s="21"/>
    </row>
    <row r="12" spans="1:6" ht="16.5" x14ac:dyDescent="0.25">
      <c r="A12" s="19" t="str">
        <f>'[1]Sch-1'!E10</f>
        <v>Vidyut Board Colony Shastri Nagar</v>
      </c>
      <c r="B12" s="19"/>
      <c r="C12" s="15"/>
      <c r="D12" s="15"/>
      <c r="E12" s="15"/>
      <c r="F12" s="21"/>
    </row>
    <row r="13" spans="1:6" ht="16.5" x14ac:dyDescent="0.25">
      <c r="A13" s="19" t="str">
        <f>'[1]Sch-1'!E11</f>
        <v>Patna 800023</v>
      </c>
      <c r="B13" s="19"/>
      <c r="C13" s="15"/>
      <c r="D13" s="15"/>
      <c r="E13" s="15"/>
      <c r="F13" s="21"/>
    </row>
    <row r="14" spans="1:6" ht="16.5" x14ac:dyDescent="0.25">
      <c r="A14" s="17"/>
      <c r="B14" s="17"/>
      <c r="C14" s="15"/>
      <c r="D14" s="15"/>
      <c r="E14" s="15"/>
      <c r="F14" s="21"/>
    </row>
    <row r="15" spans="1:6" ht="38.25" customHeight="1" x14ac:dyDescent="0.25">
      <c r="A15" s="22" t="s">
        <v>34</v>
      </c>
      <c r="B15" s="23"/>
      <c r="C15" s="211" t="str">
        <f>Sheet1!B3</f>
        <v>CONSTRUCTION OF S/S &amp; TL STORE BUILDING AND OPEN STORE YARD PLATFORM INCLUDING EARTH FILLING AT 400/220/132KV SAHARSA SUBSTATION.</v>
      </c>
      <c r="D15" s="211"/>
      <c r="E15" s="211"/>
      <c r="F15" s="211"/>
    </row>
    <row r="16" spans="1:6" ht="16.5" x14ac:dyDescent="0.25">
      <c r="A16" s="15" t="s">
        <v>35</v>
      </c>
      <c r="B16" s="15"/>
      <c r="C16" s="21"/>
      <c r="D16" s="21"/>
      <c r="E16" s="21"/>
      <c r="F16" s="21"/>
    </row>
    <row r="17" spans="1:6" ht="15.75" x14ac:dyDescent="0.25">
      <c r="A17" s="23"/>
      <c r="B17" s="212" t="str">
        <f>Z17 &amp;AB17 &amp; AC17 &amp; AA17</f>
        <v/>
      </c>
      <c r="C17" s="212"/>
      <c r="D17" s="212"/>
      <c r="E17" s="212"/>
      <c r="F17" s="212"/>
    </row>
    <row r="18" spans="1:6" ht="16.5" x14ac:dyDescent="0.25">
      <c r="A18" s="44">
        <v>1</v>
      </c>
      <c r="B18" s="206" t="s">
        <v>36</v>
      </c>
      <c r="C18" s="206"/>
      <c r="D18" s="206"/>
      <c r="E18" s="206"/>
      <c r="F18" s="206"/>
    </row>
    <row r="19" spans="1:6" ht="16.5" x14ac:dyDescent="0.25">
      <c r="A19" s="44">
        <v>2</v>
      </c>
      <c r="B19" s="213" t="s">
        <v>37</v>
      </c>
      <c r="C19" s="213"/>
      <c r="D19" s="213"/>
      <c r="E19" s="213"/>
      <c r="F19" s="213"/>
    </row>
    <row r="20" spans="1:6" ht="16.5" x14ac:dyDescent="0.25">
      <c r="A20" s="44">
        <v>2.1</v>
      </c>
      <c r="B20" s="212" t="s">
        <v>38</v>
      </c>
      <c r="C20" s="212"/>
      <c r="D20" s="212"/>
      <c r="E20" s="212"/>
      <c r="F20" s="212"/>
    </row>
    <row r="21" spans="1:6" ht="16.5" x14ac:dyDescent="0.25">
      <c r="A21" s="15"/>
      <c r="B21" s="24" t="s">
        <v>55</v>
      </c>
      <c r="C21" s="22"/>
      <c r="D21" s="214" t="s">
        <v>56</v>
      </c>
      <c r="E21" s="215"/>
      <c r="F21" s="215"/>
    </row>
    <row r="22" spans="1:6" ht="1.5" customHeight="1" x14ac:dyDescent="0.25">
      <c r="A22" s="15"/>
      <c r="B22" s="24"/>
      <c r="C22" s="22"/>
      <c r="D22" s="216"/>
      <c r="E22" s="217"/>
      <c r="F22" s="217"/>
    </row>
    <row r="23" spans="1:6" ht="16.5" hidden="1" x14ac:dyDescent="0.25">
      <c r="A23" s="15"/>
      <c r="B23" s="24"/>
      <c r="C23" s="22"/>
      <c r="D23" s="25"/>
      <c r="E23" s="22"/>
      <c r="F23" s="26"/>
    </row>
    <row r="24" spans="1:6" ht="16.5" hidden="1" x14ac:dyDescent="0.25">
      <c r="A24" s="15"/>
      <c r="B24" s="24"/>
      <c r="C24" s="22"/>
      <c r="D24" s="25"/>
      <c r="E24" s="22"/>
      <c r="F24" s="26"/>
    </row>
    <row r="25" spans="1:6" ht="16.5" hidden="1" x14ac:dyDescent="0.25">
      <c r="A25" s="15"/>
      <c r="B25" s="24"/>
      <c r="C25" s="22"/>
      <c r="D25" s="25"/>
      <c r="E25" s="22"/>
      <c r="F25" s="26"/>
    </row>
    <row r="26" spans="1:6" ht="16.5" hidden="1" x14ac:dyDescent="0.25">
      <c r="A26" s="15"/>
      <c r="B26" s="24"/>
      <c r="C26" s="22"/>
      <c r="D26" s="25"/>
      <c r="E26" s="22"/>
      <c r="F26" s="26"/>
    </row>
    <row r="27" spans="1:6" ht="83.25" customHeight="1" x14ac:dyDescent="0.25">
      <c r="A27" s="27">
        <v>2.2000000000000002</v>
      </c>
      <c r="B27" s="212" t="s">
        <v>57</v>
      </c>
      <c r="C27" s="212"/>
      <c r="D27" s="212"/>
      <c r="E27" s="212"/>
      <c r="F27" s="212"/>
    </row>
    <row r="28" spans="1:6" ht="63" hidden="1" customHeight="1" x14ac:dyDescent="0.25">
      <c r="A28" s="27"/>
      <c r="B28" s="212"/>
      <c r="C28" s="212"/>
      <c r="D28" s="212"/>
      <c r="E28" s="212"/>
      <c r="F28" s="212"/>
    </row>
    <row r="29" spans="1:6" ht="118.5" customHeight="1" x14ac:dyDescent="0.25">
      <c r="A29" s="27">
        <v>2.2999999999999998</v>
      </c>
      <c r="B29" s="212" t="s">
        <v>39</v>
      </c>
      <c r="C29" s="212"/>
      <c r="D29" s="212"/>
      <c r="E29" s="212"/>
      <c r="F29" s="212"/>
    </row>
    <row r="30" spans="1:6" ht="68.25" customHeight="1" x14ac:dyDescent="0.25">
      <c r="A30" s="27">
        <v>2.4</v>
      </c>
      <c r="B30" s="212" t="s">
        <v>40</v>
      </c>
      <c r="C30" s="212"/>
      <c r="D30" s="212"/>
      <c r="E30" s="212"/>
      <c r="F30" s="212"/>
    </row>
    <row r="31" spans="1:6" ht="67.5" customHeight="1" x14ac:dyDescent="0.25">
      <c r="A31" s="23">
        <v>3</v>
      </c>
      <c r="B31" s="212" t="s">
        <v>41</v>
      </c>
      <c r="C31" s="212"/>
      <c r="D31" s="212"/>
      <c r="E31" s="212"/>
      <c r="F31" s="212"/>
    </row>
    <row r="32" spans="1:6" ht="57.75" hidden="1" customHeight="1" x14ac:dyDescent="0.25">
      <c r="A32" s="27"/>
      <c r="B32" s="212"/>
      <c r="C32" s="212"/>
      <c r="D32" s="212"/>
      <c r="E32" s="212"/>
      <c r="F32" s="212"/>
    </row>
    <row r="33" spans="1:6" ht="85.5" hidden="1" customHeight="1" x14ac:dyDescent="0.25">
      <c r="A33" s="27"/>
      <c r="B33" s="212"/>
      <c r="C33" s="212"/>
      <c r="D33" s="212"/>
      <c r="E33" s="212"/>
      <c r="F33" s="212"/>
    </row>
    <row r="34" spans="1:6" ht="0.75" customHeight="1" x14ac:dyDescent="0.25">
      <c r="A34" s="27"/>
      <c r="B34" s="212"/>
      <c r="C34" s="212"/>
      <c r="D34" s="212"/>
      <c r="E34" s="212"/>
      <c r="F34" s="212"/>
    </row>
    <row r="35" spans="1:6" ht="35.25" customHeight="1" x14ac:dyDescent="0.25">
      <c r="A35" s="27">
        <v>3.1</v>
      </c>
      <c r="B35" s="212" t="s">
        <v>58</v>
      </c>
      <c r="C35" s="212"/>
      <c r="D35" s="212"/>
      <c r="E35" s="212"/>
      <c r="F35" s="212"/>
    </row>
    <row r="36" spans="1:6" ht="94.5" customHeight="1" x14ac:dyDescent="0.25">
      <c r="A36" s="23">
        <v>4</v>
      </c>
      <c r="B36" s="212" t="s">
        <v>42</v>
      </c>
      <c r="C36" s="212"/>
      <c r="D36" s="212"/>
      <c r="E36" s="212"/>
      <c r="F36" s="212"/>
    </row>
    <row r="37" spans="1:6" ht="16.5" x14ac:dyDescent="0.25">
      <c r="A37" s="15"/>
      <c r="B37" s="28"/>
      <c r="C37" s="28"/>
      <c r="D37" s="28"/>
      <c r="E37" s="29"/>
      <c r="F37" s="29"/>
    </row>
    <row r="38" spans="1:6" ht="16.5" x14ac:dyDescent="0.25">
      <c r="A38" s="15"/>
      <c r="B38" s="28" t="s">
        <v>43</v>
      </c>
      <c r="D38" s="31"/>
      <c r="E38" s="31"/>
      <c r="F38" s="31"/>
    </row>
    <row r="39" spans="1:6" ht="16.5" x14ac:dyDescent="0.25">
      <c r="A39" s="15"/>
      <c r="B39" s="32"/>
      <c r="C39" s="31"/>
      <c r="D39" s="31"/>
      <c r="E39" s="28"/>
      <c r="F39" s="33" t="s">
        <v>44</v>
      </c>
    </row>
    <row r="40" spans="1:6" ht="16.5" x14ac:dyDescent="0.25">
      <c r="A40" s="15"/>
      <c r="B40" s="32"/>
      <c r="C40" s="31"/>
      <c r="D40" s="28"/>
      <c r="E40" s="28"/>
      <c r="F40" s="33" t="str">
        <f>"For and on behalf of " &amp; '[1]Sch-1'!B8</f>
        <v xml:space="preserve">For and on behalf of </v>
      </c>
    </row>
    <row r="41" spans="1:6" ht="16.5" x14ac:dyDescent="0.25">
      <c r="A41" s="34"/>
      <c r="B41" s="34"/>
      <c r="C41" s="35"/>
      <c r="D41" s="34"/>
      <c r="E41" s="36"/>
      <c r="F41" s="17"/>
    </row>
    <row r="42" spans="1:6" ht="30" customHeight="1" x14ac:dyDescent="0.25">
      <c r="A42" s="37" t="s">
        <v>45</v>
      </c>
      <c r="B42" s="219">
        <f>Details!E18</f>
        <v>0</v>
      </c>
      <c r="C42" s="219"/>
      <c r="D42" s="34"/>
      <c r="E42" s="36" t="s">
        <v>46</v>
      </c>
      <c r="F42" s="45">
        <f>Details!E13</f>
        <v>0</v>
      </c>
    </row>
    <row r="43" spans="1:6" ht="33.75" customHeight="1" x14ac:dyDescent="0.25">
      <c r="A43" s="37" t="s">
        <v>47</v>
      </c>
      <c r="B43" s="224">
        <f>Details!E17</f>
        <v>0</v>
      </c>
      <c r="C43" s="224"/>
      <c r="D43" s="34"/>
      <c r="E43" s="36" t="s">
        <v>48</v>
      </c>
      <c r="F43" s="45">
        <f>Details!E14</f>
        <v>0</v>
      </c>
    </row>
    <row r="44" spans="1:6" ht="16.5" x14ac:dyDescent="0.25">
      <c r="A44" s="15"/>
      <c r="B44" s="15"/>
      <c r="C44" s="15"/>
      <c r="D44" s="34"/>
      <c r="E44" s="36"/>
      <c r="F44" s="15"/>
    </row>
    <row r="45" spans="1:6" ht="16.5" x14ac:dyDescent="0.25">
      <c r="A45" s="38" t="s">
        <v>49</v>
      </c>
      <c r="B45" s="39"/>
      <c r="C45" s="40"/>
      <c r="D45" s="28"/>
      <c r="E45" s="33"/>
      <c r="F45" s="28"/>
    </row>
    <row r="46" spans="1:6" ht="27" customHeight="1" x14ac:dyDescent="0.25">
      <c r="A46" s="220" t="s">
        <v>50</v>
      </c>
      <c r="B46" s="220"/>
      <c r="C46" s="220"/>
      <c r="D46" s="222"/>
      <c r="E46" s="222"/>
      <c r="F46" s="222"/>
    </row>
    <row r="47" spans="1:6" ht="27.75" customHeight="1" x14ac:dyDescent="0.25">
      <c r="A47" s="221"/>
      <c r="B47" s="221"/>
      <c r="C47" s="221"/>
      <c r="D47" s="222"/>
      <c r="E47" s="222"/>
      <c r="F47" s="222"/>
    </row>
    <row r="48" spans="1:6" ht="27" customHeight="1" x14ac:dyDescent="0.25">
      <c r="A48" s="218"/>
      <c r="B48" s="218"/>
      <c r="C48" s="218"/>
      <c r="D48" s="222"/>
      <c r="E48" s="222"/>
      <c r="F48" s="222"/>
    </row>
    <row r="49" spans="1:6" ht="27.75" customHeight="1" x14ac:dyDescent="0.25">
      <c r="A49" s="223" t="s">
        <v>51</v>
      </c>
      <c r="B49" s="223"/>
      <c r="C49" s="223"/>
      <c r="D49" s="222"/>
      <c r="E49" s="222"/>
      <c r="F49" s="222"/>
    </row>
    <row r="50" spans="1:6" ht="29.25" customHeight="1" x14ac:dyDescent="0.25">
      <c r="A50" s="223" t="s">
        <v>52</v>
      </c>
      <c r="B50" s="223"/>
      <c r="C50" s="223"/>
      <c r="D50" s="222"/>
      <c r="E50" s="222"/>
      <c r="F50" s="222"/>
    </row>
    <row r="51" spans="1:6" ht="32.25" customHeight="1" x14ac:dyDescent="0.25">
      <c r="A51" s="223" t="s">
        <v>53</v>
      </c>
      <c r="B51" s="223"/>
      <c r="C51" s="223"/>
      <c r="D51" s="222"/>
      <c r="E51" s="222"/>
      <c r="F51" s="222"/>
    </row>
    <row r="52" spans="1:6" ht="27.75" customHeight="1" x14ac:dyDescent="0.25">
      <c r="A52" s="220" t="s">
        <v>54</v>
      </c>
      <c r="B52" s="220"/>
      <c r="C52" s="220"/>
      <c r="D52" s="222"/>
      <c r="E52" s="222"/>
      <c r="F52" s="222"/>
    </row>
    <row r="53" spans="1:6" ht="33" customHeight="1" x14ac:dyDescent="0.25">
      <c r="A53" s="221"/>
      <c r="B53" s="221"/>
      <c r="C53" s="221"/>
      <c r="D53" s="222"/>
      <c r="E53" s="222"/>
      <c r="F53" s="222"/>
    </row>
    <row r="54" spans="1:6" ht="33.75" customHeight="1" x14ac:dyDescent="0.25">
      <c r="A54" s="218"/>
      <c r="B54" s="218"/>
      <c r="C54" s="218"/>
      <c r="D54" s="53"/>
      <c r="E54" s="53"/>
      <c r="F54" s="53"/>
    </row>
    <row r="55" spans="1:6" ht="16.5" x14ac:dyDescent="0.25">
      <c r="A55" s="38"/>
      <c r="B55" s="38"/>
      <c r="C55" s="38"/>
      <c r="D55" s="41"/>
      <c r="E55" s="41"/>
      <c r="F55" s="41"/>
    </row>
    <row r="56" spans="1:6" ht="16.5" x14ac:dyDescent="0.25">
      <c r="A56" s="42"/>
      <c r="B56" s="17"/>
      <c r="C56" s="15"/>
      <c r="D56" s="15"/>
      <c r="E56" s="15"/>
      <c r="F56" s="43"/>
    </row>
    <row r="57" spans="1:6" ht="16.5" x14ac:dyDescent="0.25">
      <c r="A57" s="42"/>
      <c r="B57" s="17"/>
      <c r="C57" s="15"/>
      <c r="D57" s="15"/>
      <c r="E57" s="15"/>
      <c r="F57" s="43"/>
    </row>
    <row r="58" spans="1:6" ht="16.5" x14ac:dyDescent="0.25">
      <c r="A58" s="42"/>
      <c r="B58" s="17"/>
      <c r="C58" s="15"/>
      <c r="D58" s="15"/>
      <c r="E58" s="15"/>
      <c r="F58" s="43"/>
    </row>
    <row r="59" spans="1:6" ht="16.5" x14ac:dyDescent="0.25">
      <c r="A59" s="17"/>
      <c r="B59" s="17"/>
      <c r="C59" s="15"/>
      <c r="D59" s="15"/>
      <c r="E59" s="15"/>
      <c r="F59" s="43"/>
    </row>
    <row r="60" spans="1:6" ht="16.5" x14ac:dyDescent="0.25">
      <c r="A60" s="17"/>
      <c r="B60" s="17"/>
      <c r="C60" s="15"/>
      <c r="D60" s="15"/>
      <c r="E60" s="15"/>
      <c r="F60" s="43"/>
    </row>
    <row r="61" spans="1:6" ht="16.5" x14ac:dyDescent="0.25">
      <c r="A61" s="17"/>
      <c r="B61" s="17"/>
      <c r="C61" s="15"/>
      <c r="D61" s="15"/>
      <c r="E61" s="15"/>
      <c r="F61" s="43"/>
    </row>
  </sheetData>
  <sheetProtection password="DC1A" sheet="1" objects="1" scenarios="1" selectLockedCells="1"/>
  <mergeCells count="39">
    <mergeCell ref="B43:C43"/>
    <mergeCell ref="D46:F46"/>
    <mergeCell ref="D47:F47"/>
    <mergeCell ref="D48:F48"/>
    <mergeCell ref="D49:F49"/>
    <mergeCell ref="A54:C54"/>
    <mergeCell ref="B35:F35"/>
    <mergeCell ref="B36:F36"/>
    <mergeCell ref="B42:C42"/>
    <mergeCell ref="A46:C46"/>
    <mergeCell ref="A47:C47"/>
    <mergeCell ref="A48:C48"/>
    <mergeCell ref="D50:F50"/>
    <mergeCell ref="D51:F51"/>
    <mergeCell ref="D52:F52"/>
    <mergeCell ref="D53:F53"/>
    <mergeCell ref="A49:C49"/>
    <mergeCell ref="A50:C50"/>
    <mergeCell ref="A51:C51"/>
    <mergeCell ref="A52:C52"/>
    <mergeCell ref="A53:C53"/>
    <mergeCell ref="B34:F34"/>
    <mergeCell ref="B19:F19"/>
    <mergeCell ref="B20:F20"/>
    <mergeCell ref="D21:F21"/>
    <mergeCell ref="D22:F22"/>
    <mergeCell ref="B27:F27"/>
    <mergeCell ref="B28:F28"/>
    <mergeCell ref="B29:F29"/>
    <mergeCell ref="B30:F30"/>
    <mergeCell ref="B31:F31"/>
    <mergeCell ref="B32:F32"/>
    <mergeCell ref="B33:F33"/>
    <mergeCell ref="B18:F18"/>
    <mergeCell ref="A3:F3"/>
    <mergeCell ref="C5:F5"/>
    <mergeCell ref="B6:C6"/>
    <mergeCell ref="C15:F15"/>
    <mergeCell ref="B17:F17"/>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Sheet1</vt:lpstr>
      <vt:lpstr>Basic</vt:lpstr>
      <vt:lpstr>Details</vt:lpstr>
      <vt:lpstr>Schedule-I</vt:lpstr>
      <vt:lpstr>Summary</vt:lpstr>
      <vt:lpstr>Bid form 2nd envelope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2024-05-08T06:13:26Z</dcterms:modified>
</cp:coreProperties>
</file>