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9.xml" ContentType="application/vnd.ms-excel.controlproperties+xml"/>
  <Override PartName="/xl/drawings/drawing9.xml" ContentType="application/vnd.openxmlformats-officedocument.drawing+xml"/>
  <Override PartName="/xl/ctrlProps/ctrlProp20.xml" ContentType="application/vnd.ms-excel.controlproperties+xml"/>
  <Override PartName="/xl/drawings/drawing10.xml" ContentType="application/vnd.openxmlformats-officedocument.drawing+xml"/>
  <Override PartName="/xl/ctrlProps/ctrlProp21.xml" ContentType="application/vnd.ms-excel.controlproperties+xml"/>
  <Override PartName="/xl/drawings/drawing11.xml" ContentType="application/vnd.openxmlformats-officedocument.drawing+xml"/>
  <Override PartName="/xl/ctrlProps/ctrlProp22.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updateLinks="never" codeName="ThisWorkbook" defaultThemeVersion="124226"/>
  <mc:AlternateContent xmlns:mc="http://schemas.openxmlformats.org/markup-compatibility/2006">
    <mc:Choice Requires="x15">
      <x15ac:absPath xmlns:x15ac="http://schemas.microsoft.com/office/spreadsheetml/2010/11/ac" url="https://powergrid1989-my.sharepoint.com/personal/mittalpiyush_powergrid_in/Documents/CS G-5/RTM/Rammam-III-Rangpo/03_BD/"/>
    </mc:Choice>
  </mc:AlternateContent>
  <xr:revisionPtr revIDLastSave="0" documentId="8_{459D09FE-D7E1-4FCA-8975-24B88C7FC510}" xr6:coauthVersionLast="36" xr6:coauthVersionMax="47" xr10:uidLastSave="{00000000-0000-0000-0000-000000000000}"/>
  <workbookProtection workbookAlgorithmName="SHA-512" workbookHashValue="yHVEjTVEVWOANpZtBNMhG9s5FmogJzF/U3reDc7tYyMLlD+wdNsAqY4rKtQK8Ji98kW8MqpH1n0ost8rsjphVw==" workbookSaltValue="u1xGbvjnYCWl7oSU/7bilQ==" workbookSpinCount="100000" lockStructure="1"/>
  <bookViews>
    <workbookView xWindow="-120" yWindow="-120" windowWidth="29040" windowHeight="15720" tabRatio="781" firstSheet="1" activeTab="1" xr2:uid="{00000000-000D-0000-FFFF-FFFF00000000}"/>
  </bookViews>
  <sheets>
    <sheet name="Basic" sheetId="1" state="hidden" r:id="rId1"/>
    <sheet name="Cover" sheetId="2" r:id="rId2"/>
    <sheet name="Names of Bidder" sheetId="3" r:id="rId3"/>
    <sheet name="Attach 3(JV)" sheetId="4" r:id="rId4"/>
    <sheet name="Attach-3 (QR)" sheetId="5" r:id="rId5"/>
    <sheet name="Attach 4" sheetId="6" r:id="rId6"/>
    <sheet name="Attach 4 (A)" sheetId="7" r:id="rId7"/>
    <sheet name="Attach 4 (B)" sheetId="8" r:id="rId8"/>
    <sheet name="Attach 5" sheetId="9" r:id="rId9"/>
    <sheet name="Attach 5A" sheetId="10" r:id="rId10"/>
    <sheet name="Attach 5B" sheetId="11" state="hidden" r:id="rId11"/>
    <sheet name="Attach 6" sheetId="12" r:id="rId12"/>
    <sheet name="Attach 7" sheetId="13" r:id="rId13"/>
    <sheet name="Attach 9" sheetId="14" r:id="rId14"/>
    <sheet name="Attach 10" sheetId="15" r:id="rId15"/>
    <sheet name="Attach 11" sheetId="16" r:id="rId16"/>
    <sheet name="Attach 12" sheetId="17" r:id="rId17"/>
    <sheet name="Attach 13" sheetId="18" r:id="rId18"/>
    <sheet name="Attach 14" sheetId="19" r:id="rId19"/>
    <sheet name="Attach 14-IP" sheetId="20" state="hidden" r:id="rId20"/>
    <sheet name="Attach 15" sheetId="21" r:id="rId21"/>
    <sheet name="Attach 16" sheetId="22" r:id="rId22"/>
    <sheet name="Attach 17" sheetId="23" r:id="rId23"/>
    <sheet name="Attach 18" sheetId="24" r:id="rId24"/>
    <sheet name="Attach 19" sheetId="25" r:id="rId25"/>
    <sheet name="Attach-20" sheetId="26" state="hidden" r:id="rId26"/>
    <sheet name="Attach 25" sheetId="27" state="hidden" r:id="rId27"/>
    <sheet name="Bid Form 1st Envelope " sheetId="28" r:id="rId28"/>
    <sheet name="N to W" sheetId="29" state="hidden" r:id="rId29"/>
    <sheet name="Sheet1" sheetId="30" state="hidden" r:id="rId30"/>
  </sheets>
  <externalReferences>
    <externalReference r:id="rId31"/>
    <externalReference r:id="rId32"/>
  </externalReferences>
  <definedNames>
    <definedName name="\A" localSheetId="22">#REF!</definedName>
    <definedName name="\A" localSheetId="26">#REF!</definedName>
    <definedName name="\A" localSheetId="10">#REF!</definedName>
    <definedName name="\A" localSheetId="4">#REF!</definedName>
    <definedName name="\A">#REF!</definedName>
    <definedName name="\aa" localSheetId="26">#REF!</definedName>
    <definedName name="\aa" localSheetId="10">#REF!</definedName>
    <definedName name="\aa">#REF!</definedName>
    <definedName name="\B" localSheetId="22">#REF!</definedName>
    <definedName name="\B" localSheetId="26">#REF!</definedName>
    <definedName name="\B" localSheetId="10">#REF!</definedName>
    <definedName name="\B" localSheetId="4">#REF!</definedName>
    <definedName name="\B">#REF!</definedName>
    <definedName name="\C" localSheetId="22">#REF!</definedName>
    <definedName name="\C" localSheetId="26">#REF!</definedName>
    <definedName name="\C" localSheetId="10">#REF!</definedName>
    <definedName name="\C" localSheetId="4">#REF!</definedName>
    <definedName name="\C">#REF!</definedName>
    <definedName name="\M" localSheetId="26">#REF!</definedName>
    <definedName name="\M" localSheetId="10">#REF!</definedName>
    <definedName name="\M" localSheetId="4">#REF!</definedName>
    <definedName name="\M">#REF!</definedName>
    <definedName name="\N" localSheetId="26">#REF!</definedName>
    <definedName name="\N" localSheetId="10">#REF!</definedName>
    <definedName name="\N" localSheetId="4">#REF!</definedName>
    <definedName name="\N">#REF!</definedName>
    <definedName name="\P" localSheetId="26">#REF!</definedName>
    <definedName name="\P" localSheetId="10">#REF!</definedName>
    <definedName name="\P" localSheetId="4">#REF!</definedName>
    <definedName name="\P">#REF!</definedName>
    <definedName name="\R" localSheetId="26">#REF!</definedName>
    <definedName name="\R" localSheetId="10">#REF!</definedName>
    <definedName name="\R" localSheetId="4">#REF!</definedName>
    <definedName name="\R">#REF!</definedName>
    <definedName name="\U" localSheetId="26">#REF!</definedName>
    <definedName name="\U" localSheetId="10">#REF!</definedName>
    <definedName name="\U" localSheetId="4">#REF!</definedName>
    <definedName name="\U">#REF!</definedName>
    <definedName name="\V" localSheetId="26">#REF!</definedName>
    <definedName name="\V" localSheetId="10">#REF!</definedName>
    <definedName name="\V" localSheetId="4">#REF!</definedName>
    <definedName name="\V">#REF!</definedName>
    <definedName name="\x" localSheetId="26">#REF!</definedName>
    <definedName name="\x" localSheetId="10">#REF!</definedName>
    <definedName name="\x">#REF!</definedName>
    <definedName name="ab" localSheetId="26">#REF!</definedName>
    <definedName name="ab" localSheetId="10">#REF!</definedName>
    <definedName name="ab" localSheetId="4">#REF!</definedName>
    <definedName name="ab">#REF!</definedName>
    <definedName name="biddername" localSheetId="26">#REF!</definedName>
    <definedName name="biddername" localSheetId="10">#REF!</definedName>
    <definedName name="biddername">#REF!</definedName>
    <definedName name="BL2A" localSheetId="26">#REF!</definedName>
    <definedName name="BL2A" localSheetId="10">#REF!</definedName>
    <definedName name="BL2A" localSheetId="4">'Attach-3 (QR)'!$J$331</definedName>
    <definedName name="BL2A">#REF!</definedName>
    <definedName name="BL2A2" localSheetId="26">#REF!</definedName>
    <definedName name="BL2A2" localSheetId="10">#REF!</definedName>
    <definedName name="BL2A2" localSheetId="4">'Attach-3 (QR)'!#REF!</definedName>
    <definedName name="BL2A2">#REF!</definedName>
    <definedName name="BL2AA" localSheetId="26">#REF!</definedName>
    <definedName name="BL2AA" localSheetId="10">#REF!</definedName>
    <definedName name="BL2AA" localSheetId="4">'Attach-3 (QR)'!$J$331</definedName>
    <definedName name="BL2AA">#REF!</definedName>
    <definedName name="BL2AAA" localSheetId="22">'[1]Attach QR'!$J$785</definedName>
    <definedName name="BL2AAA" localSheetId="26">#REF!</definedName>
    <definedName name="BL2AAA" localSheetId="10">#REF!</definedName>
    <definedName name="BL2AAA" localSheetId="4">'Attach-3 (QR)'!#REF!</definedName>
    <definedName name="BL2AAA">#REF!</definedName>
    <definedName name="BL2B" localSheetId="26">#REF!</definedName>
    <definedName name="BL2B" localSheetId="10">#REF!</definedName>
    <definedName name="BL2B" localSheetId="4">'Attach-3 (QR)'!$K$331</definedName>
    <definedName name="BL2B">#REF!</definedName>
    <definedName name="BL2BB" localSheetId="26">#REF!</definedName>
    <definedName name="BL2BB" localSheetId="10">#REF!</definedName>
    <definedName name="BL2BB" localSheetId="4">'Attach-3 (QR)'!#REF!</definedName>
    <definedName name="BL2BB">#REF!</definedName>
    <definedName name="BL2BBB" localSheetId="22">'[1]Attach QR'!$K$785</definedName>
    <definedName name="BL2BBB" localSheetId="26">#REF!</definedName>
    <definedName name="BL2BBB" localSheetId="10">#REF!</definedName>
    <definedName name="BL2BBB" localSheetId="4">'Attach-3 (QR)'!#REF!</definedName>
    <definedName name="BL2BBB">#REF!</definedName>
    <definedName name="BL2C" localSheetId="26">#REF!</definedName>
    <definedName name="BL2C" localSheetId="10">#REF!</definedName>
    <definedName name="BL2C" localSheetId="4">'Attach-3 (QR)'!$L$331</definedName>
    <definedName name="BL2C">#REF!</definedName>
    <definedName name="BL2CC" localSheetId="26">#REF!</definedName>
    <definedName name="BL2CC" localSheetId="10">#REF!</definedName>
    <definedName name="BL2CC" localSheetId="4">'Attach-3 (QR)'!#REF!</definedName>
    <definedName name="BL2CC">#REF!</definedName>
    <definedName name="BL2CCC" localSheetId="22">'[1]Attach QR'!$L$785</definedName>
    <definedName name="BL2CCC" localSheetId="26">#REF!</definedName>
    <definedName name="BL2CCC" localSheetId="10">#REF!</definedName>
    <definedName name="BL2CCC" localSheetId="4">'Attach-3 (QR)'!#REF!</definedName>
    <definedName name="BL2CCC">#REF!</definedName>
    <definedName name="BL3A" localSheetId="26">#REF!</definedName>
    <definedName name="BL3A" localSheetId="10">#REF!</definedName>
    <definedName name="BL3A" localSheetId="4">'Attach-3 (QR)'!$J$332</definedName>
    <definedName name="BL3A">#REF!</definedName>
    <definedName name="BL3AA" localSheetId="26">#REF!</definedName>
    <definedName name="BL3AA" localSheetId="10">#REF!</definedName>
    <definedName name="BL3AA" localSheetId="4">'Attach-3 (QR)'!#REF!</definedName>
    <definedName name="BL3AA">#REF!</definedName>
    <definedName name="BL3AAA" localSheetId="22">'[1]Attach QR'!$J$788</definedName>
    <definedName name="BL3AAA" localSheetId="26">#REF!</definedName>
    <definedName name="BL3AAA" localSheetId="10">#REF!</definedName>
    <definedName name="BL3AAA" localSheetId="4">'Attach-3 (QR)'!#REF!</definedName>
    <definedName name="BL3AAA">#REF!</definedName>
    <definedName name="BL3B" localSheetId="26">#REF!</definedName>
    <definedName name="BL3B" localSheetId="10">#REF!</definedName>
    <definedName name="BL3B" localSheetId="4">'Attach-3 (QR)'!$K$332</definedName>
    <definedName name="BL3B">#REF!</definedName>
    <definedName name="BL3BB" localSheetId="26">#REF!</definedName>
    <definedName name="BL3BB" localSheetId="10">#REF!</definedName>
    <definedName name="BL3BB" localSheetId="4">'Attach-3 (QR)'!#REF!</definedName>
    <definedName name="BL3BB">#REF!</definedName>
    <definedName name="BL3BBB" localSheetId="22">'[1]Attach QR'!$K$788</definedName>
    <definedName name="BL3BBB" localSheetId="26">#REF!</definedName>
    <definedName name="BL3BBB" localSheetId="10">#REF!</definedName>
    <definedName name="BL3BBB" localSheetId="4">'Attach-3 (QR)'!#REF!</definedName>
    <definedName name="BL3BBB">#REF!</definedName>
    <definedName name="BL3C" localSheetId="26">#REF!</definedName>
    <definedName name="BL3C" localSheetId="10">#REF!</definedName>
    <definedName name="BL3C" localSheetId="4">'Attach-3 (QR)'!$L$332</definedName>
    <definedName name="BL3C">#REF!</definedName>
    <definedName name="BL3CC" localSheetId="26">#REF!</definedName>
    <definedName name="BL3CC" localSheetId="10">#REF!</definedName>
    <definedName name="BL3CC" localSheetId="4">'Attach-3 (QR)'!#REF!</definedName>
    <definedName name="BL3CC">#REF!</definedName>
    <definedName name="BL3CCC" localSheetId="22">'[1]Attach QR'!$L$788</definedName>
    <definedName name="BL3CCC" localSheetId="26">#REF!</definedName>
    <definedName name="BL3CCC" localSheetId="10">#REF!</definedName>
    <definedName name="BL3CCC" localSheetId="4">'Attach-3 (QR)'!#REF!</definedName>
    <definedName name="BL3CCC">#REF!</definedName>
    <definedName name="BL4A" localSheetId="26">#REF!</definedName>
    <definedName name="BL4A" localSheetId="10">#REF!</definedName>
    <definedName name="BL4A" localSheetId="4">'Attach-3 (QR)'!$J$333</definedName>
    <definedName name="BL4A">#REF!</definedName>
    <definedName name="BL4AA" localSheetId="26">#REF!</definedName>
    <definedName name="BL4AA" localSheetId="10">#REF!</definedName>
    <definedName name="BL4AA" localSheetId="4">'Attach-3 (QR)'!#REF!</definedName>
    <definedName name="BL4AA">#REF!</definedName>
    <definedName name="BL4AAA" localSheetId="22">'[1]Attach QR'!$J$791</definedName>
    <definedName name="BL4AAA" localSheetId="26">#REF!</definedName>
    <definedName name="BL4AAA" localSheetId="10">#REF!</definedName>
    <definedName name="BL4AAA" localSheetId="4">'Attach-3 (QR)'!#REF!</definedName>
    <definedName name="BL4AAA">#REF!</definedName>
    <definedName name="BL4B" localSheetId="26">#REF!</definedName>
    <definedName name="BL4B" localSheetId="10">#REF!</definedName>
    <definedName name="BL4B" localSheetId="4">'Attach-3 (QR)'!$K$333</definedName>
    <definedName name="BL4B">#REF!</definedName>
    <definedName name="BL4BB" localSheetId="26">#REF!</definedName>
    <definedName name="BL4BB" localSheetId="10">#REF!</definedName>
    <definedName name="BL4BB" localSheetId="4">'Attach-3 (QR)'!#REF!</definedName>
    <definedName name="BL4BB">#REF!</definedName>
    <definedName name="BL4BBB" localSheetId="22">'[1]Attach QR'!$K$791</definedName>
    <definedName name="BL4BBB" localSheetId="26">#REF!</definedName>
    <definedName name="BL4BBB" localSheetId="10">#REF!</definedName>
    <definedName name="BL4BBB" localSheetId="4">'Attach-3 (QR)'!#REF!</definedName>
    <definedName name="BL4BBB">#REF!</definedName>
    <definedName name="BL4C" localSheetId="26">#REF!</definedName>
    <definedName name="BL4C" localSheetId="10">#REF!</definedName>
    <definedName name="BL4C" localSheetId="4">'Attach-3 (QR)'!$L$333</definedName>
    <definedName name="BL4C">#REF!</definedName>
    <definedName name="BL4CC" localSheetId="26">#REF!</definedName>
    <definedName name="BL4CC" localSheetId="10">#REF!</definedName>
    <definedName name="BL4CC" localSheetId="4">'Attach-3 (QR)'!#REF!</definedName>
    <definedName name="BL4CC">#REF!</definedName>
    <definedName name="BL4CCC" localSheetId="22">'[1]Attach QR'!$L$791</definedName>
    <definedName name="BL4CCC" localSheetId="26">#REF!</definedName>
    <definedName name="BL4CCC" localSheetId="10">#REF!</definedName>
    <definedName name="BL4CCC" localSheetId="4">'Attach-3 (QR)'!#REF!</definedName>
    <definedName name="BL4CCC">#REF!</definedName>
    <definedName name="BL5A" localSheetId="26">#REF!</definedName>
    <definedName name="BL5A" localSheetId="10">#REF!</definedName>
    <definedName name="BL5A" localSheetId="4">'Attach-3 (QR)'!$J$334</definedName>
    <definedName name="BL5A">#REF!</definedName>
    <definedName name="BL5AA" localSheetId="26">#REF!</definedName>
    <definedName name="BL5AA" localSheetId="10">#REF!</definedName>
    <definedName name="BL5AA" localSheetId="4">'Attach-3 (QR)'!#REF!</definedName>
    <definedName name="BL5AA">#REF!</definedName>
    <definedName name="BL5AAA" localSheetId="22">'[1]Attach QR'!$J$794</definedName>
    <definedName name="BL5AAA" localSheetId="26">#REF!</definedName>
    <definedName name="BL5AAA" localSheetId="10">#REF!</definedName>
    <definedName name="BL5AAA" localSheetId="4">'Attach-3 (QR)'!#REF!</definedName>
    <definedName name="BL5AAA">#REF!</definedName>
    <definedName name="BL5B" localSheetId="26">#REF!</definedName>
    <definedName name="BL5B" localSheetId="10">#REF!</definedName>
    <definedName name="BL5B" localSheetId="4">'Attach-3 (QR)'!$K$334</definedName>
    <definedName name="BL5B">#REF!</definedName>
    <definedName name="BL5BB" localSheetId="26">#REF!</definedName>
    <definedName name="BL5BB" localSheetId="10">#REF!</definedName>
    <definedName name="BL5BB" localSheetId="4">'Attach-3 (QR)'!#REF!</definedName>
    <definedName name="BL5BB">#REF!</definedName>
    <definedName name="BL5BBB" localSheetId="22">'[1]Attach QR'!$K$794</definedName>
    <definedName name="BL5BBB" localSheetId="26">#REF!</definedName>
    <definedName name="BL5BBB" localSheetId="10">#REF!</definedName>
    <definedName name="BL5BBB" localSheetId="4">'Attach-3 (QR)'!#REF!</definedName>
    <definedName name="BL5BBB">#REF!</definedName>
    <definedName name="BL5C" localSheetId="26">#REF!</definedName>
    <definedName name="BL5C" localSheetId="10">#REF!</definedName>
    <definedName name="BL5C" localSheetId="4">'Attach-3 (QR)'!$L$334</definedName>
    <definedName name="BL5C">#REF!</definedName>
    <definedName name="BL5CC" localSheetId="26">#REF!</definedName>
    <definedName name="BL5CC" localSheetId="10">#REF!</definedName>
    <definedName name="BL5CC" localSheetId="4">'Attach-3 (QR)'!#REF!</definedName>
    <definedName name="BL5CC">#REF!</definedName>
    <definedName name="BL5CCC" localSheetId="22">'[1]Attach QR'!$L$794</definedName>
    <definedName name="BL5CCC" localSheetId="26">#REF!</definedName>
    <definedName name="BL5CCC" localSheetId="10">#REF!</definedName>
    <definedName name="BL5CCC" localSheetId="4">'Attach-3 (QR)'!#REF!</definedName>
    <definedName name="BL5CCC">#REF!</definedName>
    <definedName name="CAPA1" localSheetId="26">#REF!</definedName>
    <definedName name="CAPA1" localSheetId="10">#REF!</definedName>
    <definedName name="CAPA1" localSheetId="4">'Attach-3 (QR)'!#REF!</definedName>
    <definedName name="CAPA1">#REF!</definedName>
    <definedName name="CAPA11" localSheetId="26">#REF!</definedName>
    <definedName name="CAPA11" localSheetId="10">#REF!</definedName>
    <definedName name="CAPA11" localSheetId="4">'Attach-3 (QR)'!#REF!</definedName>
    <definedName name="CAPA11">#REF!</definedName>
    <definedName name="CAPA111" localSheetId="22">'[1]Attach QR'!$F$505</definedName>
    <definedName name="CAPA111" localSheetId="26">#REF!</definedName>
    <definedName name="CAPA111" localSheetId="10">#REF!</definedName>
    <definedName name="CAPA111" localSheetId="4">'Attach-3 (QR)'!#REF!</definedName>
    <definedName name="CAPA111">#REF!</definedName>
    <definedName name="CAPA2" localSheetId="26">#REF!</definedName>
    <definedName name="CAPA2" localSheetId="10">#REF!</definedName>
    <definedName name="CAPA2" localSheetId="4">'Attach-3 (QR)'!#REF!</definedName>
    <definedName name="CAPA2">#REF!</definedName>
    <definedName name="CAPA22" localSheetId="26">#REF!</definedName>
    <definedName name="CAPA22" localSheetId="10">#REF!</definedName>
    <definedName name="CAPA22" localSheetId="4">'Attach-3 (QR)'!#REF!</definedName>
    <definedName name="CAPA22">#REF!</definedName>
    <definedName name="CAPA222" localSheetId="22">'[1]Attach QR'!$I$505</definedName>
    <definedName name="CAPA222" localSheetId="26">#REF!</definedName>
    <definedName name="CAPA222" localSheetId="10">#REF!</definedName>
    <definedName name="CAPA222" localSheetId="4">'Attach-3 (QR)'!#REF!</definedName>
    <definedName name="CAPA222">#REF!</definedName>
    <definedName name="CAPA3" localSheetId="26">#REF!</definedName>
    <definedName name="CAPA3" localSheetId="10">#REF!</definedName>
    <definedName name="CAPA3" localSheetId="4">'Attach-3 (QR)'!#REF!</definedName>
    <definedName name="CAPA3">#REF!</definedName>
    <definedName name="CAPA33" localSheetId="26">#REF!</definedName>
    <definedName name="CAPA33" localSheetId="10">#REF!</definedName>
    <definedName name="CAPA33" localSheetId="4">'Attach-3 (QR)'!#REF!</definedName>
    <definedName name="CAPA33">#REF!</definedName>
    <definedName name="CAPA333" localSheetId="22">'[1]Attach QR'!$G$651</definedName>
    <definedName name="CAPA333" localSheetId="26">#REF!</definedName>
    <definedName name="CAPA333" localSheetId="10">#REF!</definedName>
    <definedName name="CAPA333" localSheetId="4">'Attach-3 (QR)'!#REF!</definedName>
    <definedName name="CAPA333">#REF!</definedName>
    <definedName name="CAPA4" localSheetId="26">#REF!</definedName>
    <definedName name="CAPA4" localSheetId="10">#REF!</definedName>
    <definedName name="CAPA4" localSheetId="4">'Attach-3 (QR)'!#REF!</definedName>
    <definedName name="CAPA4">#REF!</definedName>
    <definedName name="CAPA44" localSheetId="26">#REF!</definedName>
    <definedName name="CAPA44" localSheetId="10">#REF!</definedName>
    <definedName name="CAPA44" localSheetId="4">'Attach-3 (QR)'!#REF!</definedName>
    <definedName name="CAPA44">#REF!</definedName>
    <definedName name="CAPA444" localSheetId="22">'[1]Attach QR'!$I$651</definedName>
    <definedName name="CAPA444" localSheetId="26">#REF!</definedName>
    <definedName name="CAPA444" localSheetId="10">#REF!</definedName>
    <definedName name="CAPA444" localSheetId="4">'Attach-3 (QR)'!#REF!</definedName>
    <definedName name="CAPA444">#REF!</definedName>
    <definedName name="CAPA7" localSheetId="26">#REF!</definedName>
    <definedName name="CAPA7" localSheetId="10">#REF!</definedName>
    <definedName name="CAPA7" localSheetId="4">'Attach-3 (QR)'!#REF!</definedName>
    <definedName name="CAPA7">#REF!</definedName>
    <definedName name="CAPA77" localSheetId="26">#REF!</definedName>
    <definedName name="CAPA77" localSheetId="10">#REF!</definedName>
    <definedName name="CAPA77" localSheetId="4">'Attach-3 (QR)'!#REF!</definedName>
    <definedName name="CAPA77">#REF!</definedName>
    <definedName name="CAPA777" localSheetId="22">'[1]Attach QR'!$D$505</definedName>
    <definedName name="CAPA777" localSheetId="26">#REF!</definedName>
    <definedName name="CAPA777" localSheetId="10">#REF!</definedName>
    <definedName name="CAPA777" localSheetId="4">'Attach-3 (QR)'!#REF!</definedName>
    <definedName name="CAPA777">#REF!</definedName>
    <definedName name="COO" localSheetId="26">'[2]Sch-1a'!#REF!</definedName>
    <definedName name="COO" localSheetId="10">'[2]Sch-1a'!#REF!</definedName>
    <definedName name="COO">'[2]Sch-1a'!#REF!</definedName>
    <definedName name="date" localSheetId="26">#REF!</definedName>
    <definedName name="date" localSheetId="10">#REF!</definedName>
    <definedName name="date">#REF!</definedName>
    <definedName name="iii" localSheetId="26">#REF!</definedName>
    <definedName name="iii" localSheetId="10">#REF!</definedName>
    <definedName name="iii">#REF!</definedName>
    <definedName name="LA" localSheetId="26">'Attach 12'!#REF!</definedName>
    <definedName name="LA">'Attach 12'!#REF!</definedName>
    <definedName name="logo1">"Picture 7"</definedName>
    <definedName name="MANU1" localSheetId="26">#REF!</definedName>
    <definedName name="MANU1" localSheetId="10">#REF!</definedName>
    <definedName name="MANU1" localSheetId="4">'Attach-3 (QR)'!#REF!</definedName>
    <definedName name="MANU1">#REF!</definedName>
    <definedName name="MANU11" localSheetId="26">#REF!</definedName>
    <definedName name="MANU11" localSheetId="10">#REF!</definedName>
    <definedName name="MANU11" localSheetId="4">'Attach-3 (QR)'!#REF!</definedName>
    <definedName name="MANU11">#REF!</definedName>
    <definedName name="MANU111" localSheetId="22">'[1]Attach QR'!$H$350</definedName>
    <definedName name="MANU111" localSheetId="26">#REF!</definedName>
    <definedName name="MANU111" localSheetId="10">#REF!</definedName>
    <definedName name="MANU111" localSheetId="4">'Attach-3 (QR)'!#REF!</definedName>
    <definedName name="MANU111">#REF!</definedName>
    <definedName name="MANU2" localSheetId="26">#REF!</definedName>
    <definedName name="MANU2" localSheetId="10">#REF!</definedName>
    <definedName name="MANU2" localSheetId="4">'Attach-3 (QR)'!#REF!</definedName>
    <definedName name="MANU2">#REF!</definedName>
    <definedName name="MANU22" localSheetId="26">#REF!</definedName>
    <definedName name="MANU22" localSheetId="10">#REF!</definedName>
    <definedName name="MANU22" localSheetId="4">'Attach-3 (QR)'!#REF!</definedName>
    <definedName name="MANU22">#REF!</definedName>
    <definedName name="MANU222" localSheetId="22">'[1]Attach QR'!$H$419</definedName>
    <definedName name="MANU222" localSheetId="26">#REF!</definedName>
    <definedName name="MANU222" localSheetId="10">#REF!</definedName>
    <definedName name="MANU222" localSheetId="4">'Attach-3 (QR)'!#REF!</definedName>
    <definedName name="MANU222">#REF!</definedName>
    <definedName name="MANU3" localSheetId="26">#REF!</definedName>
    <definedName name="MANU3" localSheetId="10">#REF!</definedName>
    <definedName name="MANU3" localSheetId="4">'Attach-3 (QR)'!#REF!</definedName>
    <definedName name="MANU3">#REF!</definedName>
    <definedName name="MANU33" localSheetId="26">#REF!</definedName>
    <definedName name="MANU33" localSheetId="10">#REF!</definedName>
    <definedName name="MANU33" localSheetId="4">'Attach-3 (QR)'!#REF!</definedName>
    <definedName name="MANU33">#REF!</definedName>
    <definedName name="MANU333" localSheetId="22">'[1]Attach QR'!$G$560</definedName>
    <definedName name="MANU333" localSheetId="26">#REF!</definedName>
    <definedName name="MANU333" localSheetId="10">#REF!</definedName>
    <definedName name="MANU333" localSheetId="4">'Attach-3 (QR)'!#REF!</definedName>
    <definedName name="MANU333">#REF!</definedName>
    <definedName name="MANU4" localSheetId="26">#REF!</definedName>
    <definedName name="MANU4" localSheetId="10">#REF!</definedName>
    <definedName name="MANU4" localSheetId="4">'Attach-3 (QR)'!#REF!</definedName>
    <definedName name="MANU4">#REF!</definedName>
    <definedName name="MANU44" localSheetId="26">#REF!</definedName>
    <definedName name="MANU44" localSheetId="10">#REF!</definedName>
    <definedName name="MANU44" localSheetId="4">'Attach-3 (QR)'!#REF!</definedName>
    <definedName name="MANU44">#REF!</definedName>
    <definedName name="MANU444" localSheetId="22">'[1]Attach QR'!$I$560</definedName>
    <definedName name="MANU444" localSheetId="26">#REF!</definedName>
    <definedName name="MANU444" localSheetId="10">#REF!</definedName>
    <definedName name="MANU444" localSheetId="4">'Attach-3 (QR)'!#REF!</definedName>
    <definedName name="MANU444">#REF!</definedName>
    <definedName name="MANU5" localSheetId="26">#REF!</definedName>
    <definedName name="MANU5" localSheetId="10">#REF!</definedName>
    <definedName name="MANU5" localSheetId="4">'Attach-3 (QR)'!#REF!</definedName>
    <definedName name="MANU5">#REF!</definedName>
    <definedName name="MANU55" localSheetId="26">#REF!</definedName>
    <definedName name="MANU55" localSheetId="10">#REF!</definedName>
    <definedName name="MANU55" localSheetId="4">'Attach-3 (QR)'!#REF!</definedName>
    <definedName name="MANU55">#REF!</definedName>
    <definedName name="MANU555" localSheetId="22">'[1]Attach QR'!$E$560</definedName>
    <definedName name="MANU555" localSheetId="26">#REF!</definedName>
    <definedName name="MANU555" localSheetId="10">#REF!</definedName>
    <definedName name="MANU555" localSheetId="4">'Attach-3 (QR)'!#REF!</definedName>
    <definedName name="MANU555">#REF!</definedName>
    <definedName name="PATH1" localSheetId="26">#REF!</definedName>
    <definedName name="PATH1" localSheetId="10">#REF!</definedName>
    <definedName name="PATH1" localSheetId="4">'Attach-3 (QR)'!#REF!</definedName>
    <definedName name="PATH1">#REF!</definedName>
    <definedName name="PATH11" localSheetId="26">#REF!</definedName>
    <definedName name="PATH11" localSheetId="10">#REF!</definedName>
    <definedName name="PATH11" localSheetId="4">'Attach-3 (QR)'!#REF!</definedName>
    <definedName name="PATH11">#REF!</definedName>
    <definedName name="PATH111" localSheetId="22">'[1]Attach QR'!$G$170</definedName>
    <definedName name="PATH111" localSheetId="26">#REF!</definedName>
    <definedName name="PATH111" localSheetId="10">#REF!</definedName>
    <definedName name="PATH111" localSheetId="4">'Attach-3 (QR)'!#REF!</definedName>
    <definedName name="PATH111">#REF!</definedName>
    <definedName name="PATH2" localSheetId="26">#REF!</definedName>
    <definedName name="PATH2" localSheetId="10">#REF!</definedName>
    <definedName name="PATH2" localSheetId="4">'Attach-3 (QR)'!#REF!</definedName>
    <definedName name="PATH2">#REF!</definedName>
    <definedName name="PATH22" localSheetId="26">#REF!</definedName>
    <definedName name="PATH22" localSheetId="10">#REF!</definedName>
    <definedName name="PATH22" localSheetId="4">'Attach-3 (QR)'!#REF!</definedName>
    <definedName name="PATH22">#REF!</definedName>
    <definedName name="PATH222" localSheetId="22">'[1]Attach QR'!$I$170</definedName>
    <definedName name="PATH222" localSheetId="26">#REF!</definedName>
    <definedName name="PATH222" localSheetId="10">#REF!</definedName>
    <definedName name="PATH222" localSheetId="4">'Attach-3 (QR)'!#REF!</definedName>
    <definedName name="PATH222">#REF!</definedName>
    <definedName name="PATH3" localSheetId="26">#REF!</definedName>
    <definedName name="PATH3" localSheetId="10">#REF!</definedName>
    <definedName name="PATH3" localSheetId="4">'Attach-3 (QR)'!#REF!</definedName>
    <definedName name="PATH3">#REF!</definedName>
    <definedName name="PATH33" localSheetId="26">#REF!</definedName>
    <definedName name="PATH33" localSheetId="10">#REF!</definedName>
    <definedName name="PATH33" localSheetId="4">'Attach-3 (QR)'!#REF!</definedName>
    <definedName name="PATH33">#REF!</definedName>
    <definedName name="PATH333" localSheetId="22">'[1]Attach QR'!$G$246</definedName>
    <definedName name="PATH333" localSheetId="26">#REF!</definedName>
    <definedName name="PATH333" localSheetId="10">#REF!</definedName>
    <definedName name="PATH333" localSheetId="4">'Attach-3 (QR)'!#REF!</definedName>
    <definedName name="PATH333">#REF!</definedName>
    <definedName name="PATH4" localSheetId="26">#REF!</definedName>
    <definedName name="PATH4" localSheetId="10">#REF!</definedName>
    <definedName name="PATH4" localSheetId="4">'Attach-3 (QR)'!#REF!</definedName>
    <definedName name="PATH4">#REF!</definedName>
    <definedName name="PATH44" localSheetId="26">#REF!</definedName>
    <definedName name="PATH44" localSheetId="10">#REF!</definedName>
    <definedName name="PATH44" localSheetId="4">'Attach-3 (QR)'!#REF!</definedName>
    <definedName name="PATH44">#REF!</definedName>
    <definedName name="PATH444" localSheetId="22">'[1]Attach QR'!$I$246</definedName>
    <definedName name="PATH444" localSheetId="26">#REF!</definedName>
    <definedName name="PATH444" localSheetId="10">#REF!</definedName>
    <definedName name="PATH444" localSheetId="4">'Attach-3 (QR)'!#REF!</definedName>
    <definedName name="PATH444">#REF!</definedName>
    <definedName name="PATH5" localSheetId="26">#REF!</definedName>
    <definedName name="PATH5" localSheetId="10">#REF!</definedName>
    <definedName name="PATH5" localSheetId="4">'Attach-3 (QR)'!#REF!</definedName>
    <definedName name="PATH5">#REF!</definedName>
    <definedName name="PATH55" localSheetId="26">#REF!</definedName>
    <definedName name="PATH55" localSheetId="10">#REF!</definedName>
    <definedName name="PATH55" localSheetId="4">'Attach-3 (QR)'!#REF!</definedName>
    <definedName name="PATH55">#REF!</definedName>
    <definedName name="PATH555" localSheetId="26">#REF!</definedName>
    <definedName name="PATH555" localSheetId="10">#REF!</definedName>
    <definedName name="PATH555" localSheetId="4">'Attach-3 (QR)'!#REF!</definedName>
    <definedName name="PATH555">#REF!</definedName>
    <definedName name="PATHAR1" localSheetId="26">#REF!</definedName>
    <definedName name="PATHAR1" localSheetId="10">#REF!</definedName>
    <definedName name="PATHAR1" localSheetId="4">'Attach-3 (QR)'!$AN$294</definedName>
    <definedName name="PATHAR1">#REF!</definedName>
    <definedName name="PATHAR2" localSheetId="26">#REF!</definedName>
    <definedName name="PATHAR2" localSheetId="10">#REF!</definedName>
    <definedName name="PATHAR2" localSheetId="4">'Attach-3 (QR)'!$AN$295</definedName>
    <definedName name="PATHAR2">#REF!</definedName>
    <definedName name="PATHAR3" localSheetId="22">'[1]Attach QR'!$AO$750</definedName>
    <definedName name="PATHAR3" localSheetId="26">#REF!</definedName>
    <definedName name="PATHAR3" localSheetId="10">#REF!</definedName>
    <definedName name="PATHAR3" localSheetId="4">'Attach-3 (QR)'!$AN$296</definedName>
    <definedName name="PATHAR3">#REF!</definedName>
    <definedName name="PATHJV1" localSheetId="26">#REF!</definedName>
    <definedName name="PATHJV1" localSheetId="10">#REF!</definedName>
    <definedName name="PATHJV1" localSheetId="4">'Attach-3 (QR)'!#REF!</definedName>
    <definedName name="PATHJV1">#REF!</definedName>
    <definedName name="PATHJV11" localSheetId="26">#REF!</definedName>
    <definedName name="PATHJV11" localSheetId="10">#REF!</definedName>
    <definedName name="PATHJV11" localSheetId="4">'Attach-3 (QR)'!#REF!</definedName>
    <definedName name="PATHJV11">#REF!</definedName>
    <definedName name="PATHJV111" localSheetId="26">#REF!</definedName>
    <definedName name="PATHJV111" localSheetId="10">#REF!</definedName>
    <definedName name="PATHJV111" localSheetId="4">'Attach-3 (QR)'!#REF!</definedName>
    <definedName name="PATHJV111">#REF!</definedName>
    <definedName name="PATHJV2" localSheetId="26">#REF!</definedName>
    <definedName name="PATHJV2" localSheetId="10">#REF!</definedName>
    <definedName name="PATHJV2" localSheetId="4">'Attach-3 (QR)'!#REF!</definedName>
    <definedName name="PATHJV2">#REF!</definedName>
    <definedName name="PATHJV22" localSheetId="26">#REF!</definedName>
    <definedName name="PATHJV22" localSheetId="10">#REF!</definedName>
    <definedName name="PATHJV22" localSheetId="4">'Attach-3 (QR)'!#REF!</definedName>
    <definedName name="PATHJV22">#REF!</definedName>
    <definedName name="PATHJV222" localSheetId="26">#REF!</definedName>
    <definedName name="PATHJV222" localSheetId="10">#REF!</definedName>
    <definedName name="PATHJV222" localSheetId="4">'Attach-3 (QR)'!#REF!</definedName>
    <definedName name="PATHJV222">#REF!</definedName>
    <definedName name="PATHJV3" localSheetId="22">'[1]Attach QR'!$I$61</definedName>
    <definedName name="PATHJV3" localSheetId="26">#REF!</definedName>
    <definedName name="PATHJV3" localSheetId="10">#REF!</definedName>
    <definedName name="PATHJV3" localSheetId="4">'Attach-3 (QR)'!#REF!</definedName>
    <definedName name="PATHJV3">#REF!</definedName>
    <definedName name="PATHJV33" localSheetId="22">'[1]Attach QR'!$G$61</definedName>
    <definedName name="PATHJV33" localSheetId="26">#REF!</definedName>
    <definedName name="PATHJV33" localSheetId="10">#REF!</definedName>
    <definedName name="PATHJV33" localSheetId="4">'Attach-3 (QR)'!#REF!</definedName>
    <definedName name="PATHJV33">#REF!</definedName>
    <definedName name="PATHJV333" localSheetId="22">'[1]Attach QR'!$E$61</definedName>
    <definedName name="PATHJV333" localSheetId="26">#REF!</definedName>
    <definedName name="PATHJV333" localSheetId="10">#REF!</definedName>
    <definedName name="PATHJV333" localSheetId="4">'Attach-3 (QR)'!#REF!</definedName>
    <definedName name="PATHJV333">#REF!</definedName>
    <definedName name="PATHJVPR1" localSheetId="26">#REF!</definedName>
    <definedName name="PATHJVPR1" localSheetId="10">#REF!</definedName>
    <definedName name="PATHJVPR1" localSheetId="4">'Attach-3 (QR)'!$K$330</definedName>
    <definedName name="PATHJVPR1">#REF!</definedName>
    <definedName name="PATHJVPR11" localSheetId="26">#REF!</definedName>
    <definedName name="PATHJVPR11" localSheetId="10">#REF!</definedName>
    <definedName name="PATHJVPR11" localSheetId="4">'Attach-3 (QR)'!#REF!</definedName>
    <definedName name="PATHJVPR11">#REF!</definedName>
    <definedName name="PATHJVPR111" localSheetId="22">'[1]Attach QR'!$K$782</definedName>
    <definedName name="PATHJVPR111" localSheetId="26">#REF!</definedName>
    <definedName name="PATHJVPR111" localSheetId="10">#REF!</definedName>
    <definedName name="PATHJVPR111" localSheetId="4">'Attach-3 (QR)'!#REF!</definedName>
    <definedName name="PATHJVPR111">#REF!</definedName>
    <definedName name="PATHJVPR2" localSheetId="26">#REF!</definedName>
    <definedName name="PATHJVPR2" localSheetId="10">#REF!</definedName>
    <definedName name="PATHJVPR2" localSheetId="4">'Attach-3 (QR)'!$L$330</definedName>
    <definedName name="PATHJVPR2">#REF!</definedName>
    <definedName name="PATHJVPR22" localSheetId="26">#REF!</definedName>
    <definedName name="PATHJVPR22" localSheetId="10">#REF!</definedName>
    <definedName name="PATHJVPR22" localSheetId="4">'Attach-3 (QR)'!#REF!</definedName>
    <definedName name="PATHJVPR22">#REF!</definedName>
    <definedName name="PATHJVPR222" localSheetId="22">'[1]Attach QR'!$L$782</definedName>
    <definedName name="PATHJVPR222" localSheetId="26">#REF!</definedName>
    <definedName name="PATHJVPR222" localSheetId="10">#REF!</definedName>
    <definedName name="PATHJVPR222" localSheetId="4">'Attach-3 (QR)'!#REF!</definedName>
    <definedName name="PATHJVPR222">#REF!</definedName>
    <definedName name="PATHLA1" localSheetId="26">#REF!</definedName>
    <definedName name="PATHLA1" localSheetId="10">#REF!</definedName>
    <definedName name="PATHLA1" localSheetId="4">'Attach-3 (QR)'!#REF!</definedName>
    <definedName name="PATHLA1">#REF!</definedName>
    <definedName name="PATHLA2" localSheetId="26">#REF!</definedName>
    <definedName name="PATHLA2" localSheetId="10">#REF!</definedName>
    <definedName name="PATHLA2" localSheetId="4">'Attach-3 (QR)'!#REF!</definedName>
    <definedName name="PATHLA2">#REF!</definedName>
    <definedName name="PATHLA3" localSheetId="22">'[1]Attach QR'!$D$651</definedName>
    <definedName name="PATHLA3" localSheetId="26">#REF!</definedName>
    <definedName name="PATHLA3" localSheetId="10">#REF!</definedName>
    <definedName name="PATHLA3" localSheetId="4">'Attach-3 (QR)'!#REF!</definedName>
    <definedName name="PATHLA3">#REF!</definedName>
    <definedName name="PATHLP1" localSheetId="26">#REF!</definedName>
    <definedName name="PATHLP1" localSheetId="10">#REF!</definedName>
    <definedName name="PATHLP1" localSheetId="4">'Attach-3 (QR)'!$J$330</definedName>
    <definedName name="PATHLP1">#REF!</definedName>
    <definedName name="PATHLP2" localSheetId="26">#REF!</definedName>
    <definedName name="PATHLP2" localSheetId="10">#REF!</definedName>
    <definedName name="PATHLP2" localSheetId="4">'Attach-3 (QR)'!#REF!</definedName>
    <definedName name="PATHLP2">#REF!</definedName>
    <definedName name="PATHLP3" localSheetId="22">'[1]Attach QR'!$J$782</definedName>
    <definedName name="PATHLP3" localSheetId="26">#REF!</definedName>
    <definedName name="PATHLP3" localSheetId="10">#REF!</definedName>
    <definedName name="PATHLP3" localSheetId="4">'Attach-3 (QR)'!#REF!</definedName>
    <definedName name="PATHLP3">#REF!</definedName>
    <definedName name="PATHPR1" localSheetId="26">#REF!</definedName>
    <definedName name="PATHPR1" localSheetId="10">#REF!</definedName>
    <definedName name="PATHPR1" localSheetId="4">'Attach-3 (QR)'!$K$330</definedName>
    <definedName name="PATHPR1">#REF!</definedName>
    <definedName name="PATHPR2" localSheetId="26">#REF!</definedName>
    <definedName name="PATHPR2" localSheetId="10">#REF!</definedName>
    <definedName name="PATHPR2" localSheetId="4">'Attach-3 (QR)'!#REF!</definedName>
    <definedName name="PATHPR2">#REF!</definedName>
    <definedName name="_xlnm.Print_Area" localSheetId="14">'Attach 10'!$A$1:$E$20</definedName>
    <definedName name="_xlnm.Print_Area" localSheetId="15">'Attach 11'!$A$1:$E$28</definedName>
    <definedName name="_xlnm.Print_Area" localSheetId="16">'Attach 12'!$A$1:$E$245</definedName>
    <definedName name="_xlnm.Print_Area" localSheetId="17">'Attach 13'!$A$1:$E$27</definedName>
    <definedName name="_xlnm.Print_Area" localSheetId="18">'Attach 14'!$A$1:$E$27</definedName>
    <definedName name="_xlnm.Print_Area" localSheetId="19">'Attach 14-IP'!$A$8:$I$222</definedName>
    <definedName name="_xlnm.Print_Area" localSheetId="20">'Attach 15'!$A$1:$E$82</definedName>
    <definedName name="_xlnm.Print_Area" localSheetId="21">'Attach 16'!$A$1:$L$94</definedName>
    <definedName name="_xlnm.Print_Area" localSheetId="22">'Attach 17'!$A$1:$E$30</definedName>
    <definedName name="_xlnm.Print_Area" localSheetId="23">'Attach 18'!$A$1:$E$31</definedName>
    <definedName name="_xlnm.Print_Area" localSheetId="24">'Attach 19'!$A$1:$E$31</definedName>
    <definedName name="_xlnm.Print_Area" localSheetId="26">'Attach 25'!$A$1:$E$27</definedName>
    <definedName name="_xlnm.Print_Area" localSheetId="3">'Attach 3(JV)'!$A$1:$E$26</definedName>
    <definedName name="_xlnm.Print_Area" localSheetId="5">'Attach 4'!$A$1:$G$24</definedName>
    <definedName name="_xlnm.Print_Area" localSheetId="6">'Attach 4 (A)'!$A$1:$E$26</definedName>
    <definedName name="_xlnm.Print_Area" localSheetId="7">'Attach 4 (B)'!$A$1:$E$25</definedName>
    <definedName name="_xlnm.Print_Area" localSheetId="8">'Attach 5'!$A$1:$E$28</definedName>
    <definedName name="_xlnm.Print_Area" localSheetId="9">'Attach 5A'!$A$1:$E$29</definedName>
    <definedName name="_xlnm.Print_Area" localSheetId="10">'Attach 5B'!$A$1:$E$28</definedName>
    <definedName name="_xlnm.Print_Area" localSheetId="11">'Attach 6'!$A$1:$E$27</definedName>
    <definedName name="_xlnm.Print_Area" localSheetId="12">'Attach 7'!$A$1:$E$28</definedName>
    <definedName name="_xlnm.Print_Area" localSheetId="13">'Attach 9'!$A$1:$E$52</definedName>
    <definedName name="_xlnm.Print_Area" localSheetId="25">'Attach-20'!$A$1:$E$36</definedName>
    <definedName name="_xlnm.Print_Area" localSheetId="4">'Attach-3 (QR)'!$A$1:$I$340</definedName>
    <definedName name="_xlnm.Print_Area" localSheetId="27">'Bid Form 1st Envelope '!$A$1:$F$126</definedName>
    <definedName name="_xlnm.Print_Area" localSheetId="1">Cover!$A$1:$E$19</definedName>
    <definedName name="_xlnm.Print_Area" localSheetId="2">'Names of Bidder'!$B$1:$D$36</definedName>
    <definedName name="_xlnm.Print_Titles" localSheetId="16">'Attach 12'!#REF!</definedName>
    <definedName name="_xlnm.Print_Titles" localSheetId="13">'Attach 9'!$18:$18</definedName>
    <definedName name="printedname" localSheetId="26">#REF!</definedName>
    <definedName name="printedname" localSheetId="10">#REF!</definedName>
    <definedName name="printedname">#REF!</definedName>
    <definedName name="_xlnm.Recorder" localSheetId="22">#REF!</definedName>
    <definedName name="_xlnm.Recorder" localSheetId="26">#REF!</definedName>
    <definedName name="_xlnm.Recorder" localSheetId="10">#REF!</definedName>
    <definedName name="_xlnm.Recorder" localSheetId="4">#REF!</definedName>
    <definedName name="_xlnm.Recorder">#REF!</definedName>
    <definedName name="TEST" localSheetId="22">#REF!</definedName>
    <definedName name="TEST" localSheetId="26">#REF!</definedName>
    <definedName name="TEST" localSheetId="10">#REF!</definedName>
    <definedName name="TEST" localSheetId="4">#REF!</definedName>
    <definedName name="TEST">#REF!</definedName>
    <definedName name="TO" localSheetId="26">'Attach 12'!#REF!</definedName>
    <definedName name="TO">'Attach 12'!#REF!</definedName>
    <definedName name="ttt" localSheetId="26">#REF!</definedName>
    <definedName name="ttt" localSheetId="10">#REF!</definedName>
    <definedName name="ttt">#REF!</definedName>
    <definedName name="typeofbidder" localSheetId="26">#REF!</definedName>
    <definedName name="typeofbidder" localSheetId="10">#REF!</definedName>
    <definedName name="typeofbidder">#REF!</definedName>
    <definedName name="uuu" localSheetId="26">#REF!</definedName>
    <definedName name="uuu" localSheetId="10">#REF!</definedName>
    <definedName name="uuu">#REF!</definedName>
    <definedName name="yyy" localSheetId="26">#REF!</definedName>
    <definedName name="yyy" localSheetId="10">#REF!</definedName>
    <definedName name="yyy">#REF!</definedName>
    <definedName name="Z_010B040B_83D1_42E5_9354_A9BE9113BDAC_.wvu.Cols" localSheetId="16" hidden="1">'Attach 12'!$G:$I</definedName>
    <definedName name="Z_010B040B_83D1_42E5_9354_A9BE9113BDAC_.wvu.Cols" localSheetId="20" hidden="1">'Attach 15'!$F:$F,'Attach 15'!$H:$H</definedName>
    <definedName name="Z_010B040B_83D1_42E5_9354_A9BE9113BDAC_.wvu.Cols" localSheetId="3" hidden="1">'Attach 3(JV)'!$F:$F</definedName>
    <definedName name="Z_010B040B_83D1_42E5_9354_A9BE9113BDAC_.wvu.Cols" localSheetId="8" hidden="1">'Attach 5'!$H:$H</definedName>
    <definedName name="Z_010B040B_83D1_42E5_9354_A9BE9113BDAC_.wvu.Cols" localSheetId="11" hidden="1">'Attach 6'!$H:$H</definedName>
    <definedName name="Z_010B040B_83D1_42E5_9354_A9BE9113BDAC_.wvu.Cols" localSheetId="2" hidden="1">'Names of Bidder'!$F:$I</definedName>
    <definedName name="Z_010B040B_83D1_42E5_9354_A9BE9113BDAC_.wvu.PrintArea" localSheetId="14" hidden="1">'Attach 10'!$A$1:$E$20</definedName>
    <definedName name="Z_010B040B_83D1_42E5_9354_A9BE9113BDAC_.wvu.PrintArea" localSheetId="15" hidden="1">'Attach 11'!$A$1:$E$28</definedName>
    <definedName name="Z_010B040B_83D1_42E5_9354_A9BE9113BDAC_.wvu.PrintArea" localSheetId="16" hidden="1">'Attach 12'!$A$1:$E$245</definedName>
    <definedName name="Z_010B040B_83D1_42E5_9354_A9BE9113BDAC_.wvu.PrintArea" localSheetId="17" hidden="1">'Attach 13'!$A$1:$E$27</definedName>
    <definedName name="Z_010B040B_83D1_42E5_9354_A9BE9113BDAC_.wvu.PrintArea" localSheetId="18" hidden="1">'Attach 14'!$A$1:$E$29</definedName>
    <definedName name="Z_010B040B_83D1_42E5_9354_A9BE9113BDAC_.wvu.PrintArea" localSheetId="19" hidden="1">'Attach 14-IP'!$A$8:$I$222</definedName>
    <definedName name="Z_010B040B_83D1_42E5_9354_A9BE9113BDAC_.wvu.PrintArea" localSheetId="20" hidden="1">'Attach 15'!$A$1:$E$82</definedName>
    <definedName name="Z_010B040B_83D1_42E5_9354_A9BE9113BDAC_.wvu.PrintArea" localSheetId="21" hidden="1">'Attach 16'!$A$1:$L$94</definedName>
    <definedName name="Z_010B040B_83D1_42E5_9354_A9BE9113BDAC_.wvu.PrintArea" localSheetId="22" hidden="1">'Attach 17'!$A$1:$E$30</definedName>
    <definedName name="Z_010B040B_83D1_42E5_9354_A9BE9113BDAC_.wvu.PrintArea" localSheetId="23" hidden="1">'Attach 18'!$A$1:$E$31</definedName>
    <definedName name="Z_010B040B_83D1_42E5_9354_A9BE9113BDAC_.wvu.PrintArea" localSheetId="24" hidden="1">'Attach 19'!$A$1:$E$31</definedName>
    <definedName name="Z_010B040B_83D1_42E5_9354_A9BE9113BDAC_.wvu.PrintArea" localSheetId="26" hidden="1">'Attach 25'!$A$1:$E$27</definedName>
    <definedName name="Z_010B040B_83D1_42E5_9354_A9BE9113BDAC_.wvu.PrintArea" localSheetId="3" hidden="1">'Attach 3(JV)'!$A$1:$E$26</definedName>
    <definedName name="Z_010B040B_83D1_42E5_9354_A9BE9113BDAC_.wvu.PrintArea" localSheetId="5" hidden="1">'Attach 4'!$A$1:$E$24</definedName>
    <definedName name="Z_010B040B_83D1_42E5_9354_A9BE9113BDAC_.wvu.PrintArea" localSheetId="6" hidden="1">'Attach 4 (A)'!$A$1:$E$26</definedName>
    <definedName name="Z_010B040B_83D1_42E5_9354_A9BE9113BDAC_.wvu.PrintArea" localSheetId="7" hidden="1">'Attach 4 (B)'!$A$1:$E$25</definedName>
    <definedName name="Z_010B040B_83D1_42E5_9354_A9BE9113BDAC_.wvu.PrintArea" localSheetId="8" hidden="1">'Attach 5'!$A$1:$E$28</definedName>
    <definedName name="Z_010B040B_83D1_42E5_9354_A9BE9113BDAC_.wvu.PrintArea" localSheetId="9" hidden="1">'Attach 5A'!$A$1:$E$29</definedName>
    <definedName name="Z_010B040B_83D1_42E5_9354_A9BE9113BDAC_.wvu.PrintArea" localSheetId="10" hidden="1">'Attach 5B'!$A$1:$E$28</definedName>
    <definedName name="Z_010B040B_83D1_42E5_9354_A9BE9113BDAC_.wvu.PrintArea" localSheetId="11" hidden="1">'Attach 6'!$A$1:$E$27</definedName>
    <definedName name="Z_010B040B_83D1_42E5_9354_A9BE9113BDAC_.wvu.PrintArea" localSheetId="12" hidden="1">'Attach 7'!$A$1:$E$28</definedName>
    <definedName name="Z_010B040B_83D1_42E5_9354_A9BE9113BDAC_.wvu.PrintArea" localSheetId="13" hidden="1">'Attach 9'!$A$1:$E$52</definedName>
    <definedName name="Z_010B040B_83D1_42E5_9354_A9BE9113BDAC_.wvu.PrintArea" localSheetId="25" hidden="1">'Attach-20'!$A$1:$E$36</definedName>
    <definedName name="Z_010B040B_83D1_42E5_9354_A9BE9113BDAC_.wvu.PrintArea" localSheetId="4" hidden="1">'Attach-3 (QR)'!$A$1:$I$340</definedName>
    <definedName name="Z_010B040B_83D1_42E5_9354_A9BE9113BDAC_.wvu.PrintArea" localSheetId="27" hidden="1">'Bid Form 1st Envelope '!$A$1:$F$126</definedName>
    <definedName name="Z_010B040B_83D1_42E5_9354_A9BE9113BDAC_.wvu.PrintArea" localSheetId="2" hidden="1">'Names of Bidder'!$B$1:$D$36</definedName>
    <definedName name="Z_010B040B_83D1_42E5_9354_A9BE9113BDAC_.wvu.PrintTitles" localSheetId="16" hidden="1">'Attach 12'!#REF!</definedName>
    <definedName name="Z_010B040B_83D1_42E5_9354_A9BE9113BDAC_.wvu.PrintTitles" localSheetId="13" hidden="1">'Attach 9'!$18:$18</definedName>
    <definedName name="Z_010B040B_83D1_42E5_9354_A9BE9113BDAC_.wvu.Rows" localSheetId="15" hidden="1">'Attach 11'!$29:$85</definedName>
    <definedName name="Z_010B040B_83D1_42E5_9354_A9BE9113BDAC_.wvu.Rows" localSheetId="16" hidden="1">'Attach 12'!#REF!,'Attach 12'!#REF!,'Attach 12'!$184:$241</definedName>
    <definedName name="Z_010B040B_83D1_42E5_9354_A9BE9113BDAC_.wvu.Rows" localSheetId="20" hidden="1">'Attach 15'!$15:$15</definedName>
    <definedName name="Z_010B040B_83D1_42E5_9354_A9BE9113BDAC_.wvu.Rows" localSheetId="21" hidden="1">'Attach 16'!$89:$92</definedName>
    <definedName name="Z_010B040B_83D1_42E5_9354_A9BE9113BDAC_.wvu.Rows" localSheetId="22" hidden="1">'Attach 17'!$26:$26,'Attach 17'!$32:$209</definedName>
    <definedName name="Z_010B040B_83D1_42E5_9354_A9BE9113BDAC_.wvu.Rows" localSheetId="23" hidden="1">'Attach 18'!$13:$13</definedName>
    <definedName name="Z_010B040B_83D1_42E5_9354_A9BE9113BDAC_.wvu.Rows" localSheetId="24" hidden="1">'Attach 19'!$13:$13,'Attach 19'!$20:$28</definedName>
    <definedName name="Z_010B040B_83D1_42E5_9354_A9BE9113BDAC_.wvu.Rows" localSheetId="26" hidden="1">'Attach 25'!$12:$12,'Attach 25'!$19:$24</definedName>
    <definedName name="Z_010B040B_83D1_42E5_9354_A9BE9113BDAC_.wvu.Rows" localSheetId="25" hidden="1">'Attach-20'!$13:$13</definedName>
    <definedName name="Z_010B040B_83D1_42E5_9354_A9BE9113BDAC_.wvu.Rows" localSheetId="4" hidden="1">'Attach-3 (QR)'!$16:$337</definedName>
    <definedName name="Z_010B040B_83D1_42E5_9354_A9BE9113BDAC_.wvu.Rows" localSheetId="27" hidden="1">'Bid Form 1st Envelope '!$32:$32</definedName>
    <definedName name="Z_010B040B_83D1_42E5_9354_A9BE9113BDAC_.wvu.Rows" localSheetId="2" hidden="1">'Names of Bidder'!$11:$11,'Names of Bidder'!$28:$30</definedName>
    <definedName name="Z_012A8702_091E_4FD1_8E26_12B65B8B3B8C_.wvu.Cols" localSheetId="16" hidden="1">'Attach 12'!$G:$I</definedName>
    <definedName name="Z_012A8702_091E_4FD1_8E26_12B65B8B3B8C_.wvu.Cols" localSheetId="20" hidden="1">'Attach 15'!$F:$F,'Attach 15'!$H:$H</definedName>
    <definedName name="Z_012A8702_091E_4FD1_8E26_12B65B8B3B8C_.wvu.Cols" localSheetId="3" hidden="1">'Attach 3(JV)'!$F:$F</definedName>
    <definedName name="Z_012A8702_091E_4FD1_8E26_12B65B8B3B8C_.wvu.Cols" localSheetId="8" hidden="1">'Attach 5'!$H:$H</definedName>
    <definedName name="Z_012A8702_091E_4FD1_8E26_12B65B8B3B8C_.wvu.Cols" localSheetId="11" hidden="1">'Attach 6'!$H:$H</definedName>
    <definedName name="Z_012A8702_091E_4FD1_8E26_12B65B8B3B8C_.wvu.Cols" localSheetId="2" hidden="1">'Names of Bidder'!$F:$I</definedName>
    <definedName name="Z_012A8702_091E_4FD1_8E26_12B65B8B3B8C_.wvu.PrintArea" localSheetId="14" hidden="1">'Attach 10'!$A$1:$E$20</definedName>
    <definedName name="Z_012A8702_091E_4FD1_8E26_12B65B8B3B8C_.wvu.PrintArea" localSheetId="15" hidden="1">'Attach 11'!$A$1:$E$28</definedName>
    <definedName name="Z_012A8702_091E_4FD1_8E26_12B65B8B3B8C_.wvu.PrintArea" localSheetId="16" hidden="1">'Attach 12'!$A$1:$E$245</definedName>
    <definedName name="Z_012A8702_091E_4FD1_8E26_12B65B8B3B8C_.wvu.PrintArea" localSheetId="17" hidden="1">'Attach 13'!$A$1:$E$27</definedName>
    <definedName name="Z_012A8702_091E_4FD1_8E26_12B65B8B3B8C_.wvu.PrintArea" localSheetId="18" hidden="1">'Attach 14'!$A$1:$E$29</definedName>
    <definedName name="Z_012A8702_091E_4FD1_8E26_12B65B8B3B8C_.wvu.PrintArea" localSheetId="19" hidden="1">'Attach 14-IP'!$A$8:$I$222</definedName>
    <definedName name="Z_012A8702_091E_4FD1_8E26_12B65B8B3B8C_.wvu.PrintArea" localSheetId="20" hidden="1">'Attach 15'!$A$1:$E$82</definedName>
    <definedName name="Z_012A8702_091E_4FD1_8E26_12B65B8B3B8C_.wvu.PrintArea" localSheetId="21" hidden="1">'Attach 16'!$A$1:$L$94</definedName>
    <definedName name="Z_012A8702_091E_4FD1_8E26_12B65B8B3B8C_.wvu.PrintArea" localSheetId="22" hidden="1">'Attach 17'!$A$1:$E$30</definedName>
    <definedName name="Z_012A8702_091E_4FD1_8E26_12B65B8B3B8C_.wvu.PrintArea" localSheetId="23" hidden="1">'Attach 18'!$A$1:$E$31</definedName>
    <definedName name="Z_012A8702_091E_4FD1_8E26_12B65B8B3B8C_.wvu.PrintArea" localSheetId="24" hidden="1">'Attach 19'!$A$1:$E$31</definedName>
    <definedName name="Z_012A8702_091E_4FD1_8E26_12B65B8B3B8C_.wvu.PrintArea" localSheetId="26" hidden="1">'Attach 25'!$A$1:$E$27</definedName>
    <definedName name="Z_012A8702_091E_4FD1_8E26_12B65B8B3B8C_.wvu.PrintArea" localSheetId="3" hidden="1">'Attach 3(JV)'!$A$1:$E$26</definedName>
    <definedName name="Z_012A8702_091E_4FD1_8E26_12B65B8B3B8C_.wvu.PrintArea" localSheetId="5" hidden="1">'Attach 4'!$A$1:$E$24</definedName>
    <definedName name="Z_012A8702_091E_4FD1_8E26_12B65B8B3B8C_.wvu.PrintArea" localSheetId="6" hidden="1">'Attach 4 (A)'!$A$1:$E$26</definedName>
    <definedName name="Z_012A8702_091E_4FD1_8E26_12B65B8B3B8C_.wvu.PrintArea" localSheetId="7" hidden="1">'Attach 4 (B)'!$A$1:$E$25</definedName>
    <definedName name="Z_012A8702_091E_4FD1_8E26_12B65B8B3B8C_.wvu.PrintArea" localSheetId="8" hidden="1">'Attach 5'!$A$1:$E$28</definedName>
    <definedName name="Z_012A8702_091E_4FD1_8E26_12B65B8B3B8C_.wvu.PrintArea" localSheetId="9" hidden="1">'Attach 5A'!$A$1:$E$29</definedName>
    <definedName name="Z_012A8702_091E_4FD1_8E26_12B65B8B3B8C_.wvu.PrintArea" localSheetId="10" hidden="1">'Attach 5B'!$A$1:$E$28</definedName>
    <definedName name="Z_012A8702_091E_4FD1_8E26_12B65B8B3B8C_.wvu.PrintArea" localSheetId="11" hidden="1">'Attach 6'!$A$1:$E$27</definedName>
    <definedName name="Z_012A8702_091E_4FD1_8E26_12B65B8B3B8C_.wvu.PrintArea" localSheetId="12" hidden="1">'Attach 7'!$A$1:$E$28</definedName>
    <definedName name="Z_012A8702_091E_4FD1_8E26_12B65B8B3B8C_.wvu.PrintArea" localSheetId="13" hidden="1">'Attach 9'!$A$1:$E$52</definedName>
    <definedName name="Z_012A8702_091E_4FD1_8E26_12B65B8B3B8C_.wvu.PrintArea" localSheetId="25" hidden="1">'Attach-20'!$A$1:$E$36</definedName>
    <definedName name="Z_012A8702_091E_4FD1_8E26_12B65B8B3B8C_.wvu.PrintArea" localSheetId="4" hidden="1">'Attach-3 (QR)'!$A$1:$I$340</definedName>
    <definedName name="Z_012A8702_091E_4FD1_8E26_12B65B8B3B8C_.wvu.PrintArea" localSheetId="27" hidden="1">'Bid Form 1st Envelope '!$A$1:$F$126</definedName>
    <definedName name="Z_012A8702_091E_4FD1_8E26_12B65B8B3B8C_.wvu.PrintArea" localSheetId="2" hidden="1">'Names of Bidder'!$B$1:$D$36</definedName>
    <definedName name="Z_012A8702_091E_4FD1_8E26_12B65B8B3B8C_.wvu.PrintTitles" localSheetId="16" hidden="1">'Attach 12'!#REF!</definedName>
    <definedName name="Z_012A8702_091E_4FD1_8E26_12B65B8B3B8C_.wvu.PrintTitles" localSheetId="13" hidden="1">'Attach 9'!$18:$18</definedName>
    <definedName name="Z_012A8702_091E_4FD1_8E26_12B65B8B3B8C_.wvu.Rows" localSheetId="15" hidden="1">'Attach 11'!$29:$85</definedName>
    <definedName name="Z_012A8702_091E_4FD1_8E26_12B65B8B3B8C_.wvu.Rows" localSheetId="16" hidden="1">'Attach 12'!#REF!,'Attach 12'!#REF!,'Attach 12'!$184:$241</definedName>
    <definedName name="Z_012A8702_091E_4FD1_8E26_12B65B8B3B8C_.wvu.Rows" localSheetId="20" hidden="1">'Attach 15'!$15:$15</definedName>
    <definedName name="Z_012A8702_091E_4FD1_8E26_12B65B8B3B8C_.wvu.Rows" localSheetId="21" hidden="1">'Attach 16'!$89:$92</definedName>
    <definedName name="Z_012A8702_091E_4FD1_8E26_12B65B8B3B8C_.wvu.Rows" localSheetId="22" hidden="1">'Attach 17'!$26:$26,'Attach 17'!$32:$209</definedName>
    <definedName name="Z_012A8702_091E_4FD1_8E26_12B65B8B3B8C_.wvu.Rows" localSheetId="23" hidden="1">'Attach 18'!$13:$13</definedName>
    <definedName name="Z_012A8702_091E_4FD1_8E26_12B65B8B3B8C_.wvu.Rows" localSheetId="24" hidden="1">'Attach 19'!$13:$13,'Attach 19'!$20:$28</definedName>
    <definedName name="Z_012A8702_091E_4FD1_8E26_12B65B8B3B8C_.wvu.Rows" localSheetId="26" hidden="1">'Attach 25'!$12:$12,'Attach 25'!$19:$24</definedName>
    <definedName name="Z_012A8702_091E_4FD1_8E26_12B65B8B3B8C_.wvu.Rows" localSheetId="25" hidden="1">'Attach-20'!$13:$13</definedName>
    <definedName name="Z_012A8702_091E_4FD1_8E26_12B65B8B3B8C_.wvu.Rows" localSheetId="4" hidden="1">'Attach-3 (QR)'!$16:$337</definedName>
    <definedName name="Z_012A8702_091E_4FD1_8E26_12B65B8B3B8C_.wvu.Rows" localSheetId="27" hidden="1">'Bid Form 1st Envelope '!$32:$32</definedName>
    <definedName name="Z_012A8702_091E_4FD1_8E26_12B65B8B3B8C_.wvu.Rows" localSheetId="2" hidden="1">'Names of Bidder'!$11:$11,'Names of Bidder'!$28:$30</definedName>
    <definedName name="Z_0D490C87_B003_4943_9825_ACE0B8E7CC06_.wvu.Cols" localSheetId="16" hidden="1">'Attach 12'!$G:$I</definedName>
    <definedName name="Z_0D490C87_B003_4943_9825_ACE0B8E7CC06_.wvu.Cols" localSheetId="20" hidden="1">'Attach 15'!$F:$F,'Attach 15'!$H:$H</definedName>
    <definedName name="Z_0D490C87_B003_4943_9825_ACE0B8E7CC06_.wvu.Cols" localSheetId="3" hidden="1">'Attach 3(JV)'!$F:$F</definedName>
    <definedName name="Z_0D490C87_B003_4943_9825_ACE0B8E7CC06_.wvu.Cols" localSheetId="8" hidden="1">'Attach 5'!$H:$H</definedName>
    <definedName name="Z_0D490C87_B003_4943_9825_ACE0B8E7CC06_.wvu.Cols" localSheetId="11" hidden="1">'Attach 6'!$H:$H</definedName>
    <definedName name="Z_0D490C87_B003_4943_9825_ACE0B8E7CC06_.wvu.Cols" localSheetId="2" hidden="1">'Names of Bidder'!$F:$G,'Names of Bidder'!$I:$I</definedName>
    <definedName name="Z_0D490C87_B003_4943_9825_ACE0B8E7CC06_.wvu.PrintArea" localSheetId="14" hidden="1">'Attach 10'!$A$1:$E$20</definedName>
    <definedName name="Z_0D490C87_B003_4943_9825_ACE0B8E7CC06_.wvu.PrintArea" localSheetId="15" hidden="1">'Attach 11'!$A$1:$E$28</definedName>
    <definedName name="Z_0D490C87_B003_4943_9825_ACE0B8E7CC06_.wvu.PrintArea" localSheetId="16" hidden="1">'Attach 12'!$A$1:$E$245</definedName>
    <definedName name="Z_0D490C87_B003_4943_9825_ACE0B8E7CC06_.wvu.PrintArea" localSheetId="17" hidden="1">'Attach 13'!$A$1:$E$27</definedName>
    <definedName name="Z_0D490C87_B003_4943_9825_ACE0B8E7CC06_.wvu.PrintArea" localSheetId="18" hidden="1">'Attach 14'!$A$1:$E$29</definedName>
    <definedName name="Z_0D490C87_B003_4943_9825_ACE0B8E7CC06_.wvu.PrintArea" localSheetId="19" hidden="1">'Attach 14-IP'!$A$8:$I$222</definedName>
    <definedName name="Z_0D490C87_B003_4943_9825_ACE0B8E7CC06_.wvu.PrintArea" localSheetId="20" hidden="1">'Attach 15'!$A$1:$E$82</definedName>
    <definedName name="Z_0D490C87_B003_4943_9825_ACE0B8E7CC06_.wvu.PrintArea" localSheetId="21" hidden="1">'Attach 16'!$A$1:$L$94</definedName>
    <definedName name="Z_0D490C87_B003_4943_9825_ACE0B8E7CC06_.wvu.PrintArea" localSheetId="22" hidden="1">'Attach 17'!$A$1:$E$30</definedName>
    <definedName name="Z_0D490C87_B003_4943_9825_ACE0B8E7CC06_.wvu.PrintArea" localSheetId="23" hidden="1">'Attach 18'!$A$1:$E$31</definedName>
    <definedName name="Z_0D490C87_B003_4943_9825_ACE0B8E7CC06_.wvu.PrintArea" localSheetId="24" hidden="1">'Attach 19'!$A$1:$E$31</definedName>
    <definedName name="Z_0D490C87_B003_4943_9825_ACE0B8E7CC06_.wvu.PrintArea" localSheetId="26" hidden="1">'Attach 25'!$A$1:$E$27</definedName>
    <definedName name="Z_0D490C87_B003_4943_9825_ACE0B8E7CC06_.wvu.PrintArea" localSheetId="3" hidden="1">'Attach 3(JV)'!$A$1:$E$26</definedName>
    <definedName name="Z_0D490C87_B003_4943_9825_ACE0B8E7CC06_.wvu.PrintArea" localSheetId="5" hidden="1">'Attach 4'!$A$1:$E$24</definedName>
    <definedName name="Z_0D490C87_B003_4943_9825_ACE0B8E7CC06_.wvu.PrintArea" localSheetId="6" hidden="1">'Attach 4 (A)'!$A$1:$E$26</definedName>
    <definedName name="Z_0D490C87_B003_4943_9825_ACE0B8E7CC06_.wvu.PrintArea" localSheetId="7" hidden="1">'Attach 4 (B)'!$A$1:$E$25</definedName>
    <definedName name="Z_0D490C87_B003_4943_9825_ACE0B8E7CC06_.wvu.PrintArea" localSheetId="8" hidden="1">'Attach 5'!$A$1:$E$28</definedName>
    <definedName name="Z_0D490C87_B003_4943_9825_ACE0B8E7CC06_.wvu.PrintArea" localSheetId="9" hidden="1">'Attach 5A'!$A$1:$E$29</definedName>
    <definedName name="Z_0D490C87_B003_4943_9825_ACE0B8E7CC06_.wvu.PrintArea" localSheetId="10" hidden="1">'Attach 5B'!$A$1:$E$28</definedName>
    <definedName name="Z_0D490C87_B003_4943_9825_ACE0B8E7CC06_.wvu.PrintArea" localSheetId="11" hidden="1">'Attach 6'!$A$1:$E$27</definedName>
    <definedName name="Z_0D490C87_B003_4943_9825_ACE0B8E7CC06_.wvu.PrintArea" localSheetId="12" hidden="1">'Attach 7'!$A$1:$E$28</definedName>
    <definedName name="Z_0D490C87_B003_4943_9825_ACE0B8E7CC06_.wvu.PrintArea" localSheetId="13" hidden="1">'Attach 9'!$A$1:$E$52</definedName>
    <definedName name="Z_0D490C87_B003_4943_9825_ACE0B8E7CC06_.wvu.PrintArea" localSheetId="25" hidden="1">'Attach-20'!$A$1:$E$36</definedName>
    <definedName name="Z_0D490C87_B003_4943_9825_ACE0B8E7CC06_.wvu.PrintArea" localSheetId="4" hidden="1">'Attach-3 (QR)'!$A$1:$I$340</definedName>
    <definedName name="Z_0D490C87_B003_4943_9825_ACE0B8E7CC06_.wvu.PrintArea" localSheetId="27" hidden="1">'Bid Form 1st Envelope '!$A$1:$F$126</definedName>
    <definedName name="Z_0D490C87_B003_4943_9825_ACE0B8E7CC06_.wvu.PrintArea" localSheetId="2" hidden="1">'Names of Bidder'!$B$1:$D$36</definedName>
    <definedName name="Z_0D490C87_B003_4943_9825_ACE0B8E7CC06_.wvu.PrintTitles" localSheetId="16" hidden="1">'Attach 12'!#REF!</definedName>
    <definedName name="Z_0D490C87_B003_4943_9825_ACE0B8E7CC06_.wvu.PrintTitles" localSheetId="13" hidden="1">'Attach 9'!$18:$18</definedName>
    <definedName name="Z_0D490C87_B003_4943_9825_ACE0B8E7CC06_.wvu.Rows" localSheetId="15" hidden="1">'Attach 11'!$29:$85</definedName>
    <definedName name="Z_0D490C87_B003_4943_9825_ACE0B8E7CC06_.wvu.Rows" localSheetId="16" hidden="1">'Attach 12'!#REF!,'Attach 12'!#REF!,'Attach 12'!#REF!,'Attach 12'!$201:$241</definedName>
    <definedName name="Z_0D490C87_B003_4943_9825_ACE0B8E7CC06_.wvu.Rows" localSheetId="20" hidden="1">'Attach 15'!$15:$15</definedName>
    <definedName name="Z_0D490C87_B003_4943_9825_ACE0B8E7CC06_.wvu.Rows" localSheetId="21" hidden="1">'Attach 16'!$89:$92</definedName>
    <definedName name="Z_0D490C87_B003_4943_9825_ACE0B8E7CC06_.wvu.Rows" localSheetId="22" hidden="1">'Attach 17'!$26:$26,'Attach 17'!$32:$209</definedName>
    <definedName name="Z_0D490C87_B003_4943_9825_ACE0B8E7CC06_.wvu.Rows" localSheetId="23" hidden="1">'Attach 18'!$13:$13</definedName>
    <definedName name="Z_0D490C87_B003_4943_9825_ACE0B8E7CC06_.wvu.Rows" localSheetId="24" hidden="1">'Attach 19'!$13:$13,'Attach 19'!$20:$28</definedName>
    <definedName name="Z_0D490C87_B003_4943_9825_ACE0B8E7CC06_.wvu.Rows" localSheetId="26" hidden="1">'Attach 25'!$12:$12,'Attach 25'!$19:$24</definedName>
    <definedName name="Z_0D490C87_B003_4943_9825_ACE0B8E7CC06_.wvu.Rows" localSheetId="25" hidden="1">'Attach-20'!$13:$13</definedName>
    <definedName name="Z_0D490C87_B003_4943_9825_ACE0B8E7CC06_.wvu.Rows" localSheetId="4" hidden="1">'Attach-3 (QR)'!$85:$85,'Attach-3 (QR)'!$144:$151,'Attach-3 (QR)'!$240:$277</definedName>
    <definedName name="Z_0D490C87_B003_4943_9825_ACE0B8E7CC06_.wvu.Rows" localSheetId="2" hidden="1">'Names of Bidder'!$11:$11,'Names of Bidder'!$28:$30</definedName>
    <definedName name="Z_13A93EBF_985A_49FD_9FE0_DC75D238EC8C_.wvu.Cols" localSheetId="16" hidden="1">'Attach 12'!$G:$I</definedName>
    <definedName name="Z_13A93EBF_985A_49FD_9FE0_DC75D238EC8C_.wvu.Cols" localSheetId="20" hidden="1">'Attach 15'!$F:$F,'Attach 15'!$H:$H</definedName>
    <definedName name="Z_13A93EBF_985A_49FD_9FE0_DC75D238EC8C_.wvu.Cols" localSheetId="8" hidden="1">'Attach 5'!$H:$H</definedName>
    <definedName name="Z_13A93EBF_985A_49FD_9FE0_DC75D238EC8C_.wvu.Cols" localSheetId="11" hidden="1">'Attach 6'!$H:$H</definedName>
    <definedName name="Z_13A93EBF_985A_49FD_9FE0_DC75D238EC8C_.wvu.Cols" localSheetId="4" hidden="1">'Attach-3 (QR)'!$N:$O</definedName>
    <definedName name="Z_13A93EBF_985A_49FD_9FE0_DC75D238EC8C_.wvu.Cols" localSheetId="2" hidden="1">'Names of Bidder'!$I:$I</definedName>
    <definedName name="Z_13A93EBF_985A_49FD_9FE0_DC75D238EC8C_.wvu.PrintArea" localSheetId="14" hidden="1">'Attach 10'!$A$1:$E$20</definedName>
    <definedName name="Z_13A93EBF_985A_49FD_9FE0_DC75D238EC8C_.wvu.PrintArea" localSheetId="15" hidden="1">'Attach 11'!$A$1:$E$28</definedName>
    <definedName name="Z_13A93EBF_985A_49FD_9FE0_DC75D238EC8C_.wvu.PrintArea" localSheetId="16" hidden="1">'Attach 12'!$A$1:$E$245</definedName>
    <definedName name="Z_13A93EBF_985A_49FD_9FE0_DC75D238EC8C_.wvu.PrintArea" localSheetId="17" hidden="1">'Attach 13'!$A$1:$E$27</definedName>
    <definedName name="Z_13A93EBF_985A_49FD_9FE0_DC75D238EC8C_.wvu.PrintArea" localSheetId="18" hidden="1">'Attach 14'!$A$1:$E$29</definedName>
    <definedName name="Z_13A93EBF_985A_49FD_9FE0_DC75D238EC8C_.wvu.PrintArea" localSheetId="19" hidden="1">'Attach 14-IP'!$A$8:$I$222</definedName>
    <definedName name="Z_13A93EBF_985A_49FD_9FE0_DC75D238EC8C_.wvu.PrintArea" localSheetId="20" hidden="1">'Attach 15'!$A$1:$E$82</definedName>
    <definedName name="Z_13A93EBF_985A_49FD_9FE0_DC75D238EC8C_.wvu.PrintArea" localSheetId="21" hidden="1">'Attach 16'!$A$1:$L$94</definedName>
    <definedName name="Z_13A93EBF_985A_49FD_9FE0_DC75D238EC8C_.wvu.PrintArea" localSheetId="22" hidden="1">'Attach 17'!$A$1:$E$30</definedName>
    <definedName name="Z_13A93EBF_985A_49FD_9FE0_DC75D238EC8C_.wvu.PrintArea" localSheetId="23" hidden="1">'Attach 18'!$A$1:$E$31</definedName>
    <definedName name="Z_13A93EBF_985A_49FD_9FE0_DC75D238EC8C_.wvu.PrintArea" localSheetId="24" hidden="1">'Attach 19'!$A$1:$E$31</definedName>
    <definedName name="Z_13A93EBF_985A_49FD_9FE0_DC75D238EC8C_.wvu.PrintArea" localSheetId="26" hidden="1">'Attach 25'!$A$1:$E$27</definedName>
    <definedName name="Z_13A93EBF_985A_49FD_9FE0_DC75D238EC8C_.wvu.PrintArea" localSheetId="3" hidden="1">'Attach 3(JV)'!$A$1:$E$26</definedName>
    <definedName name="Z_13A93EBF_985A_49FD_9FE0_DC75D238EC8C_.wvu.PrintArea" localSheetId="5" hidden="1">'Attach 4'!$A$1:$E$24</definedName>
    <definedName name="Z_13A93EBF_985A_49FD_9FE0_DC75D238EC8C_.wvu.PrintArea" localSheetId="6" hidden="1">'Attach 4 (A)'!$A$1:$E$26</definedName>
    <definedName name="Z_13A93EBF_985A_49FD_9FE0_DC75D238EC8C_.wvu.PrintArea" localSheetId="7" hidden="1">'Attach 4 (B)'!$A$1:$E$25</definedName>
    <definedName name="Z_13A93EBF_985A_49FD_9FE0_DC75D238EC8C_.wvu.PrintArea" localSheetId="8" hidden="1">'Attach 5'!$A$1:$E$28</definedName>
    <definedName name="Z_13A93EBF_985A_49FD_9FE0_DC75D238EC8C_.wvu.PrintArea" localSheetId="9" hidden="1">'Attach 5A'!$A$1:$E$29</definedName>
    <definedName name="Z_13A93EBF_985A_49FD_9FE0_DC75D238EC8C_.wvu.PrintArea" localSheetId="10" hidden="1">'Attach 5B'!$A$1:$E$28</definedName>
    <definedName name="Z_13A93EBF_985A_49FD_9FE0_DC75D238EC8C_.wvu.PrintArea" localSheetId="11" hidden="1">'Attach 6'!$A$1:$E$27</definedName>
    <definedName name="Z_13A93EBF_985A_49FD_9FE0_DC75D238EC8C_.wvu.PrintArea" localSheetId="12" hidden="1">'Attach 7'!$A$1:$E$28</definedName>
    <definedName name="Z_13A93EBF_985A_49FD_9FE0_DC75D238EC8C_.wvu.PrintArea" localSheetId="13" hidden="1">'Attach 9'!$A$1:$E$52</definedName>
    <definedName name="Z_13A93EBF_985A_49FD_9FE0_DC75D238EC8C_.wvu.PrintArea" localSheetId="25" hidden="1">'Attach-20'!$A$1:$E$36</definedName>
    <definedName name="Z_13A93EBF_985A_49FD_9FE0_DC75D238EC8C_.wvu.PrintArea" localSheetId="4" hidden="1">'Attach-3 (QR)'!$A$1:$I$340</definedName>
    <definedName name="Z_13A93EBF_985A_49FD_9FE0_DC75D238EC8C_.wvu.PrintArea" localSheetId="27" hidden="1">'Bid Form 1st Envelope '!$A$1:$F$126</definedName>
    <definedName name="Z_13A93EBF_985A_49FD_9FE0_DC75D238EC8C_.wvu.PrintArea" localSheetId="2" hidden="1">'Names of Bidder'!$B$1:$D$36</definedName>
    <definedName name="Z_13A93EBF_985A_49FD_9FE0_DC75D238EC8C_.wvu.PrintTitles" localSheetId="16" hidden="1">'Attach 12'!#REF!</definedName>
    <definedName name="Z_13A93EBF_985A_49FD_9FE0_DC75D238EC8C_.wvu.PrintTitles" localSheetId="13" hidden="1">'Attach 9'!$18:$18</definedName>
    <definedName name="Z_13A93EBF_985A_49FD_9FE0_DC75D238EC8C_.wvu.Rows" localSheetId="15" hidden="1">'Attach 11'!$29:$85</definedName>
    <definedName name="Z_13A93EBF_985A_49FD_9FE0_DC75D238EC8C_.wvu.Rows" localSheetId="16" hidden="1">'Attach 12'!#REF!,'Attach 12'!$228:$228</definedName>
    <definedName name="Z_13A93EBF_985A_49FD_9FE0_DC75D238EC8C_.wvu.Rows" localSheetId="20" hidden="1">'Attach 15'!$15:$15</definedName>
    <definedName name="Z_13A93EBF_985A_49FD_9FE0_DC75D238EC8C_.wvu.Rows" localSheetId="21" hidden="1">'Attach 16'!$89:$92</definedName>
    <definedName name="Z_13A93EBF_985A_49FD_9FE0_DC75D238EC8C_.wvu.Rows" localSheetId="22" hidden="1">'Attach 17'!$26:$26,'Attach 17'!$32:$209</definedName>
    <definedName name="Z_13A93EBF_985A_49FD_9FE0_DC75D238EC8C_.wvu.Rows" localSheetId="23" hidden="1">'Attach 18'!$13:$13</definedName>
    <definedName name="Z_13A93EBF_985A_49FD_9FE0_DC75D238EC8C_.wvu.Rows" localSheetId="24" hidden="1">'Attach 19'!$13:$13,'Attach 19'!$20:$28</definedName>
    <definedName name="Z_13A93EBF_985A_49FD_9FE0_DC75D238EC8C_.wvu.Rows" localSheetId="26" hidden="1">'Attach 25'!$12:$12,'Attach 25'!$19:$24</definedName>
    <definedName name="Z_13A93EBF_985A_49FD_9FE0_DC75D238EC8C_.wvu.Rows" localSheetId="8" hidden="1">'Attach 5'!$4:$4</definedName>
    <definedName name="Z_13A93EBF_985A_49FD_9FE0_DC75D238EC8C_.wvu.Rows" localSheetId="25" hidden="1">'Attach-20'!$13:$13</definedName>
    <definedName name="Z_13A93EBF_985A_49FD_9FE0_DC75D238EC8C_.wvu.Rows" localSheetId="4" hidden="1">'Attach-3 (QR)'!$160:$160,'Attach-3 (QR)'!#REF!,'Attach-3 (QR)'!#REF!,'Attach-3 (QR)'!$218:$220,'Attach-3 (QR)'!$239:$278</definedName>
    <definedName name="Z_13A93EBF_985A_49FD_9FE0_DC75D238EC8C_.wvu.Rows" localSheetId="2" hidden="1">'Names of Bidder'!$11:$11,'Names of Bidder'!$28:$30</definedName>
    <definedName name="Z_14C32814_5A59_4863_9FB1_822FBB75D7D1_.wvu.Cols" localSheetId="16" hidden="1">'Attach 12'!$G:$I</definedName>
    <definedName name="Z_14C32814_5A59_4863_9FB1_822FBB75D7D1_.wvu.Cols" localSheetId="20" hidden="1">'Attach 15'!$F:$F,'Attach 15'!$H:$H</definedName>
    <definedName name="Z_14C32814_5A59_4863_9FB1_822FBB75D7D1_.wvu.Cols" localSheetId="8" hidden="1">'Attach 5'!$H:$H</definedName>
    <definedName name="Z_14C32814_5A59_4863_9FB1_822FBB75D7D1_.wvu.Cols" localSheetId="11" hidden="1">'Attach 6'!$H:$H</definedName>
    <definedName name="Z_14C32814_5A59_4863_9FB1_822FBB75D7D1_.wvu.PrintArea" localSheetId="14" hidden="1">'Attach 10'!$A$1:$E$20</definedName>
    <definedName name="Z_14C32814_5A59_4863_9FB1_822FBB75D7D1_.wvu.PrintArea" localSheetId="15" hidden="1">'Attach 11'!$A$1:$E$28</definedName>
    <definedName name="Z_14C32814_5A59_4863_9FB1_822FBB75D7D1_.wvu.PrintArea" localSheetId="16" hidden="1">'Attach 12'!$A$1:$E$246</definedName>
    <definedName name="Z_14C32814_5A59_4863_9FB1_822FBB75D7D1_.wvu.PrintArea" localSheetId="17" hidden="1">'Attach 13'!$A$1:$E$27</definedName>
    <definedName name="Z_14C32814_5A59_4863_9FB1_822FBB75D7D1_.wvu.PrintArea" localSheetId="18" hidden="1">'Attach 14'!$A$1:$E$29</definedName>
    <definedName name="Z_14C32814_5A59_4863_9FB1_822FBB75D7D1_.wvu.PrintArea" localSheetId="19" hidden="1">'Attach 14-IP'!$A$8:$I$222</definedName>
    <definedName name="Z_14C32814_5A59_4863_9FB1_822FBB75D7D1_.wvu.PrintArea" localSheetId="20" hidden="1">'Attach 15'!$A$1:$E$82</definedName>
    <definedName name="Z_14C32814_5A59_4863_9FB1_822FBB75D7D1_.wvu.PrintArea" localSheetId="21" hidden="1">'Attach 16'!$A$1:$L$94</definedName>
    <definedName name="Z_14C32814_5A59_4863_9FB1_822FBB75D7D1_.wvu.PrintArea" localSheetId="22" hidden="1">'Attach 17'!$A$1:$E$30</definedName>
    <definedName name="Z_14C32814_5A59_4863_9FB1_822FBB75D7D1_.wvu.PrintArea" localSheetId="23" hidden="1">'Attach 18'!$A$1:$E$31</definedName>
    <definedName name="Z_14C32814_5A59_4863_9FB1_822FBB75D7D1_.wvu.PrintArea" localSheetId="24" hidden="1">'Attach 19'!$A$1:$E$31</definedName>
    <definedName name="Z_14C32814_5A59_4863_9FB1_822FBB75D7D1_.wvu.PrintArea" localSheetId="26" hidden="1">'Attach 25'!$A$1:$E$27</definedName>
    <definedName name="Z_14C32814_5A59_4863_9FB1_822FBB75D7D1_.wvu.PrintArea" localSheetId="3" hidden="1">'Attach 3(JV)'!$A$1:$E$26</definedName>
    <definedName name="Z_14C32814_5A59_4863_9FB1_822FBB75D7D1_.wvu.PrintArea" localSheetId="5" hidden="1">'Attach 4'!$A$1:$E$24</definedName>
    <definedName name="Z_14C32814_5A59_4863_9FB1_822FBB75D7D1_.wvu.PrintArea" localSheetId="6" hidden="1">'Attach 4 (A)'!$A$1:$E$26</definedName>
    <definedName name="Z_14C32814_5A59_4863_9FB1_822FBB75D7D1_.wvu.PrintArea" localSheetId="7" hidden="1">'Attach 4 (B)'!$A$1:$E$25</definedName>
    <definedName name="Z_14C32814_5A59_4863_9FB1_822FBB75D7D1_.wvu.PrintArea" localSheetId="8" hidden="1">'Attach 5'!$A$1:$E$28</definedName>
    <definedName name="Z_14C32814_5A59_4863_9FB1_822FBB75D7D1_.wvu.PrintArea" localSheetId="9" hidden="1">'Attach 5A'!$A$1:$E$29</definedName>
    <definedName name="Z_14C32814_5A59_4863_9FB1_822FBB75D7D1_.wvu.PrintArea" localSheetId="10" hidden="1">'Attach 5B'!$A$1:$E$28</definedName>
    <definedName name="Z_14C32814_5A59_4863_9FB1_822FBB75D7D1_.wvu.PrintArea" localSheetId="11" hidden="1">'Attach 6'!$A$1:$E$27</definedName>
    <definedName name="Z_14C32814_5A59_4863_9FB1_822FBB75D7D1_.wvu.PrintArea" localSheetId="12" hidden="1">'Attach 7'!$A$1:$E$28</definedName>
    <definedName name="Z_14C32814_5A59_4863_9FB1_822FBB75D7D1_.wvu.PrintArea" localSheetId="13" hidden="1">'Attach 9'!$A$1:$E$52</definedName>
    <definedName name="Z_14C32814_5A59_4863_9FB1_822FBB75D7D1_.wvu.PrintArea" localSheetId="25" hidden="1">'Attach-20'!$A$1:$E$36</definedName>
    <definedName name="Z_14C32814_5A59_4863_9FB1_822FBB75D7D1_.wvu.PrintArea" localSheetId="27" hidden="1">'Bid Form 1st Envelope '!$A$1:$F$126</definedName>
    <definedName name="Z_14C32814_5A59_4863_9FB1_822FBB75D7D1_.wvu.PrintArea" localSheetId="2" hidden="1">'Names of Bidder'!$B$1:$D$36</definedName>
    <definedName name="Z_14C32814_5A59_4863_9FB1_822FBB75D7D1_.wvu.PrintTitles" localSheetId="16" hidden="1">'Attach 12'!#REF!</definedName>
    <definedName name="Z_14C32814_5A59_4863_9FB1_822FBB75D7D1_.wvu.PrintTitles" localSheetId="13" hidden="1">'Attach 9'!$18:$18</definedName>
    <definedName name="Z_14C32814_5A59_4863_9FB1_822FBB75D7D1_.wvu.Rows" localSheetId="15" hidden="1">'Attach 11'!$29:$85</definedName>
    <definedName name="Z_14C32814_5A59_4863_9FB1_822FBB75D7D1_.wvu.Rows" localSheetId="16" hidden="1">'Attach 12'!#REF!,'Attach 12'!#REF!,'Attach 12'!#REF!,'Attach 12'!#REF!,'Attach 12'!#REF!</definedName>
    <definedName name="Z_14C32814_5A59_4863_9FB1_822FBB75D7D1_.wvu.Rows" localSheetId="20" hidden="1">'Attach 15'!$15:$15</definedName>
    <definedName name="Z_14C32814_5A59_4863_9FB1_822FBB75D7D1_.wvu.Rows" localSheetId="22" hidden="1">'Attach 17'!$26:$26,'Attach 17'!$32:$209</definedName>
    <definedName name="Z_14C32814_5A59_4863_9FB1_822FBB75D7D1_.wvu.Rows" localSheetId="23" hidden="1">'Attach 18'!$13:$13</definedName>
    <definedName name="Z_14C32814_5A59_4863_9FB1_822FBB75D7D1_.wvu.Rows" localSheetId="24" hidden="1">'Attach 19'!$13:$13,'Attach 19'!$20:$28</definedName>
    <definedName name="Z_14C32814_5A59_4863_9FB1_822FBB75D7D1_.wvu.Rows" localSheetId="26" hidden="1">'Attach 25'!$12:$12,'Attach 25'!$19:$24</definedName>
    <definedName name="Z_14C32814_5A59_4863_9FB1_822FBB75D7D1_.wvu.Rows" localSheetId="8" hidden="1">'Attach 5'!$4:$4</definedName>
    <definedName name="Z_14C32814_5A59_4863_9FB1_822FBB75D7D1_.wvu.Rows" localSheetId="25" hidden="1">'Attach-20'!$13:$13</definedName>
    <definedName name="Z_14C32814_5A59_4863_9FB1_822FBB75D7D1_.wvu.Rows" localSheetId="2" hidden="1">'Names of Bidder'!$28:$30</definedName>
    <definedName name="Z_1586E746_E770_4DE8_8EE8_42BC4CF5206B_.wvu.Cols" localSheetId="4" hidden="1">'Attach-3 (QR)'!$L:$M</definedName>
    <definedName name="Z_1586E746_E770_4DE8_8EE8_42BC4CF5206B_.wvu.PrintArea" localSheetId="4" hidden="1">'Attach-3 (QR)'!$A$1:$I$341</definedName>
    <definedName name="Z_1E2D7167_D6B7_4690_9A83_BF768C4223A4_.wvu.Cols" localSheetId="16" hidden="1">'Attach 12'!$G:$I</definedName>
    <definedName name="Z_1E2D7167_D6B7_4690_9A83_BF768C4223A4_.wvu.Cols" localSheetId="20" hidden="1">'Attach 15'!$H:$H</definedName>
    <definedName name="Z_1E2D7167_D6B7_4690_9A83_BF768C4223A4_.wvu.Cols" localSheetId="8" hidden="1">'Attach 5'!$H:$H</definedName>
    <definedName name="Z_1E2D7167_D6B7_4690_9A83_BF768C4223A4_.wvu.Cols" localSheetId="11" hidden="1">'Attach 6'!$H:$H</definedName>
    <definedName name="Z_1E2D7167_D6B7_4690_9A83_BF768C4223A4_.wvu.PrintArea" localSheetId="14" hidden="1">'Attach 10'!$A$1:$E$20</definedName>
    <definedName name="Z_1E2D7167_D6B7_4690_9A83_BF768C4223A4_.wvu.PrintArea" localSheetId="15" hidden="1">'Attach 11'!$A$1:$E$28</definedName>
    <definedName name="Z_1E2D7167_D6B7_4690_9A83_BF768C4223A4_.wvu.PrintArea" localSheetId="16" hidden="1">'Attach 12'!$A$1:$E$246</definedName>
    <definedName name="Z_1E2D7167_D6B7_4690_9A83_BF768C4223A4_.wvu.PrintArea" localSheetId="17" hidden="1">'Attach 13'!$A$1:$E$27</definedName>
    <definedName name="Z_1E2D7167_D6B7_4690_9A83_BF768C4223A4_.wvu.PrintArea" localSheetId="18" hidden="1">'Attach 14'!$A$1:$E$29</definedName>
    <definedName name="Z_1E2D7167_D6B7_4690_9A83_BF768C4223A4_.wvu.PrintArea" localSheetId="19" hidden="1">'Attach 14-IP'!$A$8:$I$222</definedName>
    <definedName name="Z_1E2D7167_D6B7_4690_9A83_BF768C4223A4_.wvu.PrintArea" localSheetId="20" hidden="1">'Attach 15'!$A$1:$E$82</definedName>
    <definedName name="Z_1E2D7167_D6B7_4690_9A83_BF768C4223A4_.wvu.PrintArea" localSheetId="21" hidden="1">'Attach 16'!$A$1:$L$94</definedName>
    <definedName name="Z_1E2D7167_D6B7_4690_9A83_BF768C4223A4_.wvu.PrintArea" localSheetId="22" hidden="1">'Attach 17'!$A$1:$E$30</definedName>
    <definedName name="Z_1E2D7167_D6B7_4690_9A83_BF768C4223A4_.wvu.PrintArea" localSheetId="23" hidden="1">'Attach 18'!$A$1:$E$31</definedName>
    <definedName name="Z_1E2D7167_D6B7_4690_9A83_BF768C4223A4_.wvu.PrintArea" localSheetId="24" hidden="1">'Attach 19'!$A$1:$E$31</definedName>
    <definedName name="Z_1E2D7167_D6B7_4690_9A83_BF768C4223A4_.wvu.PrintArea" localSheetId="26" hidden="1">'Attach 25'!$A$1:$E$27</definedName>
    <definedName name="Z_1E2D7167_D6B7_4690_9A83_BF768C4223A4_.wvu.PrintArea" localSheetId="3" hidden="1">'Attach 3(JV)'!$A$1:$E$26</definedName>
    <definedName name="Z_1E2D7167_D6B7_4690_9A83_BF768C4223A4_.wvu.PrintArea" localSheetId="5" hidden="1">'Attach 4'!$A$1:$E$24</definedName>
    <definedName name="Z_1E2D7167_D6B7_4690_9A83_BF768C4223A4_.wvu.PrintArea" localSheetId="6" hidden="1">'Attach 4 (A)'!$A$1:$E$26</definedName>
    <definedName name="Z_1E2D7167_D6B7_4690_9A83_BF768C4223A4_.wvu.PrintArea" localSheetId="7" hidden="1">'Attach 4 (B)'!$A$1:$E$25</definedName>
    <definedName name="Z_1E2D7167_D6B7_4690_9A83_BF768C4223A4_.wvu.PrintArea" localSheetId="8" hidden="1">'Attach 5'!$A$1:$E$28</definedName>
    <definedName name="Z_1E2D7167_D6B7_4690_9A83_BF768C4223A4_.wvu.PrintArea" localSheetId="9" hidden="1">'Attach 5A'!$A$1:$E$29</definedName>
    <definedName name="Z_1E2D7167_D6B7_4690_9A83_BF768C4223A4_.wvu.PrintArea" localSheetId="10" hidden="1">'Attach 5B'!$A$1:$E$28</definedName>
    <definedName name="Z_1E2D7167_D6B7_4690_9A83_BF768C4223A4_.wvu.PrintArea" localSheetId="11" hidden="1">'Attach 6'!$A$1:$E$27</definedName>
    <definedName name="Z_1E2D7167_D6B7_4690_9A83_BF768C4223A4_.wvu.PrintArea" localSheetId="12" hidden="1">'Attach 7'!$A$1:$E$28</definedName>
    <definedName name="Z_1E2D7167_D6B7_4690_9A83_BF768C4223A4_.wvu.PrintArea" localSheetId="13" hidden="1">'Attach 9'!$A$1:$E$52</definedName>
    <definedName name="Z_1E2D7167_D6B7_4690_9A83_BF768C4223A4_.wvu.PrintArea" localSheetId="25" hidden="1">'Attach-20'!$A$1:$E$36</definedName>
    <definedName name="Z_1E2D7167_D6B7_4690_9A83_BF768C4223A4_.wvu.PrintArea" localSheetId="27" hidden="1">'Bid Form 1st Envelope '!$A$1:$F$126</definedName>
    <definedName name="Z_1E2D7167_D6B7_4690_9A83_BF768C4223A4_.wvu.PrintArea" localSheetId="2" hidden="1">'Names of Bidder'!$B$1:$D$36</definedName>
    <definedName name="Z_1E2D7167_D6B7_4690_9A83_BF768C4223A4_.wvu.PrintTitles" localSheetId="16" hidden="1">'Attach 12'!#REF!</definedName>
    <definedName name="Z_1E2D7167_D6B7_4690_9A83_BF768C4223A4_.wvu.PrintTitles" localSheetId="13" hidden="1">'Attach 9'!$18:$18</definedName>
    <definedName name="Z_1E2D7167_D6B7_4690_9A83_BF768C4223A4_.wvu.Rows" localSheetId="15" hidden="1">'Attach 11'!$29:$85</definedName>
    <definedName name="Z_1E2D7167_D6B7_4690_9A83_BF768C4223A4_.wvu.Rows" localSheetId="16" hidden="1">'Attach 12'!#REF!,'Attach 12'!#REF!,'Attach 12'!#REF!,'Attach 12'!#REF!,'Attach 12'!#REF!</definedName>
    <definedName name="Z_1E2D7167_D6B7_4690_9A83_BF768C4223A4_.wvu.Rows" localSheetId="20" hidden="1">'Attach 15'!$15:$15</definedName>
    <definedName name="Z_1E2D7167_D6B7_4690_9A83_BF768C4223A4_.wvu.Rows" localSheetId="22" hidden="1">'Attach 17'!$26:$26,'Attach 17'!$32:$209</definedName>
    <definedName name="Z_1E2D7167_D6B7_4690_9A83_BF768C4223A4_.wvu.Rows" localSheetId="23" hidden="1">'Attach 18'!$13:$13</definedName>
    <definedName name="Z_1E2D7167_D6B7_4690_9A83_BF768C4223A4_.wvu.Rows" localSheetId="24" hidden="1">'Attach 19'!$13:$13,'Attach 19'!$20:$28</definedName>
    <definedName name="Z_1E2D7167_D6B7_4690_9A83_BF768C4223A4_.wvu.Rows" localSheetId="26" hidden="1">'Attach 25'!$12:$12,'Attach 25'!$19:$24</definedName>
    <definedName name="Z_1E2D7167_D6B7_4690_9A83_BF768C4223A4_.wvu.Rows" localSheetId="8" hidden="1">'Attach 5'!$4:$4</definedName>
    <definedName name="Z_1E2D7167_D6B7_4690_9A83_BF768C4223A4_.wvu.Rows" localSheetId="25" hidden="1">'Attach-20'!$13:$13</definedName>
    <definedName name="Z_1E2D7167_D6B7_4690_9A83_BF768C4223A4_.wvu.Rows" localSheetId="2" hidden="1">'Names of Bidder'!$28:$30</definedName>
    <definedName name="Z_1F125E51_1799_42D0_B41E_DC039BB17D59_.wvu.Cols" localSheetId="16" hidden="1">'Attach 12'!$G:$I</definedName>
    <definedName name="Z_1F125E51_1799_42D0_B41E_DC039BB17D59_.wvu.Cols" localSheetId="20" hidden="1">'Attach 15'!$F:$F,'Attach 15'!$H:$H</definedName>
    <definedName name="Z_1F125E51_1799_42D0_B41E_DC039BB17D59_.wvu.Cols" localSheetId="3" hidden="1">'Attach 3(JV)'!$F:$F</definedName>
    <definedName name="Z_1F125E51_1799_42D0_B41E_DC039BB17D59_.wvu.Cols" localSheetId="8" hidden="1">'Attach 5'!$H:$H</definedName>
    <definedName name="Z_1F125E51_1799_42D0_B41E_DC039BB17D59_.wvu.Cols" localSheetId="11" hidden="1">'Attach 6'!$H:$H</definedName>
    <definedName name="Z_1F125E51_1799_42D0_B41E_DC039BB17D59_.wvu.Cols" localSheetId="2" hidden="1">'Names of Bidder'!$F:$G,'Names of Bidder'!$I:$I</definedName>
    <definedName name="Z_1F125E51_1799_42D0_B41E_DC039BB17D59_.wvu.PrintArea" localSheetId="14" hidden="1">'Attach 10'!$A$1:$E$20</definedName>
    <definedName name="Z_1F125E51_1799_42D0_B41E_DC039BB17D59_.wvu.PrintArea" localSheetId="15" hidden="1">'Attach 11'!$A$1:$E$28</definedName>
    <definedName name="Z_1F125E51_1799_42D0_B41E_DC039BB17D59_.wvu.PrintArea" localSheetId="16" hidden="1">'Attach 12'!$A$1:$E$245</definedName>
    <definedName name="Z_1F125E51_1799_42D0_B41E_DC039BB17D59_.wvu.PrintArea" localSheetId="17" hidden="1">'Attach 13'!$A$1:$E$27</definedName>
    <definedName name="Z_1F125E51_1799_42D0_B41E_DC039BB17D59_.wvu.PrintArea" localSheetId="18" hidden="1">'Attach 14'!$A$1:$E$29</definedName>
    <definedName name="Z_1F125E51_1799_42D0_B41E_DC039BB17D59_.wvu.PrintArea" localSheetId="19" hidden="1">'Attach 14-IP'!$A$8:$I$222</definedName>
    <definedName name="Z_1F125E51_1799_42D0_B41E_DC039BB17D59_.wvu.PrintArea" localSheetId="20" hidden="1">'Attach 15'!$A$1:$E$82</definedName>
    <definedName name="Z_1F125E51_1799_42D0_B41E_DC039BB17D59_.wvu.PrintArea" localSheetId="21" hidden="1">'Attach 16'!$A$1:$L$94</definedName>
    <definedName name="Z_1F125E51_1799_42D0_B41E_DC039BB17D59_.wvu.PrintArea" localSheetId="22" hidden="1">'Attach 17'!$A$1:$E$30</definedName>
    <definedName name="Z_1F125E51_1799_42D0_B41E_DC039BB17D59_.wvu.PrintArea" localSheetId="23" hidden="1">'Attach 18'!$A$1:$E$31</definedName>
    <definedName name="Z_1F125E51_1799_42D0_B41E_DC039BB17D59_.wvu.PrintArea" localSheetId="24" hidden="1">'Attach 19'!$A$1:$E$31</definedName>
    <definedName name="Z_1F125E51_1799_42D0_B41E_DC039BB17D59_.wvu.PrintArea" localSheetId="26" hidden="1">'Attach 25'!$A$1:$E$27</definedName>
    <definedName name="Z_1F125E51_1799_42D0_B41E_DC039BB17D59_.wvu.PrintArea" localSheetId="3" hidden="1">'Attach 3(JV)'!$A$1:$E$26</definedName>
    <definedName name="Z_1F125E51_1799_42D0_B41E_DC039BB17D59_.wvu.PrintArea" localSheetId="5" hidden="1">'Attach 4'!$A$1:$E$24</definedName>
    <definedName name="Z_1F125E51_1799_42D0_B41E_DC039BB17D59_.wvu.PrintArea" localSheetId="6" hidden="1">'Attach 4 (A)'!$A$1:$E$26</definedName>
    <definedName name="Z_1F125E51_1799_42D0_B41E_DC039BB17D59_.wvu.PrintArea" localSheetId="7" hidden="1">'Attach 4 (B)'!$A$1:$E$25</definedName>
    <definedName name="Z_1F125E51_1799_42D0_B41E_DC039BB17D59_.wvu.PrintArea" localSheetId="8" hidden="1">'Attach 5'!$A$1:$E$28</definedName>
    <definedName name="Z_1F125E51_1799_42D0_B41E_DC039BB17D59_.wvu.PrintArea" localSheetId="9" hidden="1">'Attach 5A'!$A$1:$E$29</definedName>
    <definedName name="Z_1F125E51_1799_42D0_B41E_DC039BB17D59_.wvu.PrintArea" localSheetId="10" hidden="1">'Attach 5B'!$A$1:$E$28</definedName>
    <definedName name="Z_1F125E51_1799_42D0_B41E_DC039BB17D59_.wvu.PrintArea" localSheetId="11" hidden="1">'Attach 6'!$A$1:$E$27</definedName>
    <definedName name="Z_1F125E51_1799_42D0_B41E_DC039BB17D59_.wvu.PrintArea" localSheetId="12" hidden="1">'Attach 7'!$A$1:$E$28</definedName>
    <definedName name="Z_1F125E51_1799_42D0_B41E_DC039BB17D59_.wvu.PrintArea" localSheetId="13" hidden="1">'Attach 9'!$A$1:$E$52</definedName>
    <definedName name="Z_1F125E51_1799_42D0_B41E_DC039BB17D59_.wvu.PrintArea" localSheetId="25" hidden="1">'Attach-20'!$A$1:$E$36</definedName>
    <definedName name="Z_1F125E51_1799_42D0_B41E_DC039BB17D59_.wvu.PrintArea" localSheetId="4" hidden="1">'Attach-3 (QR)'!$A$1:$I$340</definedName>
    <definedName name="Z_1F125E51_1799_42D0_B41E_DC039BB17D59_.wvu.PrintArea" localSheetId="27" hidden="1">'Bid Form 1st Envelope '!$A$1:$F$126</definedName>
    <definedName name="Z_1F125E51_1799_42D0_B41E_DC039BB17D59_.wvu.PrintArea" localSheetId="2" hidden="1">'Names of Bidder'!$B$1:$D$36</definedName>
    <definedName name="Z_1F125E51_1799_42D0_B41E_DC039BB17D59_.wvu.PrintTitles" localSheetId="16" hidden="1">'Attach 12'!#REF!</definedName>
    <definedName name="Z_1F125E51_1799_42D0_B41E_DC039BB17D59_.wvu.PrintTitles" localSheetId="13" hidden="1">'Attach 9'!$18:$18</definedName>
    <definedName name="Z_1F125E51_1799_42D0_B41E_DC039BB17D59_.wvu.Rows" localSheetId="15" hidden="1">'Attach 11'!$29:$85</definedName>
    <definedName name="Z_1F125E51_1799_42D0_B41E_DC039BB17D59_.wvu.Rows" localSheetId="16" hidden="1">'Attach 12'!#REF!</definedName>
    <definedName name="Z_1F125E51_1799_42D0_B41E_DC039BB17D59_.wvu.Rows" localSheetId="20" hidden="1">'Attach 15'!$15:$15</definedName>
    <definedName name="Z_1F125E51_1799_42D0_B41E_DC039BB17D59_.wvu.Rows" localSheetId="21" hidden="1">'Attach 16'!$89:$92</definedName>
    <definedName name="Z_1F125E51_1799_42D0_B41E_DC039BB17D59_.wvu.Rows" localSheetId="22" hidden="1">'Attach 17'!$26:$26,'Attach 17'!$32:$209</definedName>
    <definedName name="Z_1F125E51_1799_42D0_B41E_DC039BB17D59_.wvu.Rows" localSheetId="23" hidden="1">'Attach 18'!$13:$13</definedName>
    <definedName name="Z_1F125E51_1799_42D0_B41E_DC039BB17D59_.wvu.Rows" localSheetId="24" hidden="1">'Attach 19'!$13:$13,'Attach 19'!$20:$28</definedName>
    <definedName name="Z_1F125E51_1799_42D0_B41E_DC039BB17D59_.wvu.Rows" localSheetId="26" hidden="1">'Attach 25'!$12:$12,'Attach 25'!$19:$24</definedName>
    <definedName name="Z_1F125E51_1799_42D0_B41E_DC039BB17D59_.wvu.Rows" localSheetId="8" hidden="1">'Attach 5'!$4:$4</definedName>
    <definedName name="Z_1F125E51_1799_42D0_B41E_DC039BB17D59_.wvu.Rows" localSheetId="25" hidden="1">'Attach-20'!$13:$13</definedName>
    <definedName name="Z_1F125E51_1799_42D0_B41E_DC039BB17D59_.wvu.Rows" localSheetId="4" hidden="1">'Attach-3 (QR)'!$85:$85,'Attach-3 (QR)'!$128:$153,'Attach-3 (QR)'!$240:$277</definedName>
    <definedName name="Z_1F125E51_1799_42D0_B41E_DC039BB17D59_.wvu.Rows" localSheetId="2" hidden="1">'Names of Bidder'!$11:$11,'Names of Bidder'!$28:$30</definedName>
    <definedName name="Z_1FD9ACA5_802E_4240_ABEA_3FAA854014ED_.wvu.Cols" localSheetId="4" hidden="1">'Attach-3 (QR)'!$J:$L</definedName>
    <definedName name="Z_1FD9ACA5_802E_4240_ABEA_3FAA854014ED_.wvu.PrintArea" localSheetId="22" hidden="1">'Attach 17'!$A$1:$E$33</definedName>
    <definedName name="Z_1FD9ACA5_802E_4240_ABEA_3FAA854014ED_.wvu.PrintArea" localSheetId="4" hidden="1">'Attach-3 (QR)'!$A$1:$I$341</definedName>
    <definedName name="Z_1FD9ACA5_802E_4240_ABEA_3FAA854014ED_.wvu.Rows" localSheetId="22" hidden="1">'Attach 17'!$26:$26,'Attach 17'!$32:$209</definedName>
    <definedName name="Z_1FD9ACA5_802E_4240_ABEA_3FAA854014ED_.wvu.Rows" localSheetId="4" hidden="1">'Attach-3 (QR)'!$26:$30,'Attach-3 (QR)'!#REF!,'Attach-3 (QR)'!#REF!,'Attach-3 (QR)'!$61:$61,'Attach-3 (QR)'!#REF!,'Attach-3 (QR)'!#REF!,'Attach-3 (QR)'!#REF!,'Attach-3 (QR)'!#REF!,'Attach-3 (QR)'!#REF!,'Attach-3 (QR)'!#REF!,'Attach-3 (QR)'!#REF!,'Attach-3 (QR)'!#REF!,'Attach-3 (QR)'!#REF!,'Attach-3 (QR)'!#REF!,'Attach-3 (QR)'!#REF!,'Attach-3 (QR)'!#REF!,'Attach-3 (QR)'!#REF!,'Attach-3 (QR)'!#REF!,'Attach-3 (QR)'!#REF!,'Attach-3 (QR)'!#REF!,'Attach-3 (QR)'!#REF!,'Attach-3 (QR)'!#REF!,'Attach-3 (QR)'!#REF!</definedName>
    <definedName name="Z_20A53A97_D2BD_4E7F_8ABC_E5DF94CF88E8_.wvu.Cols" localSheetId="4" hidden="1">'Attach-3 (QR)'!$N:$O</definedName>
    <definedName name="Z_20A53A97_D2BD_4E7F_8ABC_E5DF94CF88E8_.wvu.PrintArea" localSheetId="4" hidden="1">'Attach-3 (QR)'!$A$1:$I$341</definedName>
    <definedName name="Z_20A53A97_D2BD_4E7F_8ABC_E5DF94CF88E8_.wvu.Rows" localSheetId="4" hidden="1">'Attach-3 (QR)'!#REF!,'Attach-3 (QR)'!#REF!,'Attach-3 (QR)'!#REF!,'Attach-3 (QR)'!$218:$220,'Attach-3 (QR)'!$247:$277,'Attach-3 (QR)'!$288:$290</definedName>
    <definedName name="Z_240327DD_375F_45D4_BA52_89AFD79FE6A1_.wvu.Cols" localSheetId="20" hidden="1">'Attach 15'!$H:$H</definedName>
    <definedName name="Z_240327DD_375F_45D4_BA52_89AFD79FE6A1_.wvu.Cols" localSheetId="8" hidden="1">'Attach 5'!$H:$H</definedName>
    <definedName name="Z_240327DD_375F_45D4_BA52_89AFD79FE6A1_.wvu.Cols" localSheetId="11" hidden="1">'Attach 6'!$H:$H</definedName>
    <definedName name="Z_240327DD_375F_45D4_BA52_89AFD79FE6A1_.wvu.PrintArea" localSheetId="14" hidden="1">'Attach 10'!$A$1:$E$22</definedName>
    <definedName name="Z_240327DD_375F_45D4_BA52_89AFD79FE6A1_.wvu.PrintArea" localSheetId="15" hidden="1">'Attach 11'!$A$1:$E$28</definedName>
    <definedName name="Z_240327DD_375F_45D4_BA52_89AFD79FE6A1_.wvu.PrintArea" localSheetId="16" hidden="1">'Attach 12'!$A$1:$E$246</definedName>
    <definedName name="Z_240327DD_375F_45D4_BA52_89AFD79FE6A1_.wvu.PrintArea" localSheetId="17" hidden="1">'Attach 13'!$A$1:$E$29</definedName>
    <definedName name="Z_240327DD_375F_45D4_BA52_89AFD79FE6A1_.wvu.PrintArea" localSheetId="18" hidden="1">'Attach 14'!$A$1:$E$29</definedName>
    <definedName name="Z_240327DD_375F_45D4_BA52_89AFD79FE6A1_.wvu.PrintArea" localSheetId="19" hidden="1">'Attach 14-IP'!$A$8:$I$222</definedName>
    <definedName name="Z_240327DD_375F_45D4_BA52_89AFD79FE6A1_.wvu.PrintArea" localSheetId="20" hidden="1">'Attach 15'!$A$1:$E$82</definedName>
    <definedName name="Z_240327DD_375F_45D4_BA52_89AFD79FE6A1_.wvu.PrintArea" localSheetId="21" hidden="1">'Attach 16'!$A$1:$L$94</definedName>
    <definedName name="Z_240327DD_375F_45D4_BA52_89AFD79FE6A1_.wvu.PrintArea" localSheetId="22" hidden="1">'Attach 17'!$A$1:$E$33</definedName>
    <definedName name="Z_240327DD_375F_45D4_BA52_89AFD79FE6A1_.wvu.PrintArea" localSheetId="24" hidden="1">'Attach 19'!$A$1:$E$31</definedName>
    <definedName name="Z_240327DD_375F_45D4_BA52_89AFD79FE6A1_.wvu.PrintArea" localSheetId="26" hidden="1">'Attach 25'!$A$1:$E$27</definedName>
    <definedName name="Z_240327DD_375F_45D4_BA52_89AFD79FE6A1_.wvu.PrintArea" localSheetId="3" hidden="1">'Attach 3(JV)'!$A$1:$E$28</definedName>
    <definedName name="Z_240327DD_375F_45D4_BA52_89AFD79FE6A1_.wvu.PrintArea" localSheetId="5" hidden="1">'Attach 4'!$A$1:$E$25</definedName>
    <definedName name="Z_240327DD_375F_45D4_BA52_89AFD79FE6A1_.wvu.PrintArea" localSheetId="6" hidden="1">'Attach 4 (A)'!$A$1:$E$27</definedName>
    <definedName name="Z_240327DD_375F_45D4_BA52_89AFD79FE6A1_.wvu.PrintArea" localSheetId="7" hidden="1">'Attach 4 (B)'!$A$1:$E$26</definedName>
    <definedName name="Z_240327DD_375F_45D4_BA52_89AFD79FE6A1_.wvu.PrintArea" localSheetId="8" hidden="1">'Attach 5'!$A$1:$E$28</definedName>
    <definedName name="Z_240327DD_375F_45D4_BA52_89AFD79FE6A1_.wvu.PrintArea" localSheetId="11" hidden="1">'Attach 6'!$A$1:$E$28</definedName>
    <definedName name="Z_240327DD_375F_45D4_BA52_89AFD79FE6A1_.wvu.PrintArea" localSheetId="12" hidden="1">'Attach 7'!$A$1:$E$28</definedName>
    <definedName name="Z_240327DD_375F_45D4_BA52_89AFD79FE6A1_.wvu.PrintArea" localSheetId="13" hidden="1">'Attach 9'!$A$1:$E$52</definedName>
    <definedName name="Z_240327DD_375F_45D4_BA52_89AFD79FE6A1_.wvu.PrintArea" localSheetId="27" hidden="1">'Bid Form 1st Envelope '!$A$1:$F$126</definedName>
    <definedName name="Z_240327DD_375F_45D4_BA52_89AFD79FE6A1_.wvu.PrintArea" localSheetId="2" hidden="1">'Names of Bidder'!$B$1:$D$36</definedName>
    <definedName name="Z_240327DD_375F_45D4_BA52_89AFD79FE6A1_.wvu.PrintTitles" localSheetId="16" hidden="1">'Attach 12'!#REF!</definedName>
    <definedName name="Z_240327DD_375F_45D4_BA52_89AFD79FE6A1_.wvu.PrintTitles" localSheetId="13" hidden="1">'Attach 9'!$18:$18</definedName>
    <definedName name="Z_240327DD_375F_45D4_BA52_89AFD79FE6A1_.wvu.Rows" localSheetId="16" hidden="1">'Attach 12'!#REF!,'Attach 12'!#REF!,'Attach 12'!#REF!</definedName>
    <definedName name="Z_240327DD_375F_45D4_BA52_89AFD79FE6A1_.wvu.Rows" localSheetId="20" hidden="1">'Attach 15'!$15:$15</definedName>
    <definedName name="Z_240327DD_375F_45D4_BA52_89AFD79FE6A1_.wvu.Rows" localSheetId="22" hidden="1">'Attach 17'!$26:$26,'Attach 17'!$32:$209</definedName>
    <definedName name="Z_240327DD_375F_45D4_BA52_89AFD79FE6A1_.wvu.Rows" localSheetId="24" hidden="1">'Attach 19'!$13:$13,'Attach 19'!$20:$28</definedName>
    <definedName name="Z_240327DD_375F_45D4_BA52_89AFD79FE6A1_.wvu.Rows" localSheetId="26" hidden="1">'Attach 25'!$12:$12,'Attach 25'!$19:$24</definedName>
    <definedName name="Z_240327DD_375F_45D4_BA52_89AFD79FE6A1_.wvu.Rows" localSheetId="8" hidden="1">'Attach 5'!$4:$4</definedName>
    <definedName name="Z_240327DD_375F_45D4_BA52_89AFD79FE6A1_.wvu.Rows" localSheetId="2" hidden="1">'Names of Bidder'!$28:$30</definedName>
    <definedName name="Z_280EA05C_4582_4B0F_895F_5C9134A73222_.wvu.Cols" localSheetId="4" hidden="1">'Attach-3 (QR)'!$N:$O</definedName>
    <definedName name="Z_280EA05C_4582_4B0F_895F_5C9134A73222_.wvu.PrintArea" localSheetId="4" hidden="1">'Attach-3 (QR)'!$A$1:$I$341</definedName>
    <definedName name="Z_280EA05C_4582_4B0F_895F_5C9134A73222_.wvu.Rows" localSheetId="4" hidden="1">'Attach-3 (QR)'!#REF!,'Attach-3 (QR)'!$160:$160,'Attach-3 (QR)'!#REF!,'Attach-3 (QR)'!$218:$220,'Attach-3 (QR)'!$247:$277,'Attach-3 (QR)'!$288:$290</definedName>
    <definedName name="Z_308F00E9_5A71_4486_BCFD_DF8513C1906D_.wvu.Cols" localSheetId="4" hidden="1">'Attach-3 (QR)'!$N:$O</definedName>
    <definedName name="Z_308F00E9_5A71_4486_BCFD_DF8513C1906D_.wvu.PrintArea" localSheetId="4" hidden="1">'Attach-3 (QR)'!$A$1:$I$341</definedName>
    <definedName name="Z_308F00E9_5A71_4486_BCFD_DF8513C1906D_.wvu.Rows" localSheetId="4" hidden="1">'Attach-3 (QR)'!#REF!,'Attach-3 (QR)'!#REF!,'Attach-3 (QR)'!$160:$160,'Attach-3 (QR)'!$164:$164,'Attach-3 (QR)'!$166:$167,'Attach-3 (QR)'!#REF!,'Attach-3 (QR)'!$218:$220,'Attach-3 (QR)'!$247:$277,'Attach-3 (QR)'!$282:$290</definedName>
    <definedName name="Z_3365131F_6BE7_432A_859B_F41B794BB9E6_.wvu.Cols" localSheetId="4" hidden="1">'Attach-3 (QR)'!$N:$O</definedName>
    <definedName name="Z_3365131F_6BE7_432A_859B_F41B794BB9E6_.wvu.PrintArea" localSheetId="4" hidden="1">'Attach-3 (QR)'!$A$1:$I$341</definedName>
    <definedName name="Z_3365131F_6BE7_432A_859B_F41B794BB9E6_.wvu.Rows" localSheetId="4" hidden="1">'Attach-3 (QR)'!#REF!,'Attach-3 (QR)'!#REF!,'Attach-3 (QR)'!$160:$160,'Attach-3 (QR)'!$164:$164,'Attach-3 (QR)'!$166:$167,'Attach-3 (QR)'!#REF!,'Attach-3 (QR)'!$218:$220,'Attach-3 (QR)'!$239:$278,'Attach-3 (QR)'!$282:$290,'Attach-3 (QR)'!$306:$316</definedName>
    <definedName name="Z_35C772BD_8F05_4A18_BEC8_6AF744E22539_.wvu.Cols" localSheetId="16" hidden="1">'Attach 12'!$G:$I</definedName>
    <definedName name="Z_35C772BD_8F05_4A18_BEC8_6AF744E22539_.wvu.Cols" localSheetId="20" hidden="1">'Attach 15'!$F:$F,'Attach 15'!$H:$H</definedName>
    <definedName name="Z_35C772BD_8F05_4A18_BEC8_6AF744E22539_.wvu.Cols" localSheetId="3" hidden="1">'Attach 3(JV)'!$F:$F</definedName>
    <definedName name="Z_35C772BD_8F05_4A18_BEC8_6AF744E22539_.wvu.Cols" localSheetId="8" hidden="1">'Attach 5'!$H:$H</definedName>
    <definedName name="Z_35C772BD_8F05_4A18_BEC8_6AF744E22539_.wvu.Cols" localSheetId="11" hidden="1">'Attach 6'!$H:$H</definedName>
    <definedName name="Z_35C772BD_8F05_4A18_BEC8_6AF744E22539_.wvu.Cols" localSheetId="2" hidden="1">'Names of Bidder'!$F:$I</definedName>
    <definedName name="Z_35C772BD_8F05_4A18_BEC8_6AF744E22539_.wvu.PrintArea" localSheetId="14" hidden="1">'Attach 10'!$A$1:$E$20</definedName>
    <definedName name="Z_35C772BD_8F05_4A18_BEC8_6AF744E22539_.wvu.PrintArea" localSheetId="15" hidden="1">'Attach 11'!$A$1:$E$28</definedName>
    <definedName name="Z_35C772BD_8F05_4A18_BEC8_6AF744E22539_.wvu.PrintArea" localSheetId="16" hidden="1">'Attach 12'!$A$1:$E$245</definedName>
    <definedName name="Z_35C772BD_8F05_4A18_BEC8_6AF744E22539_.wvu.PrintArea" localSheetId="17" hidden="1">'Attach 13'!$A$1:$E$27</definedName>
    <definedName name="Z_35C772BD_8F05_4A18_BEC8_6AF744E22539_.wvu.PrintArea" localSheetId="18" hidden="1">'Attach 14'!$A$1:$E$27</definedName>
    <definedName name="Z_35C772BD_8F05_4A18_BEC8_6AF744E22539_.wvu.PrintArea" localSheetId="19" hidden="1">'Attach 14-IP'!$A$8:$I$222</definedName>
    <definedName name="Z_35C772BD_8F05_4A18_BEC8_6AF744E22539_.wvu.PrintArea" localSheetId="20" hidden="1">'Attach 15'!$A$1:$E$82</definedName>
    <definedName name="Z_35C772BD_8F05_4A18_BEC8_6AF744E22539_.wvu.PrintArea" localSheetId="21" hidden="1">'Attach 16'!$A$1:$L$94</definedName>
    <definedName name="Z_35C772BD_8F05_4A18_BEC8_6AF744E22539_.wvu.PrintArea" localSheetId="22" hidden="1">'Attach 17'!$A$1:$E$30</definedName>
    <definedName name="Z_35C772BD_8F05_4A18_BEC8_6AF744E22539_.wvu.PrintArea" localSheetId="23" hidden="1">'Attach 18'!$A$1:$E$31</definedName>
    <definedName name="Z_35C772BD_8F05_4A18_BEC8_6AF744E22539_.wvu.PrintArea" localSheetId="24" hidden="1">'Attach 19'!$A$1:$E$31</definedName>
    <definedName name="Z_35C772BD_8F05_4A18_BEC8_6AF744E22539_.wvu.PrintArea" localSheetId="26" hidden="1">'Attach 25'!$A$1:$E$27</definedName>
    <definedName name="Z_35C772BD_8F05_4A18_BEC8_6AF744E22539_.wvu.PrintArea" localSheetId="3" hidden="1">'Attach 3(JV)'!$A$1:$E$26</definedName>
    <definedName name="Z_35C772BD_8F05_4A18_BEC8_6AF744E22539_.wvu.PrintArea" localSheetId="5" hidden="1">'Attach 4'!$A$1:$E$24</definedName>
    <definedName name="Z_35C772BD_8F05_4A18_BEC8_6AF744E22539_.wvu.PrintArea" localSheetId="6" hidden="1">'Attach 4 (A)'!$A$1:$E$26</definedName>
    <definedName name="Z_35C772BD_8F05_4A18_BEC8_6AF744E22539_.wvu.PrintArea" localSheetId="7" hidden="1">'Attach 4 (B)'!$A$1:$E$25</definedName>
    <definedName name="Z_35C772BD_8F05_4A18_BEC8_6AF744E22539_.wvu.PrintArea" localSheetId="8" hidden="1">'Attach 5'!$A$1:$E$28</definedName>
    <definedName name="Z_35C772BD_8F05_4A18_BEC8_6AF744E22539_.wvu.PrintArea" localSheetId="9" hidden="1">'Attach 5A'!$A$1:$E$29</definedName>
    <definedName name="Z_35C772BD_8F05_4A18_BEC8_6AF744E22539_.wvu.PrintArea" localSheetId="10" hidden="1">'Attach 5B'!$A$1:$E$28</definedName>
    <definedName name="Z_35C772BD_8F05_4A18_BEC8_6AF744E22539_.wvu.PrintArea" localSheetId="11" hidden="1">'Attach 6'!$A$1:$E$27</definedName>
    <definedName name="Z_35C772BD_8F05_4A18_BEC8_6AF744E22539_.wvu.PrintArea" localSheetId="12" hidden="1">'Attach 7'!$A$1:$E$28</definedName>
    <definedName name="Z_35C772BD_8F05_4A18_BEC8_6AF744E22539_.wvu.PrintArea" localSheetId="13" hidden="1">'Attach 9'!$A$1:$E$52</definedName>
    <definedName name="Z_35C772BD_8F05_4A18_BEC8_6AF744E22539_.wvu.PrintArea" localSheetId="25" hidden="1">'Attach-20'!$A$1:$E$36</definedName>
    <definedName name="Z_35C772BD_8F05_4A18_BEC8_6AF744E22539_.wvu.PrintArea" localSheetId="4" hidden="1">'Attach-3 (QR)'!$A$1:$I$340</definedName>
    <definedName name="Z_35C772BD_8F05_4A18_BEC8_6AF744E22539_.wvu.PrintArea" localSheetId="27" hidden="1">'Bid Form 1st Envelope '!$A$1:$F$126</definedName>
    <definedName name="Z_35C772BD_8F05_4A18_BEC8_6AF744E22539_.wvu.PrintArea" localSheetId="2" hidden="1">'Names of Bidder'!$B$1:$D$36</definedName>
    <definedName name="Z_35C772BD_8F05_4A18_BEC8_6AF744E22539_.wvu.PrintTitles" localSheetId="13" hidden="1">'Attach 9'!$18:$18</definedName>
    <definedName name="Z_35C772BD_8F05_4A18_BEC8_6AF744E22539_.wvu.Rows" localSheetId="15" hidden="1">'Attach 11'!$29:$85</definedName>
    <definedName name="Z_35C772BD_8F05_4A18_BEC8_6AF744E22539_.wvu.Rows" localSheetId="16" hidden="1">'Attach 12'!$30:$32,'Attach 12'!$64:$68,'Attach 12'!$184:$241</definedName>
    <definedName name="Z_35C772BD_8F05_4A18_BEC8_6AF744E22539_.wvu.Rows" localSheetId="20" hidden="1">'Attach 15'!$15:$15</definedName>
    <definedName name="Z_35C772BD_8F05_4A18_BEC8_6AF744E22539_.wvu.Rows" localSheetId="21" hidden="1">'Attach 16'!$89:$92</definedName>
    <definedName name="Z_35C772BD_8F05_4A18_BEC8_6AF744E22539_.wvu.Rows" localSheetId="22" hidden="1">'Attach 17'!$26:$26,'Attach 17'!$32:$209</definedName>
    <definedName name="Z_35C772BD_8F05_4A18_BEC8_6AF744E22539_.wvu.Rows" localSheetId="23" hidden="1">'Attach 18'!$13:$13</definedName>
    <definedName name="Z_35C772BD_8F05_4A18_BEC8_6AF744E22539_.wvu.Rows" localSheetId="24" hidden="1">'Attach 19'!$13:$13,'Attach 19'!$20:$28</definedName>
    <definedName name="Z_35C772BD_8F05_4A18_BEC8_6AF744E22539_.wvu.Rows" localSheetId="26" hidden="1">'Attach 25'!$12:$12,'Attach 25'!$23:$24</definedName>
    <definedName name="Z_35C772BD_8F05_4A18_BEC8_6AF744E22539_.wvu.Rows" localSheetId="25" hidden="1">'Attach-20'!$13:$13</definedName>
    <definedName name="Z_35C772BD_8F05_4A18_BEC8_6AF744E22539_.wvu.Rows" localSheetId="4" hidden="1">'Attach-3 (QR)'!$16:$337</definedName>
    <definedName name="Z_35C772BD_8F05_4A18_BEC8_6AF744E22539_.wvu.Rows" localSheetId="27" hidden="1">'Bid Form 1st Envelope '!$32:$32</definedName>
    <definedName name="Z_35C772BD_8F05_4A18_BEC8_6AF744E22539_.wvu.Rows" localSheetId="2" hidden="1">'Names of Bidder'!$10:$11,'Names of Bidder'!$23:$26,'Names of Bidder'!$28:$30</definedName>
    <definedName name="Z_43BCBF1E_CDCF_4541_8D79_87EDCECBC1FD_.wvu.Cols" localSheetId="20" hidden="1">'Attach 15'!$H:$H</definedName>
    <definedName name="Z_43BCBF1E_CDCF_4541_8D79_87EDCECBC1FD_.wvu.Cols" localSheetId="8" hidden="1">'Attach 5'!$H:$H</definedName>
    <definedName name="Z_43BCBF1E_CDCF_4541_8D79_87EDCECBC1FD_.wvu.Cols" localSheetId="11" hidden="1">'Attach 6'!$H:$H</definedName>
    <definedName name="Z_43BCBF1E_CDCF_4541_8D79_87EDCECBC1FD_.wvu.PrintArea" localSheetId="14" hidden="1">'Attach 10'!$A$1:$E$22</definedName>
    <definedName name="Z_43BCBF1E_CDCF_4541_8D79_87EDCECBC1FD_.wvu.PrintArea" localSheetId="15" hidden="1">'Attach 11'!$A$1:$E$84</definedName>
    <definedName name="Z_43BCBF1E_CDCF_4541_8D79_87EDCECBC1FD_.wvu.PrintArea" localSheetId="16" hidden="1">'Attach 12'!$A$1:$E$246</definedName>
    <definedName name="Z_43BCBF1E_CDCF_4541_8D79_87EDCECBC1FD_.wvu.PrintArea" localSheetId="17" hidden="1">'Attach 13'!$A$1:$E$29</definedName>
    <definedName name="Z_43BCBF1E_CDCF_4541_8D79_87EDCECBC1FD_.wvu.PrintArea" localSheetId="18" hidden="1">'Attach 14'!$A$1:$E$29</definedName>
    <definedName name="Z_43BCBF1E_CDCF_4541_8D79_87EDCECBC1FD_.wvu.PrintArea" localSheetId="20" hidden="1">'Attach 15'!$A$1:$E$83</definedName>
    <definedName name="Z_43BCBF1E_CDCF_4541_8D79_87EDCECBC1FD_.wvu.PrintArea" localSheetId="21" hidden="1">'Attach 16'!$A$1:$L$94</definedName>
    <definedName name="Z_43BCBF1E_CDCF_4541_8D79_87EDCECBC1FD_.wvu.PrintArea" localSheetId="24" hidden="1">'Attach 19'!$A$1:$E$35</definedName>
    <definedName name="Z_43BCBF1E_CDCF_4541_8D79_87EDCECBC1FD_.wvu.PrintArea" localSheetId="26" hidden="1">'Attach 25'!$A$1:$E$31</definedName>
    <definedName name="Z_43BCBF1E_CDCF_4541_8D79_87EDCECBC1FD_.wvu.PrintArea" localSheetId="3" hidden="1">'Attach 3(JV)'!$A$1:$E$28</definedName>
    <definedName name="Z_43BCBF1E_CDCF_4541_8D79_87EDCECBC1FD_.wvu.PrintArea" localSheetId="5" hidden="1">'Attach 4'!$A$1:$E$25</definedName>
    <definedName name="Z_43BCBF1E_CDCF_4541_8D79_87EDCECBC1FD_.wvu.PrintArea" localSheetId="6" hidden="1">'Attach 4 (A)'!$A$1:$E$27</definedName>
    <definedName name="Z_43BCBF1E_CDCF_4541_8D79_87EDCECBC1FD_.wvu.PrintArea" localSheetId="7" hidden="1">'Attach 4 (B)'!$A$1:$E$26</definedName>
    <definedName name="Z_43BCBF1E_CDCF_4541_8D79_87EDCECBC1FD_.wvu.PrintArea" localSheetId="8" hidden="1">'Attach 5'!$A$1:$E$29</definedName>
    <definedName name="Z_43BCBF1E_CDCF_4541_8D79_87EDCECBC1FD_.wvu.PrintArea" localSheetId="11" hidden="1">'Attach 6'!$A$1:$E$51</definedName>
    <definedName name="Z_43BCBF1E_CDCF_4541_8D79_87EDCECBC1FD_.wvu.PrintArea" localSheetId="12" hidden="1">'Attach 7'!$A$1:$E$28</definedName>
    <definedName name="Z_43BCBF1E_CDCF_4541_8D79_87EDCECBC1FD_.wvu.PrintArea" localSheetId="13" hidden="1">'Attach 9'!$A$1:$E$58</definedName>
    <definedName name="Z_43BCBF1E_CDCF_4541_8D79_87EDCECBC1FD_.wvu.PrintArea" localSheetId="27" hidden="1">'Bid Form 1st Envelope '!$A$1:$F$126</definedName>
    <definedName name="Z_43BCBF1E_CDCF_4541_8D79_87EDCECBC1FD_.wvu.PrintArea" localSheetId="2" hidden="1">'Names of Bidder'!$B$1:$D$36</definedName>
    <definedName name="Z_43BCBF1E_CDCF_4541_8D79_87EDCECBC1FD_.wvu.PrintTitles" localSheetId="16" hidden="1">'Attach 12'!#REF!</definedName>
    <definedName name="Z_43BCBF1E_CDCF_4541_8D79_87EDCECBC1FD_.wvu.PrintTitles" localSheetId="13" hidden="1">'Attach 9'!$18:$18</definedName>
    <definedName name="Z_43BCBF1E_CDCF_4541_8D79_87EDCECBC1FD_.wvu.Rows" localSheetId="16" hidden="1">'Attach 12'!#REF!,'Attach 12'!#REF!,'Attach 12'!#REF!,'Attach 12'!#REF!,'Attach 12'!#REF!</definedName>
    <definedName name="Z_43BCBF1E_CDCF_4541_8D79_87EDCECBC1FD_.wvu.Rows" localSheetId="20" hidden="1">'Attach 15'!$12:$13,'Attach 15'!$15:$15</definedName>
    <definedName name="Z_44C1C443_3199_4288_884A_D16AF7B2CD69_.wvu.Cols" localSheetId="16" hidden="1">'Attach 12'!$G:$I</definedName>
    <definedName name="Z_44C1C443_3199_4288_884A_D16AF7B2CD69_.wvu.Cols" localSheetId="20" hidden="1">'Attach 15'!$H:$H</definedName>
    <definedName name="Z_44C1C443_3199_4288_884A_D16AF7B2CD69_.wvu.Cols" localSheetId="8" hidden="1">'Attach 5'!$H:$H</definedName>
    <definedName name="Z_44C1C443_3199_4288_884A_D16AF7B2CD69_.wvu.Cols" localSheetId="11" hidden="1">'Attach 6'!$H:$H</definedName>
    <definedName name="Z_44C1C443_3199_4288_884A_D16AF7B2CD69_.wvu.PrintArea" localSheetId="14" hidden="1">'Attach 10'!$A$1:$E$22</definedName>
    <definedName name="Z_44C1C443_3199_4288_884A_D16AF7B2CD69_.wvu.PrintArea" localSheetId="15" hidden="1">'Attach 11'!$A$1:$E$28</definedName>
    <definedName name="Z_44C1C443_3199_4288_884A_D16AF7B2CD69_.wvu.PrintArea" localSheetId="16" hidden="1">'Attach 12'!$A$1:$E$246</definedName>
    <definedName name="Z_44C1C443_3199_4288_884A_D16AF7B2CD69_.wvu.PrintArea" localSheetId="17" hidden="1">'Attach 13'!$A$1:$E$27</definedName>
    <definedName name="Z_44C1C443_3199_4288_884A_D16AF7B2CD69_.wvu.PrintArea" localSheetId="18" hidden="1">'Attach 14'!$A$1:$E$29</definedName>
    <definedName name="Z_44C1C443_3199_4288_884A_D16AF7B2CD69_.wvu.PrintArea" localSheetId="19" hidden="1">'Attach 14-IP'!$A$8:$I$222</definedName>
    <definedName name="Z_44C1C443_3199_4288_884A_D16AF7B2CD69_.wvu.PrintArea" localSheetId="20" hidden="1">'Attach 15'!$A$1:$E$82</definedName>
    <definedName name="Z_44C1C443_3199_4288_884A_D16AF7B2CD69_.wvu.PrintArea" localSheetId="21" hidden="1">'Attach 16'!$A$1:$L$94</definedName>
    <definedName name="Z_44C1C443_3199_4288_884A_D16AF7B2CD69_.wvu.PrintArea" localSheetId="22" hidden="1">'Attach 17'!$A$1:$E$33</definedName>
    <definedName name="Z_44C1C443_3199_4288_884A_D16AF7B2CD69_.wvu.PrintArea" localSheetId="23" hidden="1">'Attach 18'!$A$1:$E$31</definedName>
    <definedName name="Z_44C1C443_3199_4288_884A_D16AF7B2CD69_.wvu.PrintArea" localSheetId="24" hidden="1">'Attach 19'!$A$1:$E$31</definedName>
    <definedName name="Z_44C1C443_3199_4288_884A_D16AF7B2CD69_.wvu.PrintArea" localSheetId="26" hidden="1">'Attach 25'!$A$1:$E$27</definedName>
    <definedName name="Z_44C1C443_3199_4288_884A_D16AF7B2CD69_.wvu.PrintArea" localSheetId="3" hidden="1">'Attach 3(JV)'!$A$1:$E$28</definedName>
    <definedName name="Z_44C1C443_3199_4288_884A_D16AF7B2CD69_.wvu.PrintArea" localSheetId="5" hidden="1">'Attach 4'!$A$1:$G$25</definedName>
    <definedName name="Z_44C1C443_3199_4288_884A_D16AF7B2CD69_.wvu.PrintArea" localSheetId="6" hidden="1">'Attach 4 (A)'!$A$1:$E$27</definedName>
    <definedName name="Z_44C1C443_3199_4288_884A_D16AF7B2CD69_.wvu.PrintArea" localSheetId="7" hidden="1">'Attach 4 (B)'!$A$1:$E$26</definedName>
    <definedName name="Z_44C1C443_3199_4288_884A_D16AF7B2CD69_.wvu.PrintArea" localSheetId="8" hidden="1">'Attach 5'!$A$1:$E$28</definedName>
    <definedName name="Z_44C1C443_3199_4288_884A_D16AF7B2CD69_.wvu.PrintArea" localSheetId="11" hidden="1">'Attach 6'!$A$1:$E$28</definedName>
    <definedName name="Z_44C1C443_3199_4288_884A_D16AF7B2CD69_.wvu.PrintArea" localSheetId="12" hidden="1">'Attach 7'!$A$1:$E$28</definedName>
    <definedName name="Z_44C1C443_3199_4288_884A_D16AF7B2CD69_.wvu.PrintArea" localSheetId="13" hidden="1">'Attach 9'!$A$1:$E$52</definedName>
    <definedName name="Z_44C1C443_3199_4288_884A_D16AF7B2CD69_.wvu.PrintArea" localSheetId="27" hidden="1">'Bid Form 1st Envelope '!$A$1:$J$124</definedName>
    <definedName name="Z_44C1C443_3199_4288_884A_D16AF7B2CD69_.wvu.PrintArea" localSheetId="2" hidden="1">'Names of Bidder'!$B$1:$D$36</definedName>
    <definedName name="Z_44C1C443_3199_4288_884A_D16AF7B2CD69_.wvu.PrintTitles" localSheetId="16" hidden="1">'Attach 12'!#REF!</definedName>
    <definedName name="Z_44C1C443_3199_4288_884A_D16AF7B2CD69_.wvu.PrintTitles" localSheetId="13" hidden="1">'Attach 9'!$18:$18</definedName>
    <definedName name="Z_44C1C443_3199_4288_884A_D16AF7B2CD69_.wvu.Rows" localSheetId="16" hidden="1">'Attach 12'!#REF!,'Attach 12'!#REF!,'Attach 12'!#REF!,'Attach 12'!#REF!,'Attach 12'!#REF!</definedName>
    <definedName name="Z_44C1C443_3199_4288_884A_D16AF7B2CD69_.wvu.Rows" localSheetId="20" hidden="1">'Attach 15'!$15:$15</definedName>
    <definedName name="Z_44C1C443_3199_4288_884A_D16AF7B2CD69_.wvu.Rows" localSheetId="22" hidden="1">'Attach 17'!$26:$26,'Attach 17'!$32:$209</definedName>
    <definedName name="Z_44C1C443_3199_4288_884A_D16AF7B2CD69_.wvu.Rows" localSheetId="23" hidden="1">'Attach 18'!$13:$13</definedName>
    <definedName name="Z_44C1C443_3199_4288_884A_D16AF7B2CD69_.wvu.Rows" localSheetId="24" hidden="1">'Attach 19'!$13:$13,'Attach 19'!$20:$28</definedName>
    <definedName name="Z_44C1C443_3199_4288_884A_D16AF7B2CD69_.wvu.Rows" localSheetId="26" hidden="1">'Attach 25'!$12:$12,'Attach 25'!$19:$24</definedName>
    <definedName name="Z_44C1C443_3199_4288_884A_D16AF7B2CD69_.wvu.Rows" localSheetId="8" hidden="1">'Attach 5'!$4:$4</definedName>
    <definedName name="Z_44C1C443_3199_4288_884A_D16AF7B2CD69_.wvu.Rows" localSheetId="27" hidden="1">'Bid Form 1st Envelope '!$46:$46</definedName>
    <definedName name="Z_44C1C443_3199_4288_884A_D16AF7B2CD69_.wvu.Rows" localSheetId="2" hidden="1">'Names of Bidder'!$28:$30</definedName>
    <definedName name="Z_494F6778_23FE_4AAC_B37D_6C7543FC13B9_.wvu.Cols" localSheetId="20" hidden="1">'Attach 15'!$H:$H</definedName>
    <definedName name="Z_494F6778_23FE_4AAC_B37D_6C7543FC13B9_.wvu.Cols" localSheetId="8" hidden="1">'Attach 5'!$H:$H</definedName>
    <definedName name="Z_494F6778_23FE_4AAC_B37D_6C7543FC13B9_.wvu.Cols" localSheetId="11" hidden="1">'Attach 6'!$H:$H</definedName>
    <definedName name="Z_494F6778_23FE_4AAC_B37D_6C7543FC13B9_.wvu.Cols" localSheetId="4" hidden="1">'Attach-3 (QR)'!$J:$L</definedName>
    <definedName name="Z_494F6778_23FE_4AAC_B37D_6C7543FC13B9_.wvu.PrintArea" localSheetId="14" hidden="1">'Attach 10'!$A$1:$E$22</definedName>
    <definedName name="Z_494F6778_23FE_4AAC_B37D_6C7543FC13B9_.wvu.PrintArea" localSheetId="15" hidden="1">'Attach 11'!$A$1:$E$84</definedName>
    <definedName name="Z_494F6778_23FE_4AAC_B37D_6C7543FC13B9_.wvu.PrintArea" localSheetId="16" hidden="1">'Attach 12'!$A$1:$E$246</definedName>
    <definedName name="Z_494F6778_23FE_4AAC_B37D_6C7543FC13B9_.wvu.PrintArea" localSheetId="17" hidden="1">'Attach 13'!$A$1:$E$29</definedName>
    <definedName name="Z_494F6778_23FE_4AAC_B37D_6C7543FC13B9_.wvu.PrintArea" localSheetId="18" hidden="1">'Attach 14'!$A$1:$E$29</definedName>
    <definedName name="Z_494F6778_23FE_4AAC_B37D_6C7543FC13B9_.wvu.PrintArea" localSheetId="19" hidden="1">'Attach 14-IP'!$A$8:$I$222</definedName>
    <definedName name="Z_494F6778_23FE_4AAC_B37D_6C7543FC13B9_.wvu.PrintArea" localSheetId="20" hidden="1">'Attach 15'!$A$1:$E$82</definedName>
    <definedName name="Z_494F6778_23FE_4AAC_B37D_6C7543FC13B9_.wvu.PrintArea" localSheetId="21" hidden="1">'Attach 16'!$A$1:$L$94</definedName>
    <definedName name="Z_494F6778_23FE_4AAC_B37D_6C7543FC13B9_.wvu.PrintArea" localSheetId="24" hidden="1">'Attach 19'!$A$1:$E$35</definedName>
    <definedName name="Z_494F6778_23FE_4AAC_B37D_6C7543FC13B9_.wvu.PrintArea" localSheetId="26" hidden="1">'Attach 25'!$A$1:$E$31</definedName>
    <definedName name="Z_494F6778_23FE_4AAC_B37D_6C7543FC13B9_.wvu.PrintArea" localSheetId="3" hidden="1">'Attach 3(JV)'!$A$1:$E$28</definedName>
    <definedName name="Z_494F6778_23FE_4AAC_B37D_6C7543FC13B9_.wvu.PrintArea" localSheetId="5" hidden="1">'Attach 4'!$A$1:$E$25</definedName>
    <definedName name="Z_494F6778_23FE_4AAC_B37D_6C7543FC13B9_.wvu.PrintArea" localSheetId="6" hidden="1">'Attach 4 (A)'!$A$1:$E$27</definedName>
    <definedName name="Z_494F6778_23FE_4AAC_B37D_6C7543FC13B9_.wvu.PrintArea" localSheetId="7" hidden="1">'Attach 4 (B)'!$A$1:$E$26</definedName>
    <definedName name="Z_494F6778_23FE_4AAC_B37D_6C7543FC13B9_.wvu.PrintArea" localSheetId="8" hidden="1">'Attach 5'!$A$1:$E$29</definedName>
    <definedName name="Z_494F6778_23FE_4AAC_B37D_6C7543FC13B9_.wvu.PrintArea" localSheetId="11" hidden="1">'Attach 6'!$A$1:$E$51</definedName>
    <definedName name="Z_494F6778_23FE_4AAC_B37D_6C7543FC13B9_.wvu.PrintArea" localSheetId="12" hidden="1">'Attach 7'!$A$1:$E$28</definedName>
    <definedName name="Z_494F6778_23FE_4AAC_B37D_6C7543FC13B9_.wvu.PrintArea" localSheetId="13" hidden="1">'Attach 9'!$A$1:$E$58</definedName>
    <definedName name="Z_494F6778_23FE_4AAC_B37D_6C7543FC13B9_.wvu.PrintArea" localSheetId="4" hidden="1">'Attach-3 (QR)'!$A$1:$I$341</definedName>
    <definedName name="Z_494F6778_23FE_4AAC_B37D_6C7543FC13B9_.wvu.PrintArea" localSheetId="27" hidden="1">'Bid Form 1st Envelope '!$A$1:$F$126</definedName>
    <definedName name="Z_494F6778_23FE_4AAC_B37D_6C7543FC13B9_.wvu.PrintArea" localSheetId="2" hidden="1">'Names of Bidder'!$B$1:$D$36</definedName>
    <definedName name="Z_494F6778_23FE_4AAC_B37D_6C7543FC13B9_.wvu.PrintTitles" localSheetId="16" hidden="1">'Attach 12'!#REF!</definedName>
    <definedName name="Z_494F6778_23FE_4AAC_B37D_6C7543FC13B9_.wvu.PrintTitles" localSheetId="13" hidden="1">'Attach 9'!$18:$18</definedName>
    <definedName name="Z_494F6778_23FE_4AAC_B37D_6C7543FC13B9_.wvu.Rows" localSheetId="16" hidden="1">'Attach 12'!#REF!,'Attach 12'!#REF!,'Attach 12'!#REF!</definedName>
    <definedName name="Z_494F6778_23FE_4AAC_B37D_6C7543FC13B9_.wvu.Rows" localSheetId="20" hidden="1">'Attach 15'!$15:$15</definedName>
    <definedName name="Z_494F6778_23FE_4AAC_B37D_6C7543FC13B9_.wvu.Rows" localSheetId="4" hidden="1">'Attach-3 (QR)'!$26:$30,'Attach-3 (QR)'!#REF!,'Attach-3 (QR)'!#REF!,'Attach-3 (QR)'!$61:$61,'Attach-3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2" hidden="1">'Names of Bidder'!$28:$30</definedName>
    <definedName name="Z_4D67A8FB_66CE_4EFD_8932_C754BE25ED43_.wvu.Cols" localSheetId="16" hidden="1">'Attach 12'!$G:$I</definedName>
    <definedName name="Z_4D67A8FB_66CE_4EFD_8932_C754BE25ED43_.wvu.Cols" localSheetId="20" hidden="1">'Attach 15'!$F:$F,'Attach 15'!$H:$H</definedName>
    <definedName name="Z_4D67A8FB_66CE_4EFD_8932_C754BE25ED43_.wvu.Cols" localSheetId="3" hidden="1">'Attach 3(JV)'!$F:$F</definedName>
    <definedName name="Z_4D67A8FB_66CE_4EFD_8932_C754BE25ED43_.wvu.Cols" localSheetId="8" hidden="1">'Attach 5'!$H:$H</definedName>
    <definedName name="Z_4D67A8FB_66CE_4EFD_8932_C754BE25ED43_.wvu.Cols" localSheetId="11" hidden="1">'Attach 6'!$H:$H</definedName>
    <definedName name="Z_4D67A8FB_66CE_4EFD_8932_C754BE25ED43_.wvu.Cols" localSheetId="2" hidden="1">'Names of Bidder'!$F:$G,'Names of Bidder'!$I:$I</definedName>
    <definedName name="Z_4D67A8FB_66CE_4EFD_8932_C754BE25ED43_.wvu.PrintArea" localSheetId="14" hidden="1">'Attach 10'!$A$1:$E$20</definedName>
    <definedName name="Z_4D67A8FB_66CE_4EFD_8932_C754BE25ED43_.wvu.PrintArea" localSheetId="15" hidden="1">'Attach 11'!$A$1:$E$28</definedName>
    <definedName name="Z_4D67A8FB_66CE_4EFD_8932_C754BE25ED43_.wvu.PrintArea" localSheetId="16" hidden="1">'Attach 12'!$A$1:$E$245</definedName>
    <definedName name="Z_4D67A8FB_66CE_4EFD_8932_C754BE25ED43_.wvu.PrintArea" localSheetId="17" hidden="1">'Attach 13'!$A$1:$E$27</definedName>
    <definedName name="Z_4D67A8FB_66CE_4EFD_8932_C754BE25ED43_.wvu.PrintArea" localSheetId="18" hidden="1">'Attach 14'!$A$1:$E$29</definedName>
    <definedName name="Z_4D67A8FB_66CE_4EFD_8932_C754BE25ED43_.wvu.PrintArea" localSheetId="19" hidden="1">'Attach 14-IP'!$A$8:$I$222</definedName>
    <definedName name="Z_4D67A8FB_66CE_4EFD_8932_C754BE25ED43_.wvu.PrintArea" localSheetId="20" hidden="1">'Attach 15'!$A$1:$E$82</definedName>
    <definedName name="Z_4D67A8FB_66CE_4EFD_8932_C754BE25ED43_.wvu.PrintArea" localSheetId="21" hidden="1">'Attach 16'!$A$1:$L$94</definedName>
    <definedName name="Z_4D67A8FB_66CE_4EFD_8932_C754BE25ED43_.wvu.PrintArea" localSheetId="22" hidden="1">'Attach 17'!$A$1:$E$30</definedName>
    <definedName name="Z_4D67A8FB_66CE_4EFD_8932_C754BE25ED43_.wvu.PrintArea" localSheetId="23" hidden="1">'Attach 18'!$A$1:$E$31</definedName>
    <definedName name="Z_4D67A8FB_66CE_4EFD_8932_C754BE25ED43_.wvu.PrintArea" localSheetId="24" hidden="1">'Attach 19'!$A$1:$E$31</definedName>
    <definedName name="Z_4D67A8FB_66CE_4EFD_8932_C754BE25ED43_.wvu.PrintArea" localSheetId="26" hidden="1">'Attach 25'!$A$1:$E$27</definedName>
    <definedName name="Z_4D67A8FB_66CE_4EFD_8932_C754BE25ED43_.wvu.PrintArea" localSheetId="3" hidden="1">'Attach 3(JV)'!$A$1:$E$26</definedName>
    <definedName name="Z_4D67A8FB_66CE_4EFD_8932_C754BE25ED43_.wvu.PrintArea" localSheetId="5" hidden="1">'Attach 4'!$A$1:$E$24</definedName>
    <definedName name="Z_4D67A8FB_66CE_4EFD_8932_C754BE25ED43_.wvu.PrintArea" localSheetId="6" hidden="1">'Attach 4 (A)'!$A$1:$E$26</definedName>
    <definedName name="Z_4D67A8FB_66CE_4EFD_8932_C754BE25ED43_.wvu.PrintArea" localSheetId="7" hidden="1">'Attach 4 (B)'!$A$1:$E$25</definedName>
    <definedName name="Z_4D67A8FB_66CE_4EFD_8932_C754BE25ED43_.wvu.PrintArea" localSheetId="8" hidden="1">'Attach 5'!$A$1:$E$28</definedName>
    <definedName name="Z_4D67A8FB_66CE_4EFD_8932_C754BE25ED43_.wvu.PrintArea" localSheetId="9" hidden="1">'Attach 5A'!$A$1:$E$29</definedName>
    <definedName name="Z_4D67A8FB_66CE_4EFD_8932_C754BE25ED43_.wvu.PrintArea" localSheetId="10" hidden="1">'Attach 5B'!$A$1:$E$28</definedName>
    <definedName name="Z_4D67A8FB_66CE_4EFD_8932_C754BE25ED43_.wvu.PrintArea" localSheetId="11" hidden="1">'Attach 6'!$A$1:$E$27</definedName>
    <definedName name="Z_4D67A8FB_66CE_4EFD_8932_C754BE25ED43_.wvu.PrintArea" localSheetId="12" hidden="1">'Attach 7'!$A$1:$E$28</definedName>
    <definedName name="Z_4D67A8FB_66CE_4EFD_8932_C754BE25ED43_.wvu.PrintArea" localSheetId="13" hidden="1">'Attach 9'!$A$1:$E$52</definedName>
    <definedName name="Z_4D67A8FB_66CE_4EFD_8932_C754BE25ED43_.wvu.PrintArea" localSheetId="25" hidden="1">'Attach-20'!$A$1:$E$36</definedName>
    <definedName name="Z_4D67A8FB_66CE_4EFD_8932_C754BE25ED43_.wvu.PrintArea" localSheetId="4" hidden="1">'Attach-3 (QR)'!$A$1:$I$340</definedName>
    <definedName name="Z_4D67A8FB_66CE_4EFD_8932_C754BE25ED43_.wvu.PrintArea" localSheetId="27" hidden="1">'Bid Form 1st Envelope '!$A$1:$F$126</definedName>
    <definedName name="Z_4D67A8FB_66CE_4EFD_8932_C754BE25ED43_.wvu.PrintArea" localSheetId="1" hidden="1">Cover!$A$1:$F$20</definedName>
    <definedName name="Z_4D67A8FB_66CE_4EFD_8932_C754BE25ED43_.wvu.PrintArea" localSheetId="2" hidden="1">'Names of Bidder'!$B$1:$D$36</definedName>
    <definedName name="Z_4D67A8FB_66CE_4EFD_8932_C754BE25ED43_.wvu.PrintTitles" localSheetId="16" hidden="1">'Attach 12'!#REF!</definedName>
    <definedName name="Z_4D67A8FB_66CE_4EFD_8932_C754BE25ED43_.wvu.PrintTitles" localSheetId="13" hidden="1">'Attach 9'!$18:$18</definedName>
    <definedName name="Z_4D67A8FB_66CE_4EFD_8932_C754BE25ED43_.wvu.Rows" localSheetId="15" hidden="1">'Attach 11'!$29:$85</definedName>
    <definedName name="Z_4D67A8FB_66CE_4EFD_8932_C754BE25ED43_.wvu.Rows" localSheetId="16" hidden="1">'Attach 12'!#REF!,'Attach 12'!#REF!,'Attach 12'!#REF!,'Attach 12'!$201:$241</definedName>
    <definedName name="Z_4D67A8FB_66CE_4EFD_8932_C754BE25ED43_.wvu.Rows" localSheetId="20" hidden="1">'Attach 15'!$15:$15</definedName>
    <definedName name="Z_4D67A8FB_66CE_4EFD_8932_C754BE25ED43_.wvu.Rows" localSheetId="21" hidden="1">'Attach 16'!$89:$92</definedName>
    <definedName name="Z_4D67A8FB_66CE_4EFD_8932_C754BE25ED43_.wvu.Rows" localSheetId="22" hidden="1">'Attach 17'!$26:$26,'Attach 17'!$32:$209</definedName>
    <definedName name="Z_4D67A8FB_66CE_4EFD_8932_C754BE25ED43_.wvu.Rows" localSheetId="23" hidden="1">'Attach 18'!$13:$13</definedName>
    <definedName name="Z_4D67A8FB_66CE_4EFD_8932_C754BE25ED43_.wvu.Rows" localSheetId="24" hidden="1">'Attach 19'!$13:$13,'Attach 19'!$20:$28</definedName>
    <definedName name="Z_4D67A8FB_66CE_4EFD_8932_C754BE25ED43_.wvu.Rows" localSheetId="26" hidden="1">'Attach 25'!$12:$12,'Attach 25'!$19:$24</definedName>
    <definedName name="Z_4D67A8FB_66CE_4EFD_8932_C754BE25ED43_.wvu.Rows" localSheetId="25" hidden="1">'Attach-20'!$13:$13</definedName>
    <definedName name="Z_4D67A8FB_66CE_4EFD_8932_C754BE25ED43_.wvu.Rows" localSheetId="4" hidden="1">'Attach-3 (QR)'!$85:$85,'Attach-3 (QR)'!#REF!,'Attach-3 (QR)'!$128:$152,'Attach-3 (QR)'!$240:$277</definedName>
    <definedName name="Z_4D67A8FB_66CE_4EFD_8932_C754BE25ED43_.wvu.Rows" localSheetId="2" hidden="1">'Names of Bidder'!$11:$11,'Names of Bidder'!$28:$30</definedName>
    <definedName name="Z_57EC2AB3_459C_475C_AFE6_EBB6882FA67E_.wvu.Cols" localSheetId="4" hidden="1">'Attach-3 (QR)'!$J:$J,'Attach-3 (QR)'!$L:$M</definedName>
    <definedName name="Z_57EC2AB3_459C_475C_AFE6_EBB6882FA67E_.wvu.PrintArea" localSheetId="4" hidden="1">'Attach-3 (QR)'!$A$1:$I$341</definedName>
    <definedName name="Z_582CF44B_0703_4CA2_AB84_00685031CD39_.wvu.Cols" localSheetId="4" hidden="1">'Attach-3 (QR)'!$N:$O</definedName>
    <definedName name="Z_582CF44B_0703_4CA2_AB84_00685031CD39_.wvu.PrintArea" localSheetId="4" hidden="1">'Attach-3 (QR)'!$A$1:$I$341</definedName>
    <definedName name="Z_582CF44B_0703_4CA2_AB84_00685031CD39_.wvu.Rows" localSheetId="4" hidden="1">'Attach-3 (QR)'!#REF!,'Attach-3 (QR)'!#REF!,'Attach-3 (QR)'!$160:$160,'Attach-3 (QR)'!$164:$164,'Attach-3 (QR)'!$166:$167,'Attach-3 (QR)'!#REF!,'Attach-3 (QR)'!$218:$220,'Attach-3 (QR)'!$247:$277,'Attach-3 (QR)'!$282:$290</definedName>
    <definedName name="Z_6B2C1320_5106_401D_86E8_03FFC7419150_.wvu.Cols" localSheetId="4" hidden="1">'Attach-3 (QR)'!$J:$J,'Attach-3 (QR)'!#REF!</definedName>
    <definedName name="Z_6B2C1320_5106_401D_86E8_03FFC7419150_.wvu.PrintArea" localSheetId="4" hidden="1">'Attach-3 (QR)'!$A$1:$I$341</definedName>
    <definedName name="Z_6B2C1320_5106_401D_86E8_03FFC7419150_.wvu.Rows" localSheetId="4" hidden="1">'Attach-3 (QR)'!#REF!,'Attach-3 (QR)'!#REF!</definedName>
    <definedName name="Z_6FD3A41D_DEEE_48F5_96DB_6021F0BEBAF6_.wvu.Cols" localSheetId="4" hidden="1">'Attach-3 (QR)'!$N:$O</definedName>
    <definedName name="Z_6FD3A41D_DEEE_48F5_96DB_6021F0BEBAF6_.wvu.PrintArea" localSheetId="4" hidden="1">'Attach-3 (QR)'!$A$1:$I$341</definedName>
    <definedName name="Z_6FD3A41D_DEEE_48F5_96DB_6021F0BEBAF6_.wvu.Rows" localSheetId="4" hidden="1">'Attach-3 (QR)'!$57:$57,'Attach-3 (QR)'!#REF!,'Attach-3 (QR)'!#REF!,'Attach-3 (QR)'!$160:$160,'Attach-3 (QR)'!#REF!,'Attach-3 (QR)'!$166:$167,'Attach-3 (QR)'!#REF!,'Attach-3 (QR)'!$218:$220,'Attach-3 (QR)'!$239:$278,'Attach-3 (QR)'!$282:$290,'Attach-3 (QR)'!$306:$316</definedName>
    <definedName name="Z_7518E083_431A_45D0_A3DD_DF0866826B90_.wvu.Cols" localSheetId="16" hidden="1">'Attach 12'!$G:$I</definedName>
    <definedName name="Z_7518E083_431A_45D0_A3DD_DF0866826B90_.wvu.Cols" localSheetId="20" hidden="1">'Attach 15'!$F:$F,'Attach 15'!$H:$H</definedName>
    <definedName name="Z_7518E083_431A_45D0_A3DD_DF0866826B90_.wvu.Cols" localSheetId="3" hidden="1">'Attach 3(JV)'!$F:$F</definedName>
    <definedName name="Z_7518E083_431A_45D0_A3DD_DF0866826B90_.wvu.Cols" localSheetId="8" hidden="1">'Attach 5'!$H:$H</definedName>
    <definedName name="Z_7518E083_431A_45D0_A3DD_DF0866826B90_.wvu.Cols" localSheetId="11" hidden="1">'Attach 6'!$H:$H</definedName>
    <definedName name="Z_7518E083_431A_45D0_A3DD_DF0866826B90_.wvu.Cols" localSheetId="1" hidden="1">Cover!$F:$F</definedName>
    <definedName name="Z_7518E083_431A_45D0_A3DD_DF0866826B90_.wvu.Cols" localSheetId="2" hidden="1">'Names of Bidder'!$F:$I</definedName>
    <definedName name="Z_7518E083_431A_45D0_A3DD_DF0866826B90_.wvu.PrintArea" localSheetId="14" hidden="1">'Attach 10'!$A$1:$E$20</definedName>
    <definedName name="Z_7518E083_431A_45D0_A3DD_DF0866826B90_.wvu.PrintArea" localSheetId="15" hidden="1">'Attach 11'!$A$1:$E$28</definedName>
    <definedName name="Z_7518E083_431A_45D0_A3DD_DF0866826B90_.wvu.PrintArea" localSheetId="16" hidden="1">'Attach 12'!$A$1:$E$245</definedName>
    <definedName name="Z_7518E083_431A_45D0_A3DD_DF0866826B90_.wvu.PrintArea" localSheetId="17" hidden="1">'Attach 13'!$A$1:$E$27</definedName>
    <definedName name="Z_7518E083_431A_45D0_A3DD_DF0866826B90_.wvu.PrintArea" localSheetId="18" hidden="1">'Attach 14'!$A$1:$E$27</definedName>
    <definedName name="Z_7518E083_431A_45D0_A3DD_DF0866826B90_.wvu.PrintArea" localSheetId="19" hidden="1">'Attach 14-IP'!$A$8:$I$222</definedName>
    <definedName name="Z_7518E083_431A_45D0_A3DD_DF0866826B90_.wvu.PrintArea" localSheetId="20" hidden="1">'Attach 15'!$A$1:$E$82</definedName>
    <definedName name="Z_7518E083_431A_45D0_A3DD_DF0866826B90_.wvu.PrintArea" localSheetId="21" hidden="1">'Attach 16'!$A$1:$L$94</definedName>
    <definedName name="Z_7518E083_431A_45D0_A3DD_DF0866826B90_.wvu.PrintArea" localSheetId="22" hidden="1">'Attach 17'!$A$1:$E$30</definedName>
    <definedName name="Z_7518E083_431A_45D0_A3DD_DF0866826B90_.wvu.PrintArea" localSheetId="23" hidden="1">'Attach 18'!$A$1:$E$31</definedName>
    <definedName name="Z_7518E083_431A_45D0_A3DD_DF0866826B90_.wvu.PrintArea" localSheetId="24" hidden="1">'Attach 19'!$A$1:$E$31</definedName>
    <definedName name="Z_7518E083_431A_45D0_A3DD_DF0866826B90_.wvu.PrintArea" localSheetId="26" hidden="1">'Attach 25'!$A$1:$E$27</definedName>
    <definedName name="Z_7518E083_431A_45D0_A3DD_DF0866826B90_.wvu.PrintArea" localSheetId="3" hidden="1">'Attach 3(JV)'!$A$1:$E$26</definedName>
    <definedName name="Z_7518E083_431A_45D0_A3DD_DF0866826B90_.wvu.PrintArea" localSheetId="5" hidden="1">'Attach 4'!$A$1:$G$24</definedName>
    <definedName name="Z_7518E083_431A_45D0_A3DD_DF0866826B90_.wvu.PrintArea" localSheetId="6" hidden="1">'Attach 4 (A)'!$A$1:$E$26</definedName>
    <definedName name="Z_7518E083_431A_45D0_A3DD_DF0866826B90_.wvu.PrintArea" localSheetId="7" hidden="1">'Attach 4 (B)'!$A$1:$E$25</definedName>
    <definedName name="Z_7518E083_431A_45D0_A3DD_DF0866826B90_.wvu.PrintArea" localSheetId="8" hidden="1">'Attach 5'!$A$1:$E$28</definedName>
    <definedName name="Z_7518E083_431A_45D0_A3DD_DF0866826B90_.wvu.PrintArea" localSheetId="9" hidden="1">'Attach 5A'!$A$1:$E$29</definedName>
    <definedName name="Z_7518E083_431A_45D0_A3DD_DF0866826B90_.wvu.PrintArea" localSheetId="10" hidden="1">'Attach 5B'!$A$1:$E$28</definedName>
    <definedName name="Z_7518E083_431A_45D0_A3DD_DF0866826B90_.wvu.PrintArea" localSheetId="11" hidden="1">'Attach 6'!$A$1:$E$27</definedName>
    <definedName name="Z_7518E083_431A_45D0_A3DD_DF0866826B90_.wvu.PrintArea" localSheetId="12" hidden="1">'Attach 7'!$A$1:$E$28</definedName>
    <definedName name="Z_7518E083_431A_45D0_A3DD_DF0866826B90_.wvu.PrintArea" localSheetId="13" hidden="1">'Attach 9'!$A$1:$E$52</definedName>
    <definedName name="Z_7518E083_431A_45D0_A3DD_DF0866826B90_.wvu.PrintArea" localSheetId="25" hidden="1">'Attach-20'!$A$1:$E$36</definedName>
    <definedName name="Z_7518E083_431A_45D0_A3DD_DF0866826B90_.wvu.PrintArea" localSheetId="4" hidden="1">'Attach-3 (QR)'!$A$1:$I$340</definedName>
    <definedName name="Z_7518E083_431A_45D0_A3DD_DF0866826B90_.wvu.PrintArea" localSheetId="27" hidden="1">'Bid Form 1st Envelope '!$A$1:$L$126</definedName>
    <definedName name="Z_7518E083_431A_45D0_A3DD_DF0866826B90_.wvu.PrintArea" localSheetId="1" hidden="1">Cover!$A$1:$E$19</definedName>
    <definedName name="Z_7518E083_431A_45D0_A3DD_DF0866826B90_.wvu.PrintArea" localSheetId="2" hidden="1">'Names of Bidder'!$B$1:$D$36</definedName>
    <definedName name="Z_7518E083_431A_45D0_A3DD_DF0866826B90_.wvu.PrintTitles" localSheetId="13" hidden="1">'Attach 9'!$18:$18</definedName>
    <definedName name="Z_7518E083_431A_45D0_A3DD_DF0866826B90_.wvu.Rows" localSheetId="15" hidden="1">'Attach 11'!$29:$85</definedName>
    <definedName name="Z_7518E083_431A_45D0_A3DD_DF0866826B90_.wvu.Rows" localSheetId="16" hidden="1">'Attach 12'!$24:$28,'Attach 12'!$30:$32,'Attach 12'!$38:$44,'Attach 12'!$64:$68,'Attach 12'!$184:$241</definedName>
    <definedName name="Z_7518E083_431A_45D0_A3DD_DF0866826B90_.wvu.Rows" localSheetId="20" hidden="1">'Attach 15'!$15:$15</definedName>
    <definedName name="Z_7518E083_431A_45D0_A3DD_DF0866826B90_.wvu.Rows" localSheetId="21" hidden="1">'Attach 16'!$89:$92</definedName>
    <definedName name="Z_7518E083_431A_45D0_A3DD_DF0866826B90_.wvu.Rows" localSheetId="22" hidden="1">'Attach 17'!$26:$26,'Attach 17'!$32:$209</definedName>
    <definedName name="Z_7518E083_431A_45D0_A3DD_DF0866826B90_.wvu.Rows" localSheetId="23" hidden="1">'Attach 18'!$13:$13</definedName>
    <definedName name="Z_7518E083_431A_45D0_A3DD_DF0866826B90_.wvu.Rows" localSheetId="24" hidden="1">'Attach 19'!$13:$13,'Attach 19'!$20:$28</definedName>
    <definedName name="Z_7518E083_431A_45D0_A3DD_DF0866826B90_.wvu.Rows" localSheetId="26" hidden="1">'Attach 25'!$12:$12,'Attach 25'!$23:$24</definedName>
    <definedName name="Z_7518E083_431A_45D0_A3DD_DF0866826B90_.wvu.Rows" localSheetId="25" hidden="1">'Attach-20'!$13:$13</definedName>
    <definedName name="Z_7518E083_431A_45D0_A3DD_DF0866826B90_.wvu.Rows" localSheetId="4" hidden="1">'Attach-3 (QR)'!$16:$337</definedName>
    <definedName name="Z_7518E083_431A_45D0_A3DD_DF0866826B90_.wvu.Rows" localSheetId="27" hidden="1">'Bid Form 1st Envelope '!$22:$23,'Bid Form 1st Envelope '!$32:$32</definedName>
    <definedName name="Z_7518E083_431A_45D0_A3DD_DF0866826B90_.wvu.Rows" localSheetId="2" hidden="1">'Names of Bidder'!$10:$11,'Names of Bidder'!$23:$26,'Names of Bidder'!$28:$30</definedName>
    <definedName name="Z_77353208_2D17_4D2E_ADE3_4F168F350B73_.wvu.Cols" localSheetId="16" hidden="1">'Attach 12'!$G:$I</definedName>
    <definedName name="Z_77353208_2D17_4D2E_ADE3_4F168F350B73_.wvu.Cols" localSheetId="20" hidden="1">'Attach 15'!$F:$F,'Attach 15'!$H:$H</definedName>
    <definedName name="Z_77353208_2D17_4D2E_ADE3_4F168F350B73_.wvu.Cols" localSheetId="3" hidden="1">'Attach 3(JV)'!$F:$F</definedName>
    <definedName name="Z_77353208_2D17_4D2E_ADE3_4F168F350B73_.wvu.Cols" localSheetId="8" hidden="1">'Attach 5'!$H:$H</definedName>
    <definedName name="Z_77353208_2D17_4D2E_ADE3_4F168F350B73_.wvu.Cols" localSheetId="11" hidden="1">'Attach 6'!$H:$H</definedName>
    <definedName name="Z_77353208_2D17_4D2E_ADE3_4F168F350B73_.wvu.Cols" localSheetId="2" hidden="1">'Names of Bidder'!$F:$G,'Names of Bidder'!$I:$I</definedName>
    <definedName name="Z_77353208_2D17_4D2E_ADE3_4F168F350B73_.wvu.PrintArea" localSheetId="14" hidden="1">'Attach 10'!$A$1:$E$20</definedName>
    <definedName name="Z_77353208_2D17_4D2E_ADE3_4F168F350B73_.wvu.PrintArea" localSheetId="15" hidden="1">'Attach 11'!$A$1:$E$28</definedName>
    <definedName name="Z_77353208_2D17_4D2E_ADE3_4F168F350B73_.wvu.PrintArea" localSheetId="16" hidden="1">'Attach 12'!$A$1:$E$245</definedName>
    <definedName name="Z_77353208_2D17_4D2E_ADE3_4F168F350B73_.wvu.PrintArea" localSheetId="17" hidden="1">'Attach 13'!$A$1:$E$27</definedName>
    <definedName name="Z_77353208_2D17_4D2E_ADE3_4F168F350B73_.wvu.PrintArea" localSheetId="18" hidden="1">'Attach 14'!$A$1:$E$29</definedName>
    <definedName name="Z_77353208_2D17_4D2E_ADE3_4F168F350B73_.wvu.PrintArea" localSheetId="19" hidden="1">'Attach 14-IP'!$A$8:$I$222</definedName>
    <definedName name="Z_77353208_2D17_4D2E_ADE3_4F168F350B73_.wvu.PrintArea" localSheetId="20" hidden="1">'Attach 15'!$A$1:$E$82</definedName>
    <definedName name="Z_77353208_2D17_4D2E_ADE3_4F168F350B73_.wvu.PrintArea" localSheetId="21" hidden="1">'Attach 16'!$A$1:$L$94</definedName>
    <definedName name="Z_77353208_2D17_4D2E_ADE3_4F168F350B73_.wvu.PrintArea" localSheetId="22" hidden="1">'Attach 17'!$A$1:$E$30</definedName>
    <definedName name="Z_77353208_2D17_4D2E_ADE3_4F168F350B73_.wvu.PrintArea" localSheetId="23" hidden="1">'Attach 18'!$A$1:$E$31</definedName>
    <definedName name="Z_77353208_2D17_4D2E_ADE3_4F168F350B73_.wvu.PrintArea" localSheetId="24" hidden="1">'Attach 19'!$A$1:$E$31</definedName>
    <definedName name="Z_77353208_2D17_4D2E_ADE3_4F168F350B73_.wvu.PrintArea" localSheetId="26" hidden="1">'Attach 25'!$A$1:$E$27</definedName>
    <definedName name="Z_77353208_2D17_4D2E_ADE3_4F168F350B73_.wvu.PrintArea" localSheetId="3" hidden="1">'Attach 3(JV)'!$A$1:$E$26</definedName>
    <definedName name="Z_77353208_2D17_4D2E_ADE3_4F168F350B73_.wvu.PrintArea" localSheetId="5" hidden="1">'Attach 4'!$A$1:$E$24</definedName>
    <definedName name="Z_77353208_2D17_4D2E_ADE3_4F168F350B73_.wvu.PrintArea" localSheetId="6" hidden="1">'Attach 4 (A)'!$A$1:$E$26</definedName>
    <definedName name="Z_77353208_2D17_4D2E_ADE3_4F168F350B73_.wvu.PrintArea" localSheetId="7" hidden="1">'Attach 4 (B)'!$A$1:$E$25</definedName>
    <definedName name="Z_77353208_2D17_4D2E_ADE3_4F168F350B73_.wvu.PrintArea" localSheetId="8" hidden="1">'Attach 5'!$A$1:$E$28</definedName>
    <definedName name="Z_77353208_2D17_4D2E_ADE3_4F168F350B73_.wvu.PrintArea" localSheetId="9" hidden="1">'Attach 5A'!$A$1:$E$29</definedName>
    <definedName name="Z_77353208_2D17_4D2E_ADE3_4F168F350B73_.wvu.PrintArea" localSheetId="10" hidden="1">'Attach 5B'!$A$1:$E$28</definedName>
    <definedName name="Z_77353208_2D17_4D2E_ADE3_4F168F350B73_.wvu.PrintArea" localSheetId="11" hidden="1">'Attach 6'!$A$1:$E$27</definedName>
    <definedName name="Z_77353208_2D17_4D2E_ADE3_4F168F350B73_.wvu.PrintArea" localSheetId="12" hidden="1">'Attach 7'!$A$1:$E$28</definedName>
    <definedName name="Z_77353208_2D17_4D2E_ADE3_4F168F350B73_.wvu.PrintArea" localSheetId="13" hidden="1">'Attach 9'!$A$1:$E$52</definedName>
    <definedName name="Z_77353208_2D17_4D2E_ADE3_4F168F350B73_.wvu.PrintArea" localSheetId="25" hidden="1">'Attach-20'!$A$1:$E$36</definedName>
    <definedName name="Z_77353208_2D17_4D2E_ADE3_4F168F350B73_.wvu.PrintArea" localSheetId="4" hidden="1">'Attach-3 (QR)'!$A$1:$I$340</definedName>
    <definedName name="Z_77353208_2D17_4D2E_ADE3_4F168F350B73_.wvu.PrintArea" localSheetId="27" hidden="1">'Bid Form 1st Envelope '!$A$1:$F$126</definedName>
    <definedName name="Z_77353208_2D17_4D2E_ADE3_4F168F350B73_.wvu.PrintArea" localSheetId="1" hidden="1">Cover!$A$1:$F$20</definedName>
    <definedName name="Z_77353208_2D17_4D2E_ADE3_4F168F350B73_.wvu.PrintArea" localSheetId="2" hidden="1">'Names of Bidder'!$B$1:$D$36</definedName>
    <definedName name="Z_77353208_2D17_4D2E_ADE3_4F168F350B73_.wvu.PrintTitles" localSheetId="16" hidden="1">'Attach 12'!#REF!</definedName>
    <definedName name="Z_77353208_2D17_4D2E_ADE3_4F168F350B73_.wvu.PrintTitles" localSheetId="13" hidden="1">'Attach 9'!$18:$18</definedName>
    <definedName name="Z_77353208_2D17_4D2E_ADE3_4F168F350B73_.wvu.Rows" localSheetId="15" hidden="1">'Attach 11'!$29:$85</definedName>
    <definedName name="Z_77353208_2D17_4D2E_ADE3_4F168F350B73_.wvu.Rows" localSheetId="16" hidden="1">'Attach 12'!#REF!,'Attach 12'!#REF!,'Attach 12'!#REF!,'Attach 12'!$201:$241</definedName>
    <definedName name="Z_77353208_2D17_4D2E_ADE3_4F168F350B73_.wvu.Rows" localSheetId="20" hidden="1">'Attach 15'!$15:$15</definedName>
    <definedName name="Z_77353208_2D17_4D2E_ADE3_4F168F350B73_.wvu.Rows" localSheetId="21" hidden="1">'Attach 16'!$89:$92</definedName>
    <definedName name="Z_77353208_2D17_4D2E_ADE3_4F168F350B73_.wvu.Rows" localSheetId="22" hidden="1">'Attach 17'!$26:$26,'Attach 17'!$32:$209</definedName>
    <definedName name="Z_77353208_2D17_4D2E_ADE3_4F168F350B73_.wvu.Rows" localSheetId="23" hidden="1">'Attach 18'!$13:$13</definedName>
    <definedName name="Z_77353208_2D17_4D2E_ADE3_4F168F350B73_.wvu.Rows" localSheetId="24" hidden="1">'Attach 19'!$13:$13,'Attach 19'!$20:$28</definedName>
    <definedName name="Z_77353208_2D17_4D2E_ADE3_4F168F350B73_.wvu.Rows" localSheetId="26" hidden="1">'Attach 25'!$12:$12,'Attach 25'!$19:$24</definedName>
    <definedName name="Z_77353208_2D17_4D2E_ADE3_4F168F350B73_.wvu.Rows" localSheetId="25" hidden="1">'Attach-20'!$13:$13</definedName>
    <definedName name="Z_77353208_2D17_4D2E_ADE3_4F168F350B73_.wvu.Rows" localSheetId="4" hidden="1">'Attach-3 (QR)'!$85:$85,'Attach-3 (QR)'!$144:$151,'Attach-3 (QR)'!$240:$277</definedName>
    <definedName name="Z_77353208_2D17_4D2E_ADE3_4F168F350B73_.wvu.Rows" localSheetId="2" hidden="1">'Names of Bidder'!$11:$11,'Names of Bidder'!$28:$30</definedName>
    <definedName name="Z_7A88FC7A_7690_48AB_B789_172043AFADC8_.wvu.Cols" localSheetId="16" hidden="1">'Attach 12'!$G:$I</definedName>
    <definedName name="Z_7A88FC7A_7690_48AB_B789_172043AFADC8_.wvu.Cols" localSheetId="20" hidden="1">'Attach 15'!$H:$H</definedName>
    <definedName name="Z_7A88FC7A_7690_48AB_B789_172043AFADC8_.wvu.Cols" localSheetId="8" hidden="1">'Attach 5'!$H:$H</definedName>
    <definedName name="Z_7A88FC7A_7690_48AB_B789_172043AFADC8_.wvu.Cols" localSheetId="11" hidden="1">'Attach 6'!$H:$H</definedName>
    <definedName name="Z_7A88FC7A_7690_48AB_B789_172043AFADC8_.wvu.PrintArea" localSheetId="14" hidden="1">'Attach 10'!$A$1:$E$20</definedName>
    <definedName name="Z_7A88FC7A_7690_48AB_B789_172043AFADC8_.wvu.PrintArea" localSheetId="15" hidden="1">'Attach 11'!$A$1:$E$28</definedName>
    <definedName name="Z_7A88FC7A_7690_48AB_B789_172043AFADC8_.wvu.PrintArea" localSheetId="16" hidden="1">'Attach 12'!$A$1:$E$246</definedName>
    <definedName name="Z_7A88FC7A_7690_48AB_B789_172043AFADC8_.wvu.PrintArea" localSheetId="17" hidden="1">'Attach 13'!$A$1:$E$27</definedName>
    <definedName name="Z_7A88FC7A_7690_48AB_B789_172043AFADC8_.wvu.PrintArea" localSheetId="18" hidden="1">'Attach 14'!$A$1:$E$29</definedName>
    <definedName name="Z_7A88FC7A_7690_48AB_B789_172043AFADC8_.wvu.PrintArea" localSheetId="19" hidden="1">'Attach 14-IP'!$A$8:$I$222</definedName>
    <definedName name="Z_7A88FC7A_7690_48AB_B789_172043AFADC8_.wvu.PrintArea" localSheetId="20" hidden="1">'Attach 15'!$A$1:$E$82</definedName>
    <definedName name="Z_7A88FC7A_7690_48AB_B789_172043AFADC8_.wvu.PrintArea" localSheetId="21" hidden="1">'Attach 16'!$A$1:$L$94</definedName>
    <definedName name="Z_7A88FC7A_7690_48AB_B789_172043AFADC8_.wvu.PrintArea" localSheetId="22" hidden="1">'Attach 17'!$A$1:$E$30</definedName>
    <definedName name="Z_7A88FC7A_7690_48AB_B789_172043AFADC8_.wvu.PrintArea" localSheetId="23" hidden="1">'Attach 18'!$A$1:$E$31</definedName>
    <definedName name="Z_7A88FC7A_7690_48AB_B789_172043AFADC8_.wvu.PrintArea" localSheetId="24" hidden="1">'Attach 19'!$A$1:$E$31</definedName>
    <definedName name="Z_7A88FC7A_7690_48AB_B789_172043AFADC8_.wvu.PrintArea" localSheetId="26" hidden="1">'Attach 25'!$A$1:$E$27</definedName>
    <definedName name="Z_7A88FC7A_7690_48AB_B789_172043AFADC8_.wvu.PrintArea" localSheetId="3" hidden="1">'Attach 3(JV)'!$A$1:$E$26</definedName>
    <definedName name="Z_7A88FC7A_7690_48AB_B789_172043AFADC8_.wvu.PrintArea" localSheetId="5" hidden="1">'Attach 4'!$A$1:$E$24</definedName>
    <definedName name="Z_7A88FC7A_7690_48AB_B789_172043AFADC8_.wvu.PrintArea" localSheetId="6" hidden="1">'Attach 4 (A)'!$A$1:$E$26</definedName>
    <definedName name="Z_7A88FC7A_7690_48AB_B789_172043AFADC8_.wvu.PrintArea" localSheetId="7" hidden="1">'Attach 4 (B)'!$A$1:$E$25</definedName>
    <definedName name="Z_7A88FC7A_7690_48AB_B789_172043AFADC8_.wvu.PrintArea" localSheetId="8" hidden="1">'Attach 5'!$A$1:$E$28</definedName>
    <definedName name="Z_7A88FC7A_7690_48AB_B789_172043AFADC8_.wvu.PrintArea" localSheetId="9" hidden="1">'Attach 5A'!$A$1:$E$29</definedName>
    <definedName name="Z_7A88FC7A_7690_48AB_B789_172043AFADC8_.wvu.PrintArea" localSheetId="10" hidden="1">'Attach 5B'!$A$1:$E$28</definedName>
    <definedName name="Z_7A88FC7A_7690_48AB_B789_172043AFADC8_.wvu.PrintArea" localSheetId="11" hidden="1">'Attach 6'!$A$1:$E$27</definedName>
    <definedName name="Z_7A88FC7A_7690_48AB_B789_172043AFADC8_.wvu.PrintArea" localSheetId="12" hidden="1">'Attach 7'!$A$1:$E$28</definedName>
    <definedName name="Z_7A88FC7A_7690_48AB_B789_172043AFADC8_.wvu.PrintArea" localSheetId="13" hidden="1">'Attach 9'!$A$1:$E$52</definedName>
    <definedName name="Z_7A88FC7A_7690_48AB_B789_172043AFADC8_.wvu.PrintArea" localSheetId="25" hidden="1">'Attach-20'!$A$1:$E$36</definedName>
    <definedName name="Z_7A88FC7A_7690_48AB_B789_172043AFADC8_.wvu.PrintArea" localSheetId="27" hidden="1">'Bid Form 1st Envelope '!$A$1:$F$126</definedName>
    <definedName name="Z_7A88FC7A_7690_48AB_B789_172043AFADC8_.wvu.PrintArea" localSheetId="2" hidden="1">'Names of Bidder'!$B$1:$D$36</definedName>
    <definedName name="Z_7A88FC7A_7690_48AB_B789_172043AFADC8_.wvu.PrintTitles" localSheetId="16" hidden="1">'Attach 12'!#REF!</definedName>
    <definedName name="Z_7A88FC7A_7690_48AB_B789_172043AFADC8_.wvu.PrintTitles" localSheetId="13" hidden="1">'Attach 9'!$18:$18</definedName>
    <definedName name="Z_7A88FC7A_7690_48AB_B789_172043AFADC8_.wvu.Rows" localSheetId="15" hidden="1">'Attach 11'!$29:$85</definedName>
    <definedName name="Z_7A88FC7A_7690_48AB_B789_172043AFADC8_.wvu.Rows" localSheetId="16" hidden="1">'Attach 12'!#REF!,'Attach 12'!#REF!,'Attach 12'!#REF!,'Attach 12'!#REF!,'Attach 12'!#REF!</definedName>
    <definedName name="Z_7A88FC7A_7690_48AB_B789_172043AFADC8_.wvu.Rows" localSheetId="20" hidden="1">'Attach 15'!$15:$15</definedName>
    <definedName name="Z_7A88FC7A_7690_48AB_B789_172043AFADC8_.wvu.Rows" localSheetId="22" hidden="1">'Attach 17'!$26:$26,'Attach 17'!$32:$209</definedName>
    <definedName name="Z_7A88FC7A_7690_48AB_B789_172043AFADC8_.wvu.Rows" localSheetId="23" hidden="1">'Attach 18'!$13:$13</definedName>
    <definedName name="Z_7A88FC7A_7690_48AB_B789_172043AFADC8_.wvu.Rows" localSheetId="24" hidden="1">'Attach 19'!$13:$13,'Attach 19'!$20:$28</definedName>
    <definedName name="Z_7A88FC7A_7690_48AB_B789_172043AFADC8_.wvu.Rows" localSheetId="26" hidden="1">'Attach 25'!$12:$12,'Attach 25'!$19:$24</definedName>
    <definedName name="Z_7A88FC7A_7690_48AB_B789_172043AFADC8_.wvu.Rows" localSheetId="8" hidden="1">'Attach 5'!$4:$4</definedName>
    <definedName name="Z_7A88FC7A_7690_48AB_B789_172043AFADC8_.wvu.Rows" localSheetId="25" hidden="1">'Attach-20'!$13:$13</definedName>
    <definedName name="Z_7A88FC7A_7690_48AB_B789_172043AFADC8_.wvu.Rows" localSheetId="2" hidden="1">'Names of Bidder'!$28:$30</definedName>
    <definedName name="Z_7A9EA6D6_4DDF_43D9_92E6_C6AFAD14E266_.wvu.Cols" localSheetId="20" hidden="1">'Attach 15'!$H:$H</definedName>
    <definedName name="Z_7A9EA6D6_4DDF_43D9_92E6_C6AFAD14E266_.wvu.Cols" localSheetId="8" hidden="1">'Attach 5'!$H:$H</definedName>
    <definedName name="Z_7A9EA6D6_4DDF_43D9_92E6_C6AFAD14E266_.wvu.Cols" localSheetId="11" hidden="1">'Attach 6'!$H:$H</definedName>
    <definedName name="Z_7A9EA6D6_4DDF_43D9_92E6_C6AFAD14E266_.wvu.PrintArea" localSheetId="14" hidden="1">'Attach 10'!$A$1:$E$22</definedName>
    <definedName name="Z_7A9EA6D6_4DDF_43D9_92E6_C6AFAD14E266_.wvu.PrintArea" localSheetId="15" hidden="1">'Attach 11'!$A$1:$E$28</definedName>
    <definedName name="Z_7A9EA6D6_4DDF_43D9_92E6_C6AFAD14E266_.wvu.PrintArea" localSheetId="16" hidden="1">'Attach 12'!$A$1:$E$246</definedName>
    <definedName name="Z_7A9EA6D6_4DDF_43D9_92E6_C6AFAD14E266_.wvu.PrintArea" localSheetId="17" hidden="1">'Attach 13'!$A$1:$E$29</definedName>
    <definedName name="Z_7A9EA6D6_4DDF_43D9_92E6_C6AFAD14E266_.wvu.PrintArea" localSheetId="18" hidden="1">'Attach 14'!$A$1:$E$29</definedName>
    <definedName name="Z_7A9EA6D6_4DDF_43D9_92E6_C6AFAD14E266_.wvu.PrintArea" localSheetId="19" hidden="1">'Attach 14-IP'!$A$8:$I$222</definedName>
    <definedName name="Z_7A9EA6D6_4DDF_43D9_92E6_C6AFAD14E266_.wvu.PrintArea" localSheetId="20" hidden="1">'Attach 15'!$A$1:$E$82</definedName>
    <definedName name="Z_7A9EA6D6_4DDF_43D9_92E6_C6AFAD14E266_.wvu.PrintArea" localSheetId="21" hidden="1">'Attach 16'!$A$1:$L$94</definedName>
    <definedName name="Z_7A9EA6D6_4DDF_43D9_92E6_C6AFAD14E266_.wvu.PrintArea" localSheetId="22" hidden="1">'Attach 17'!$A$1:$E$33</definedName>
    <definedName name="Z_7A9EA6D6_4DDF_43D9_92E6_C6AFAD14E266_.wvu.PrintArea" localSheetId="24" hidden="1">'Attach 19'!$A$1:$E$31</definedName>
    <definedName name="Z_7A9EA6D6_4DDF_43D9_92E6_C6AFAD14E266_.wvu.PrintArea" localSheetId="26" hidden="1">'Attach 25'!$A$1:$E$27</definedName>
    <definedName name="Z_7A9EA6D6_4DDF_43D9_92E6_C6AFAD14E266_.wvu.PrintArea" localSheetId="3" hidden="1">'Attach 3(JV)'!$A$1:$E$28</definedName>
    <definedName name="Z_7A9EA6D6_4DDF_43D9_92E6_C6AFAD14E266_.wvu.PrintArea" localSheetId="5" hidden="1">'Attach 4'!$A$1:$E$25</definedName>
    <definedName name="Z_7A9EA6D6_4DDF_43D9_92E6_C6AFAD14E266_.wvu.PrintArea" localSheetId="6" hidden="1">'Attach 4 (A)'!$A$1:$E$27</definedName>
    <definedName name="Z_7A9EA6D6_4DDF_43D9_92E6_C6AFAD14E266_.wvu.PrintArea" localSheetId="7" hidden="1">'Attach 4 (B)'!$A$1:$E$26</definedName>
    <definedName name="Z_7A9EA6D6_4DDF_43D9_92E6_C6AFAD14E266_.wvu.PrintArea" localSheetId="8" hidden="1">'Attach 5'!$A$1:$E$28</definedName>
    <definedName name="Z_7A9EA6D6_4DDF_43D9_92E6_C6AFAD14E266_.wvu.PrintArea" localSheetId="11" hidden="1">'Attach 6'!$A$1:$E$28</definedName>
    <definedName name="Z_7A9EA6D6_4DDF_43D9_92E6_C6AFAD14E266_.wvu.PrintArea" localSheetId="12" hidden="1">'Attach 7'!$A$1:$E$28</definedName>
    <definedName name="Z_7A9EA6D6_4DDF_43D9_92E6_C6AFAD14E266_.wvu.PrintArea" localSheetId="13" hidden="1">'Attach 9'!$A$1:$E$58</definedName>
    <definedName name="Z_7A9EA6D6_4DDF_43D9_92E6_C6AFAD14E266_.wvu.PrintArea" localSheetId="27" hidden="1">'Bid Form 1st Envelope '!$A$1:$F$126</definedName>
    <definedName name="Z_7A9EA6D6_4DDF_43D9_92E6_C6AFAD14E266_.wvu.PrintArea" localSheetId="2" hidden="1">'Names of Bidder'!$B$1:$D$36</definedName>
    <definedName name="Z_7A9EA6D6_4DDF_43D9_92E6_C6AFAD14E266_.wvu.PrintTitles" localSheetId="16" hidden="1">'Attach 12'!#REF!</definedName>
    <definedName name="Z_7A9EA6D6_4DDF_43D9_92E6_C6AFAD14E266_.wvu.PrintTitles" localSheetId="13" hidden="1">'Attach 9'!$18:$18</definedName>
    <definedName name="Z_7A9EA6D6_4DDF_43D9_92E6_C6AFAD14E266_.wvu.Rows" localSheetId="16" hidden="1">'Attach 12'!#REF!,'Attach 12'!#REF!,'Attach 12'!#REF!</definedName>
    <definedName name="Z_7A9EA6D6_4DDF_43D9_92E6_C6AFAD14E266_.wvu.Rows" localSheetId="20" hidden="1">'Attach 15'!$15:$15</definedName>
    <definedName name="Z_7A9EA6D6_4DDF_43D9_92E6_C6AFAD14E266_.wvu.Rows" localSheetId="22" hidden="1">'Attach 17'!$26:$26,'Attach 17'!$32:$209</definedName>
    <definedName name="Z_7A9EA6D6_4DDF_43D9_92E6_C6AFAD14E266_.wvu.Rows" localSheetId="24" hidden="1">'Attach 19'!$13:$13,'Attach 19'!$20:$28</definedName>
    <definedName name="Z_7A9EA6D6_4DDF_43D9_92E6_C6AFAD14E266_.wvu.Rows" localSheetId="26" hidden="1">'Attach 25'!$12:$12,'Attach 25'!$19:$24</definedName>
    <definedName name="Z_7A9EA6D6_4DDF_43D9_92E6_C6AFAD14E266_.wvu.Rows" localSheetId="8" hidden="1">'Attach 5'!$4:$4</definedName>
    <definedName name="Z_7A9EA6D6_4DDF_43D9_92E6_C6AFAD14E266_.wvu.Rows" localSheetId="2" hidden="1">'Names of Bidder'!$28:$30</definedName>
    <definedName name="Z_7DC13EB1_5F25_4667_BD87_340DAD4F0E72_.wvu.Cols" localSheetId="4" hidden="1">'Attach-3 (QR)'!$N:$O</definedName>
    <definedName name="Z_7DC13EB1_5F25_4667_BD87_340DAD4F0E72_.wvu.PrintArea" localSheetId="4" hidden="1">'Attach-3 (QR)'!$A$1:$I$341</definedName>
    <definedName name="Z_7DC13EB1_5F25_4667_BD87_340DAD4F0E72_.wvu.Rows" localSheetId="4" hidden="1">'Attach-3 (QR)'!#REF!,'Attach-3 (QR)'!#REF!,'Attach-3 (QR)'!$160:$160,'Attach-3 (QR)'!$164:$164,'Attach-3 (QR)'!$166:$167,'Attach-3 (QR)'!#REF!,'Attach-3 (QR)'!$218:$220,'Attach-3 (QR)'!$247:$277,'Attach-3 (QR)'!$282:$290</definedName>
    <definedName name="Z_7FED4A88_DA6B_4AEC_96D2_BAE29634CEBD_.wvu.Cols" localSheetId="4" hidden="1">'Attach-3 (QR)'!$J:$J,'Attach-3 (QR)'!$L:$M</definedName>
    <definedName name="Z_7FED4A88_DA6B_4AEC_96D2_BAE29634CEBD_.wvu.PrintArea" localSheetId="4" hidden="1">'Attach-3 (QR)'!$A$1:$I$341</definedName>
    <definedName name="Z_82C64B11_1F50_45B5_B7BB_9F1DC733C833_.wvu.Cols" localSheetId="16" hidden="1">'Attach 12'!$G:$I</definedName>
    <definedName name="Z_82C64B11_1F50_45B5_B7BB_9F1DC733C833_.wvu.Cols" localSheetId="20" hidden="1">'Attach 15'!$H:$H</definedName>
    <definedName name="Z_82C64B11_1F50_45B5_B7BB_9F1DC733C833_.wvu.Cols" localSheetId="8" hidden="1">'Attach 5'!$H:$H</definedName>
    <definedName name="Z_82C64B11_1F50_45B5_B7BB_9F1DC733C833_.wvu.Cols" localSheetId="11" hidden="1">'Attach 6'!$H:$H</definedName>
    <definedName name="Z_82C64B11_1F50_45B5_B7BB_9F1DC733C833_.wvu.PrintArea" localSheetId="14" hidden="1">'Attach 10'!$A$1:$E$20</definedName>
    <definedName name="Z_82C64B11_1F50_45B5_B7BB_9F1DC733C833_.wvu.PrintArea" localSheetId="15" hidden="1">'Attach 11'!$A$1:$E$27</definedName>
    <definedName name="Z_82C64B11_1F50_45B5_B7BB_9F1DC733C833_.wvu.PrintArea" localSheetId="16" hidden="1">'Attach 12'!$A$1:$E$246</definedName>
    <definedName name="Z_82C64B11_1F50_45B5_B7BB_9F1DC733C833_.wvu.PrintArea" localSheetId="17" hidden="1">'Attach 13'!$A$1:$E$27</definedName>
    <definedName name="Z_82C64B11_1F50_45B5_B7BB_9F1DC733C833_.wvu.PrintArea" localSheetId="18" hidden="1">'Attach 14'!$A$1:$E$29</definedName>
    <definedName name="Z_82C64B11_1F50_45B5_B7BB_9F1DC733C833_.wvu.PrintArea" localSheetId="19" hidden="1">'Attach 14-IP'!$A$8:$I$222</definedName>
    <definedName name="Z_82C64B11_1F50_45B5_B7BB_9F1DC733C833_.wvu.PrintArea" localSheetId="20" hidden="1">'Attach 15'!$A$1:$E$82</definedName>
    <definedName name="Z_82C64B11_1F50_45B5_B7BB_9F1DC733C833_.wvu.PrintArea" localSheetId="21" hidden="1">'Attach 16'!$A$1:$L$94</definedName>
    <definedName name="Z_82C64B11_1F50_45B5_B7BB_9F1DC733C833_.wvu.PrintArea" localSheetId="22" hidden="1">'Attach 17'!$A$1:$E$30</definedName>
    <definedName name="Z_82C64B11_1F50_45B5_B7BB_9F1DC733C833_.wvu.PrintArea" localSheetId="23" hidden="1">'Attach 18'!$A$1:$E$31</definedName>
    <definedName name="Z_82C64B11_1F50_45B5_B7BB_9F1DC733C833_.wvu.PrintArea" localSheetId="24" hidden="1">'Attach 19'!$A$1:$E$31</definedName>
    <definedName name="Z_82C64B11_1F50_45B5_B7BB_9F1DC733C833_.wvu.PrintArea" localSheetId="26" hidden="1">'Attach 25'!$A$1:$E$27</definedName>
    <definedName name="Z_82C64B11_1F50_45B5_B7BB_9F1DC733C833_.wvu.PrintArea" localSheetId="3" hidden="1">'Attach 3(JV)'!$A$1:$E$26</definedName>
    <definedName name="Z_82C64B11_1F50_45B5_B7BB_9F1DC733C833_.wvu.PrintArea" localSheetId="5" hidden="1">'Attach 4'!$A$1:$E$24</definedName>
    <definedName name="Z_82C64B11_1F50_45B5_B7BB_9F1DC733C833_.wvu.PrintArea" localSheetId="6" hidden="1">'Attach 4 (A)'!$A$1:$E$26</definedName>
    <definedName name="Z_82C64B11_1F50_45B5_B7BB_9F1DC733C833_.wvu.PrintArea" localSheetId="7" hidden="1">'Attach 4 (B)'!$A$1:$E$25</definedName>
    <definedName name="Z_82C64B11_1F50_45B5_B7BB_9F1DC733C833_.wvu.PrintArea" localSheetId="8" hidden="1">'Attach 5'!$A$1:$E$28</definedName>
    <definedName name="Z_82C64B11_1F50_45B5_B7BB_9F1DC733C833_.wvu.PrintArea" localSheetId="11" hidden="1">'Attach 6'!$A$1:$E$27</definedName>
    <definedName name="Z_82C64B11_1F50_45B5_B7BB_9F1DC733C833_.wvu.PrintArea" localSheetId="12" hidden="1">'Attach 7'!$A$1:$E$28</definedName>
    <definedName name="Z_82C64B11_1F50_45B5_B7BB_9F1DC733C833_.wvu.PrintArea" localSheetId="13" hidden="1">'Attach 9'!$A$1:$E$52</definedName>
    <definedName name="Z_82C64B11_1F50_45B5_B7BB_9F1DC733C833_.wvu.PrintArea" localSheetId="27" hidden="1">'Bid Form 1st Envelope '!$A$1:$F$126</definedName>
    <definedName name="Z_82C64B11_1F50_45B5_B7BB_9F1DC733C833_.wvu.PrintArea" localSheetId="2" hidden="1">'Names of Bidder'!$B$1:$D$36</definedName>
    <definedName name="Z_82C64B11_1F50_45B5_B7BB_9F1DC733C833_.wvu.PrintTitles" localSheetId="16" hidden="1">'Attach 12'!#REF!</definedName>
    <definedName name="Z_82C64B11_1F50_45B5_B7BB_9F1DC733C833_.wvu.PrintTitles" localSheetId="13" hidden="1">'Attach 9'!$18:$18</definedName>
    <definedName name="Z_82C64B11_1F50_45B5_B7BB_9F1DC733C833_.wvu.Rows" localSheetId="16" hidden="1">'Attach 12'!#REF!,'Attach 12'!#REF!,'Attach 12'!#REF!,'Attach 12'!#REF!,'Attach 12'!#REF!</definedName>
    <definedName name="Z_82C64B11_1F50_45B5_B7BB_9F1DC733C833_.wvu.Rows" localSheetId="20" hidden="1">'Attach 15'!$15:$15</definedName>
    <definedName name="Z_82C64B11_1F50_45B5_B7BB_9F1DC733C833_.wvu.Rows" localSheetId="22" hidden="1">'Attach 17'!$26:$26,'Attach 17'!$32:$209</definedName>
    <definedName name="Z_82C64B11_1F50_45B5_B7BB_9F1DC733C833_.wvu.Rows" localSheetId="23" hidden="1">'Attach 18'!$13:$13</definedName>
    <definedName name="Z_82C64B11_1F50_45B5_B7BB_9F1DC733C833_.wvu.Rows" localSheetId="24" hidden="1">'Attach 19'!$13:$13,'Attach 19'!$20:$28</definedName>
    <definedName name="Z_82C64B11_1F50_45B5_B7BB_9F1DC733C833_.wvu.Rows" localSheetId="26" hidden="1">'Attach 25'!$12:$12,'Attach 25'!$19:$24</definedName>
    <definedName name="Z_82C64B11_1F50_45B5_B7BB_9F1DC733C833_.wvu.Rows" localSheetId="8" hidden="1">'Attach 5'!$4:$4</definedName>
    <definedName name="Z_82C64B11_1F50_45B5_B7BB_9F1DC733C833_.wvu.Rows" localSheetId="27" hidden="1">'Bid Form 1st Envelope '!$46:$46</definedName>
    <definedName name="Z_82C64B11_1F50_45B5_B7BB_9F1DC733C833_.wvu.Rows" localSheetId="2" hidden="1">'Names of Bidder'!$28:$30</definedName>
    <definedName name="Z_82E8A0F5_0020_4355_95CF_28601763A783_.wvu.Cols" localSheetId="20" hidden="1">'Attach 15'!$H:$H</definedName>
    <definedName name="Z_82E8A0F5_0020_4355_95CF_28601763A783_.wvu.Cols" localSheetId="8" hidden="1">'Attach 5'!$H:$H</definedName>
    <definedName name="Z_82E8A0F5_0020_4355_95CF_28601763A783_.wvu.Cols" localSheetId="11" hidden="1">'Attach 6'!$H:$H</definedName>
    <definedName name="Z_82E8A0F5_0020_4355_95CF_28601763A783_.wvu.PrintArea" localSheetId="14" hidden="1">'Attach 10'!$A$1:$E$22</definedName>
    <definedName name="Z_82E8A0F5_0020_4355_95CF_28601763A783_.wvu.PrintArea" localSheetId="15" hidden="1">'Attach 11'!$A$1:$E$28</definedName>
    <definedName name="Z_82E8A0F5_0020_4355_95CF_28601763A783_.wvu.PrintArea" localSheetId="16" hidden="1">'Attach 12'!$A$1:$E$246</definedName>
    <definedName name="Z_82E8A0F5_0020_4355_95CF_28601763A783_.wvu.PrintArea" localSheetId="17" hidden="1">'Attach 13'!$A$1:$E$27</definedName>
    <definedName name="Z_82E8A0F5_0020_4355_95CF_28601763A783_.wvu.PrintArea" localSheetId="18" hidden="1">'Attach 14'!$A$1:$E$29</definedName>
    <definedName name="Z_82E8A0F5_0020_4355_95CF_28601763A783_.wvu.PrintArea" localSheetId="19" hidden="1">'Attach 14-IP'!$A$8:$I$222</definedName>
    <definedName name="Z_82E8A0F5_0020_4355_95CF_28601763A783_.wvu.PrintArea" localSheetId="20" hidden="1">'Attach 15'!$A$1:$E$82</definedName>
    <definedName name="Z_82E8A0F5_0020_4355_95CF_28601763A783_.wvu.PrintArea" localSheetId="21" hidden="1">'Attach 16'!$A$1:$L$94</definedName>
    <definedName name="Z_82E8A0F5_0020_4355_95CF_28601763A783_.wvu.PrintArea" localSheetId="22" hidden="1">'Attach 17'!$A$1:$E$33</definedName>
    <definedName name="Z_82E8A0F5_0020_4355_95CF_28601763A783_.wvu.PrintArea" localSheetId="24" hidden="1">'Attach 19'!$A$1:$E$31</definedName>
    <definedName name="Z_82E8A0F5_0020_4355_95CF_28601763A783_.wvu.PrintArea" localSheetId="26" hidden="1">'Attach 25'!$A$1:$E$27</definedName>
    <definedName name="Z_82E8A0F5_0020_4355_95CF_28601763A783_.wvu.PrintArea" localSheetId="3" hidden="1">'Attach 3(JV)'!$A$1:$E$28</definedName>
    <definedName name="Z_82E8A0F5_0020_4355_95CF_28601763A783_.wvu.PrintArea" localSheetId="5" hidden="1">'Attach 4'!$A$1:$G$25</definedName>
    <definedName name="Z_82E8A0F5_0020_4355_95CF_28601763A783_.wvu.PrintArea" localSheetId="6" hidden="1">'Attach 4 (A)'!$A$1:$E$27</definedName>
    <definedName name="Z_82E8A0F5_0020_4355_95CF_28601763A783_.wvu.PrintArea" localSheetId="7" hidden="1">'Attach 4 (B)'!$A$1:$E$26</definedName>
    <definedName name="Z_82E8A0F5_0020_4355_95CF_28601763A783_.wvu.PrintArea" localSheetId="8" hidden="1">'Attach 5'!$A$1:$E$28</definedName>
    <definedName name="Z_82E8A0F5_0020_4355_95CF_28601763A783_.wvu.PrintArea" localSheetId="11" hidden="1">'Attach 6'!$A$1:$E$28</definedName>
    <definedName name="Z_82E8A0F5_0020_4355_95CF_28601763A783_.wvu.PrintArea" localSheetId="12" hidden="1">'Attach 7'!$A$1:$E$28</definedName>
    <definedName name="Z_82E8A0F5_0020_4355_95CF_28601763A783_.wvu.PrintArea" localSheetId="13" hidden="1">'Attach 9'!$A$1:$E$52</definedName>
    <definedName name="Z_82E8A0F5_0020_4355_95CF_28601763A783_.wvu.PrintArea" localSheetId="27" hidden="1">'Bid Form 1st Envelope '!$A$1:$J$124</definedName>
    <definedName name="Z_82E8A0F5_0020_4355_95CF_28601763A783_.wvu.PrintArea" localSheetId="2" hidden="1">'Names of Bidder'!$B$1:$D$36</definedName>
    <definedName name="Z_82E8A0F5_0020_4355_95CF_28601763A783_.wvu.PrintTitles" localSheetId="16" hidden="1">'Attach 12'!#REF!</definedName>
    <definedName name="Z_82E8A0F5_0020_4355_95CF_28601763A783_.wvu.PrintTitles" localSheetId="13" hidden="1">'Attach 9'!$18:$18</definedName>
    <definedName name="Z_82E8A0F5_0020_4355_95CF_28601763A783_.wvu.Rows" localSheetId="16" hidden="1">'Attach 12'!#REF!,'Attach 12'!#REF!,'Attach 12'!#REF!</definedName>
    <definedName name="Z_82E8A0F5_0020_4355_95CF_28601763A783_.wvu.Rows" localSheetId="20" hidden="1">'Attach 15'!$15:$15</definedName>
    <definedName name="Z_82E8A0F5_0020_4355_95CF_28601763A783_.wvu.Rows" localSheetId="22" hidden="1">'Attach 17'!$26:$26,'Attach 17'!$32:$209</definedName>
    <definedName name="Z_82E8A0F5_0020_4355_95CF_28601763A783_.wvu.Rows" localSheetId="24" hidden="1">'Attach 19'!$13:$13,'Attach 19'!$20:$28</definedName>
    <definedName name="Z_82E8A0F5_0020_4355_95CF_28601763A783_.wvu.Rows" localSheetId="26" hidden="1">'Attach 25'!$12:$12,'Attach 25'!$19:$24</definedName>
    <definedName name="Z_82E8A0F5_0020_4355_95CF_28601763A783_.wvu.Rows" localSheetId="8" hidden="1">'Attach 5'!$4:$4</definedName>
    <definedName name="Z_82E8A0F5_0020_4355_95CF_28601763A783_.wvu.Rows" localSheetId="2" hidden="1">'Names of Bidder'!$28:$30</definedName>
    <definedName name="Z_84C4A003_FCD5_4B4F_B190_62B2B742F681_.wvu.Cols" localSheetId="4" hidden="1">'Attach-3 (QR)'!$N:$O</definedName>
    <definedName name="Z_84C4A003_FCD5_4B4F_B190_62B2B742F681_.wvu.PrintArea" localSheetId="4" hidden="1">'Attach-3 (QR)'!$A$1:$I$341</definedName>
    <definedName name="Z_84C4A003_FCD5_4B4F_B190_62B2B742F681_.wvu.Rows" localSheetId="4" hidden="1">'Attach-3 (QR)'!$57:$57,'Attach-3 (QR)'!#REF!,'Attach-3 (QR)'!#REF!,'Attach-3 (QR)'!$160:$160,'Attach-3 (QR)'!#REF!,'Attach-3 (QR)'!$166:$167,'Attach-3 (QR)'!#REF!,'Attach-3 (QR)'!$218:$220,'Attach-3 (QR)'!$239:$278,'Attach-3 (QR)'!$282:$290,'Attach-3 (QR)'!$306:$316</definedName>
    <definedName name="Z_8CF338B0_8CA3_4AF4_816D_CB7A6D8E33BC_.wvu.Cols" localSheetId="16" hidden="1">'Attach 12'!$G:$I</definedName>
    <definedName name="Z_8CF338B0_8CA3_4AF4_816D_CB7A6D8E33BC_.wvu.Cols" localSheetId="20" hidden="1">'Attach 15'!$F:$F,'Attach 15'!$H:$H</definedName>
    <definedName name="Z_8CF338B0_8CA3_4AF4_816D_CB7A6D8E33BC_.wvu.Cols" localSheetId="3" hidden="1">'Attach 3(JV)'!$F:$F</definedName>
    <definedName name="Z_8CF338B0_8CA3_4AF4_816D_CB7A6D8E33BC_.wvu.Cols" localSheetId="8" hidden="1">'Attach 5'!$H:$H</definedName>
    <definedName name="Z_8CF338B0_8CA3_4AF4_816D_CB7A6D8E33BC_.wvu.Cols" localSheetId="11" hidden="1">'Attach 6'!$H:$H</definedName>
    <definedName name="Z_8CF338B0_8CA3_4AF4_816D_CB7A6D8E33BC_.wvu.Cols" localSheetId="2" hidden="1">'Names of Bidder'!$F:$G,'Names of Bidder'!$I:$I</definedName>
    <definedName name="Z_8CF338B0_8CA3_4AF4_816D_CB7A6D8E33BC_.wvu.PrintArea" localSheetId="14" hidden="1">'Attach 10'!$A$1:$E$20</definedName>
    <definedName name="Z_8CF338B0_8CA3_4AF4_816D_CB7A6D8E33BC_.wvu.PrintArea" localSheetId="15" hidden="1">'Attach 11'!$A$1:$E$28</definedName>
    <definedName name="Z_8CF338B0_8CA3_4AF4_816D_CB7A6D8E33BC_.wvu.PrintArea" localSheetId="16" hidden="1">'Attach 12'!$A$1:$E$245</definedName>
    <definedName name="Z_8CF338B0_8CA3_4AF4_816D_CB7A6D8E33BC_.wvu.PrintArea" localSheetId="17" hidden="1">'Attach 13'!$A$1:$E$27</definedName>
    <definedName name="Z_8CF338B0_8CA3_4AF4_816D_CB7A6D8E33BC_.wvu.PrintArea" localSheetId="18" hidden="1">'Attach 14'!$A$1:$E$29</definedName>
    <definedName name="Z_8CF338B0_8CA3_4AF4_816D_CB7A6D8E33BC_.wvu.PrintArea" localSheetId="19" hidden="1">'Attach 14-IP'!$A$8:$I$222</definedName>
    <definedName name="Z_8CF338B0_8CA3_4AF4_816D_CB7A6D8E33BC_.wvu.PrintArea" localSheetId="20" hidden="1">'Attach 15'!$A$1:$E$82</definedName>
    <definedName name="Z_8CF338B0_8CA3_4AF4_816D_CB7A6D8E33BC_.wvu.PrintArea" localSheetId="21" hidden="1">'Attach 16'!$A$1:$L$94</definedName>
    <definedName name="Z_8CF338B0_8CA3_4AF4_816D_CB7A6D8E33BC_.wvu.PrintArea" localSheetId="22" hidden="1">'Attach 17'!$A$1:$E$30</definedName>
    <definedName name="Z_8CF338B0_8CA3_4AF4_816D_CB7A6D8E33BC_.wvu.PrintArea" localSheetId="23" hidden="1">'Attach 18'!$A$1:$E$31</definedName>
    <definedName name="Z_8CF338B0_8CA3_4AF4_816D_CB7A6D8E33BC_.wvu.PrintArea" localSheetId="24" hidden="1">'Attach 19'!$A$1:$E$31</definedName>
    <definedName name="Z_8CF338B0_8CA3_4AF4_816D_CB7A6D8E33BC_.wvu.PrintArea" localSheetId="26" hidden="1">'Attach 25'!$A$1:$E$27</definedName>
    <definedName name="Z_8CF338B0_8CA3_4AF4_816D_CB7A6D8E33BC_.wvu.PrintArea" localSheetId="3" hidden="1">'Attach 3(JV)'!$A$1:$E$26</definedName>
    <definedName name="Z_8CF338B0_8CA3_4AF4_816D_CB7A6D8E33BC_.wvu.PrintArea" localSheetId="5" hidden="1">'Attach 4'!$A$1:$E$24</definedName>
    <definedName name="Z_8CF338B0_8CA3_4AF4_816D_CB7A6D8E33BC_.wvu.PrintArea" localSheetId="6" hidden="1">'Attach 4 (A)'!$A$1:$E$26</definedName>
    <definedName name="Z_8CF338B0_8CA3_4AF4_816D_CB7A6D8E33BC_.wvu.PrintArea" localSheetId="7" hidden="1">'Attach 4 (B)'!$A$1:$E$25</definedName>
    <definedName name="Z_8CF338B0_8CA3_4AF4_816D_CB7A6D8E33BC_.wvu.PrintArea" localSheetId="8" hidden="1">'Attach 5'!$A$1:$E$28</definedName>
    <definedName name="Z_8CF338B0_8CA3_4AF4_816D_CB7A6D8E33BC_.wvu.PrintArea" localSheetId="9" hidden="1">'Attach 5A'!$A$1:$E$29</definedName>
    <definedName name="Z_8CF338B0_8CA3_4AF4_816D_CB7A6D8E33BC_.wvu.PrintArea" localSheetId="10" hidden="1">'Attach 5B'!$A$1:$E$28</definedName>
    <definedName name="Z_8CF338B0_8CA3_4AF4_816D_CB7A6D8E33BC_.wvu.PrintArea" localSheetId="11" hidden="1">'Attach 6'!$A$1:$E$27</definedName>
    <definedName name="Z_8CF338B0_8CA3_4AF4_816D_CB7A6D8E33BC_.wvu.PrintArea" localSheetId="12" hidden="1">'Attach 7'!$A$1:$E$28</definedName>
    <definedName name="Z_8CF338B0_8CA3_4AF4_816D_CB7A6D8E33BC_.wvu.PrintArea" localSheetId="13" hidden="1">'Attach 9'!$A$1:$E$52</definedName>
    <definedName name="Z_8CF338B0_8CA3_4AF4_816D_CB7A6D8E33BC_.wvu.PrintArea" localSheetId="25" hidden="1">'Attach-20'!$A$1:$E$36</definedName>
    <definedName name="Z_8CF338B0_8CA3_4AF4_816D_CB7A6D8E33BC_.wvu.PrintArea" localSheetId="4" hidden="1">'Attach-3 (QR)'!$A$1:$I$340</definedName>
    <definedName name="Z_8CF338B0_8CA3_4AF4_816D_CB7A6D8E33BC_.wvu.PrintArea" localSheetId="27" hidden="1">'Bid Form 1st Envelope '!$A$1:$F$126</definedName>
    <definedName name="Z_8CF338B0_8CA3_4AF4_816D_CB7A6D8E33BC_.wvu.PrintArea" localSheetId="2" hidden="1">'Names of Bidder'!$B$1:$D$36</definedName>
    <definedName name="Z_8CF338B0_8CA3_4AF4_816D_CB7A6D8E33BC_.wvu.PrintTitles" localSheetId="16" hidden="1">'Attach 12'!#REF!</definedName>
    <definedName name="Z_8CF338B0_8CA3_4AF4_816D_CB7A6D8E33BC_.wvu.PrintTitles" localSheetId="13" hidden="1">'Attach 9'!$18:$18</definedName>
    <definedName name="Z_8CF338B0_8CA3_4AF4_816D_CB7A6D8E33BC_.wvu.Rows" localSheetId="15" hidden="1">'Attach 11'!$29:$85</definedName>
    <definedName name="Z_8CF338B0_8CA3_4AF4_816D_CB7A6D8E33BC_.wvu.Rows" localSheetId="16" hidden="1">'Attach 12'!#REF!,'Attach 12'!$201:$240</definedName>
    <definedName name="Z_8CF338B0_8CA3_4AF4_816D_CB7A6D8E33BC_.wvu.Rows" localSheetId="20" hidden="1">'Attach 15'!$15:$15</definedName>
    <definedName name="Z_8CF338B0_8CA3_4AF4_816D_CB7A6D8E33BC_.wvu.Rows" localSheetId="21" hidden="1">'Attach 16'!$89:$92</definedName>
    <definedName name="Z_8CF338B0_8CA3_4AF4_816D_CB7A6D8E33BC_.wvu.Rows" localSheetId="22" hidden="1">'Attach 17'!$26:$26,'Attach 17'!$32:$209</definedName>
    <definedName name="Z_8CF338B0_8CA3_4AF4_816D_CB7A6D8E33BC_.wvu.Rows" localSheetId="23" hidden="1">'Attach 18'!$13:$13</definedName>
    <definedName name="Z_8CF338B0_8CA3_4AF4_816D_CB7A6D8E33BC_.wvu.Rows" localSheetId="24" hidden="1">'Attach 19'!$13:$13,'Attach 19'!$20:$28</definedName>
    <definedName name="Z_8CF338B0_8CA3_4AF4_816D_CB7A6D8E33BC_.wvu.Rows" localSheetId="26" hidden="1">'Attach 25'!$12:$12,'Attach 25'!$19:$24</definedName>
    <definedName name="Z_8CF338B0_8CA3_4AF4_816D_CB7A6D8E33BC_.wvu.Rows" localSheetId="8" hidden="1">'Attach 5'!$4:$4</definedName>
    <definedName name="Z_8CF338B0_8CA3_4AF4_816D_CB7A6D8E33BC_.wvu.Rows" localSheetId="25" hidden="1">'Attach-20'!$13:$13</definedName>
    <definedName name="Z_8CF338B0_8CA3_4AF4_816D_CB7A6D8E33BC_.wvu.Rows" localSheetId="4" hidden="1">'Attach-3 (QR)'!$85:$85,'Attach-3 (QR)'!$144:$151,'Attach-3 (QR)'!$240:$277</definedName>
    <definedName name="Z_8CF338B0_8CA3_4AF4_816D_CB7A6D8E33BC_.wvu.Rows" localSheetId="2" hidden="1">'Names of Bidder'!$11:$11,'Names of Bidder'!$28:$30</definedName>
    <definedName name="Z_8E7B022F_1113_4BA2_B2BA_8EDBE02A2557_.wvu.PrintArea" localSheetId="14" hidden="1">'Attach 10'!$A$1:$E$22</definedName>
    <definedName name="Z_8E7B022F_1113_4BA2_B2BA_8EDBE02A2557_.wvu.PrintArea" localSheetId="15" hidden="1">'Attach 11'!$A$1:$E$84</definedName>
    <definedName name="Z_8E7B022F_1113_4BA2_B2BA_8EDBE02A2557_.wvu.PrintArea" localSheetId="16" hidden="1">'Attach 12'!$A$1:$E$246</definedName>
    <definedName name="Z_8E7B022F_1113_4BA2_B2BA_8EDBE02A2557_.wvu.PrintArea" localSheetId="17" hidden="1">'Attach 13'!$A$1:$E$29</definedName>
    <definedName name="Z_8E7B022F_1113_4BA2_B2BA_8EDBE02A2557_.wvu.PrintArea" localSheetId="18" hidden="1">'Attach 14'!$A$1:$E$29</definedName>
    <definedName name="Z_8E7B022F_1113_4BA2_B2BA_8EDBE02A2557_.wvu.PrintArea" localSheetId="20" hidden="1">'Attach 15'!$A$1:$E$83</definedName>
    <definedName name="Z_8E7B022F_1113_4BA2_B2BA_8EDBE02A2557_.wvu.PrintArea" localSheetId="21" hidden="1">'Attach 16'!$A$1:$L$94</definedName>
    <definedName name="Z_8E7B022F_1113_4BA2_B2BA_8EDBE02A2557_.wvu.PrintArea" localSheetId="24" hidden="1">'Attach 19'!$A$1:$E$35</definedName>
    <definedName name="Z_8E7B022F_1113_4BA2_B2BA_8EDBE02A2557_.wvu.PrintArea" localSheetId="26" hidden="1">'Attach 25'!$A$1:$E$31</definedName>
    <definedName name="Z_8E7B022F_1113_4BA2_B2BA_8EDBE02A2557_.wvu.PrintArea" localSheetId="3" hidden="1">'Attach 3(JV)'!$A$1:$E$28</definedName>
    <definedName name="Z_8E7B022F_1113_4BA2_B2BA_8EDBE02A2557_.wvu.PrintArea" localSheetId="5" hidden="1">'Attach 4'!$A$1:$E$25</definedName>
    <definedName name="Z_8E7B022F_1113_4BA2_B2BA_8EDBE02A2557_.wvu.PrintArea" localSheetId="6" hidden="1">'Attach 4 (A)'!$A$1:$E$27</definedName>
    <definedName name="Z_8E7B022F_1113_4BA2_B2BA_8EDBE02A2557_.wvu.PrintArea" localSheetId="7" hidden="1">'Attach 4 (B)'!$A$1:$E$26</definedName>
    <definedName name="Z_8E7B022F_1113_4BA2_B2BA_8EDBE02A2557_.wvu.PrintArea" localSheetId="8" hidden="1">'Attach 5'!$A$1:$E$29</definedName>
    <definedName name="Z_8E7B022F_1113_4BA2_B2BA_8EDBE02A2557_.wvu.PrintArea" localSheetId="11" hidden="1">'Attach 6'!$A$1:$E$51</definedName>
    <definedName name="Z_8E7B022F_1113_4BA2_B2BA_8EDBE02A2557_.wvu.PrintArea" localSheetId="12" hidden="1">'Attach 7'!$A$1:$E$28</definedName>
    <definedName name="Z_8E7B022F_1113_4BA2_B2BA_8EDBE02A2557_.wvu.PrintArea" localSheetId="13" hidden="1">'Attach 9'!$A$1:$E$58</definedName>
    <definedName name="Z_8E7B022F_1113_4BA2_B2BA_8EDBE02A2557_.wvu.PrintArea" localSheetId="27" hidden="1">'Bid Form 1st Envelope '!$A$1:$F$126</definedName>
    <definedName name="Z_8E7B022F_1113_4BA2_B2BA_8EDBE02A2557_.wvu.PrintArea" localSheetId="2" hidden="1">'Names of Bidder'!$B$1:$D$36</definedName>
    <definedName name="Z_8E7B022F_1113_4BA2_B2BA_8EDBE02A2557_.wvu.PrintTitles" localSheetId="16" hidden="1">'Attach 12'!#REF!</definedName>
    <definedName name="Z_8E7B022F_1113_4BA2_B2BA_8EDBE02A2557_.wvu.PrintTitles" localSheetId="13" hidden="1">'Attach 9'!$18:$18</definedName>
    <definedName name="Z_9F8CD454_46B1_47B9_9F5F_73ED69AC40D4_.wvu.Cols" localSheetId="4" hidden="1">'Attach-3 (QR)'!$N:$O</definedName>
    <definedName name="Z_9F8CD454_46B1_47B9_9F5F_73ED69AC40D4_.wvu.PrintArea" localSheetId="4" hidden="1">'Attach-3 (QR)'!$A$1:$I$341</definedName>
    <definedName name="Z_9F8CD454_46B1_47B9_9F5F_73ED69AC40D4_.wvu.Rows" localSheetId="4" hidden="1">'Attach-3 (QR)'!#REF!,'Attach-3 (QR)'!#REF!,'Attach-3 (QR)'!$160:$160,'Attach-3 (QR)'!$164:$164,'Attach-3 (QR)'!$166:$167,'Attach-3 (QR)'!#REF!,'Attach-3 (QR)'!$218:$220,'Attach-3 (QR)'!$247:$277,'Attach-3 (QR)'!$282:$290</definedName>
    <definedName name="Z_A317F5C2_E44F_4A46_8833_2AE6CAE06F6E_.wvu.Cols" localSheetId="4" hidden="1">'Attach-3 (QR)'!$N:$O</definedName>
    <definedName name="Z_A317F5C2_E44F_4A46_8833_2AE6CAE06F6E_.wvu.PrintArea" localSheetId="4" hidden="1">'Attach-3 (QR)'!$A$1:$I$341</definedName>
    <definedName name="Z_A317F5C2_E44F_4A46_8833_2AE6CAE06F6E_.wvu.Rows" localSheetId="4" hidden="1">'Attach-3 (QR)'!#REF!,'Attach-3 (QR)'!#REF!,'Attach-3 (QR)'!#REF!,'Attach-3 (QR)'!$218:$220</definedName>
    <definedName name="Z_A3F641DF_CF1D_48E3_AFDC_E52726A449CB_.wvu.PrintArea" localSheetId="14" hidden="1">'Attach 10'!$A$1:$E$23</definedName>
    <definedName name="Z_A3F641DF_CF1D_48E3_AFDC_E52726A449CB_.wvu.PrintArea" localSheetId="15" hidden="1">'Attach 11'!$A$1:$E$84</definedName>
    <definedName name="Z_A3F641DF_CF1D_48E3_AFDC_E52726A449CB_.wvu.PrintArea" localSheetId="16" hidden="1">'Attach 12'!$A$1:$E$246</definedName>
    <definedName name="Z_A3F641DF_CF1D_48E3_AFDC_E52726A449CB_.wvu.PrintArea" localSheetId="17" hidden="1">'Attach 13'!$A$1:$E$30</definedName>
    <definedName name="Z_A3F641DF_CF1D_48E3_AFDC_E52726A449CB_.wvu.PrintArea" localSheetId="18" hidden="1">'Attach 14'!$A$1:$E$30</definedName>
    <definedName name="Z_A3F641DF_CF1D_48E3_AFDC_E52726A449CB_.wvu.PrintArea" localSheetId="20" hidden="1">'Attach 15'!$A$1:$E$84</definedName>
    <definedName name="Z_A3F641DF_CF1D_48E3_AFDC_E52726A449CB_.wvu.PrintArea" localSheetId="21" hidden="1">'Attach 16'!$A$1:$L$94</definedName>
    <definedName name="Z_A3F641DF_CF1D_48E3_AFDC_E52726A449CB_.wvu.PrintArea" localSheetId="24" hidden="1">'Attach 19'!$A$1:$E$35</definedName>
    <definedName name="Z_A3F641DF_CF1D_48E3_AFDC_E52726A449CB_.wvu.PrintArea" localSheetId="26" hidden="1">'Attach 25'!$A$1:$E$31</definedName>
    <definedName name="Z_A3F641DF_CF1D_48E3_AFDC_E52726A449CB_.wvu.PrintArea" localSheetId="3" hidden="1">'Attach 3(JV)'!$A$1:$E$28</definedName>
    <definedName name="Z_A3F641DF_CF1D_48E3_AFDC_E52726A449CB_.wvu.PrintArea" localSheetId="5" hidden="1">'Attach 4'!$A$1:$E$24</definedName>
    <definedName name="Z_A3F641DF_CF1D_48E3_AFDC_E52726A449CB_.wvu.PrintArea" localSheetId="6" hidden="1">'Attach 4 (A)'!$A$1:$E$27</definedName>
    <definedName name="Z_A3F641DF_CF1D_48E3_AFDC_E52726A449CB_.wvu.PrintArea" localSheetId="7" hidden="1">'Attach 4 (B)'!$A$1:$E$26</definedName>
    <definedName name="Z_A3F641DF_CF1D_48E3_AFDC_E52726A449CB_.wvu.PrintArea" localSheetId="8" hidden="1">'Attach 5'!$A$1:$E$28</definedName>
    <definedName name="Z_A3F641DF_CF1D_48E3_AFDC_E52726A449CB_.wvu.PrintArea" localSheetId="11" hidden="1">'Attach 6'!$A$1:$E$52</definedName>
    <definedName name="Z_A3F641DF_CF1D_48E3_AFDC_E52726A449CB_.wvu.PrintArea" localSheetId="12" hidden="1">'Attach 7'!$A$1:$E$28</definedName>
    <definedName name="Z_A3F641DF_CF1D_48E3_AFDC_E52726A449CB_.wvu.PrintArea" localSheetId="13" hidden="1">'Attach 9'!$A$1:$E$58</definedName>
    <definedName name="Z_A3F641DF_CF1D_48E3_AFDC_E52726A449CB_.wvu.PrintArea" localSheetId="27" hidden="1">'Bid Form 1st Envelope '!$A$1:$F$126</definedName>
    <definedName name="Z_A3F641DF_CF1D_48E3_AFDC_E52726A449CB_.wvu.PrintArea" localSheetId="2" hidden="1">'Names of Bidder'!$B$1:$D$36</definedName>
    <definedName name="Z_A3F641DF_CF1D_48E3_AFDC_E52726A449CB_.wvu.PrintTitles" localSheetId="16" hidden="1">'Attach 12'!#REF!</definedName>
    <definedName name="Z_A3F641DF_CF1D_48E3_AFDC_E52726A449CB_.wvu.PrintTitles" localSheetId="13" hidden="1">'Attach 9'!$18:$18</definedName>
    <definedName name="Z_AA750348_930C_43DE_ADD0_8D60980F5013_.wvu.Cols" localSheetId="16" hidden="1">'Attach 12'!$G:$I</definedName>
    <definedName name="Z_AA750348_930C_43DE_ADD0_8D60980F5013_.wvu.Cols" localSheetId="20" hidden="1">'Attach 15'!$H:$H</definedName>
    <definedName name="Z_AA750348_930C_43DE_ADD0_8D60980F5013_.wvu.Cols" localSheetId="8" hidden="1">'Attach 5'!$H:$H</definedName>
    <definedName name="Z_AA750348_930C_43DE_ADD0_8D60980F5013_.wvu.Cols" localSheetId="11" hidden="1">'Attach 6'!$H:$H</definedName>
    <definedName name="Z_AA750348_930C_43DE_ADD0_8D60980F5013_.wvu.PrintArea" localSheetId="14" hidden="1">'Attach 10'!$A$1:$E$20</definedName>
    <definedName name="Z_AA750348_930C_43DE_ADD0_8D60980F5013_.wvu.PrintArea" localSheetId="15" hidden="1">'Attach 11'!$A$1:$E$28</definedName>
    <definedName name="Z_AA750348_930C_43DE_ADD0_8D60980F5013_.wvu.PrintArea" localSheetId="16" hidden="1">'Attach 12'!$A$1:$E$246</definedName>
    <definedName name="Z_AA750348_930C_43DE_ADD0_8D60980F5013_.wvu.PrintArea" localSheetId="17" hidden="1">'Attach 13'!$A$1:$E$27</definedName>
    <definedName name="Z_AA750348_930C_43DE_ADD0_8D60980F5013_.wvu.PrintArea" localSheetId="18" hidden="1">'Attach 14'!$A$1:$E$29</definedName>
    <definedName name="Z_AA750348_930C_43DE_ADD0_8D60980F5013_.wvu.PrintArea" localSheetId="19" hidden="1">'Attach 14-IP'!$A$8:$I$222</definedName>
    <definedName name="Z_AA750348_930C_43DE_ADD0_8D60980F5013_.wvu.PrintArea" localSheetId="20" hidden="1">'Attach 15'!$A$1:$E$82</definedName>
    <definedName name="Z_AA750348_930C_43DE_ADD0_8D60980F5013_.wvu.PrintArea" localSheetId="21" hidden="1">'Attach 16'!$A$1:$L$94</definedName>
    <definedName name="Z_AA750348_930C_43DE_ADD0_8D60980F5013_.wvu.PrintArea" localSheetId="22" hidden="1">'Attach 17'!$A$1:$E$30</definedName>
    <definedName name="Z_AA750348_930C_43DE_ADD0_8D60980F5013_.wvu.PrintArea" localSheetId="23" hidden="1">'Attach 18'!$A$1:$E$31</definedName>
    <definedName name="Z_AA750348_930C_43DE_ADD0_8D60980F5013_.wvu.PrintArea" localSheetId="24" hidden="1">'Attach 19'!$A$1:$E$31</definedName>
    <definedName name="Z_AA750348_930C_43DE_ADD0_8D60980F5013_.wvu.PrintArea" localSheetId="26" hidden="1">'Attach 25'!$A$1:$E$27</definedName>
    <definedName name="Z_AA750348_930C_43DE_ADD0_8D60980F5013_.wvu.PrintArea" localSheetId="3" hidden="1">'Attach 3(JV)'!$A$1:$E$26</definedName>
    <definedName name="Z_AA750348_930C_43DE_ADD0_8D60980F5013_.wvu.PrintArea" localSheetId="5" hidden="1">'Attach 4'!$A$1:$E$24</definedName>
    <definedName name="Z_AA750348_930C_43DE_ADD0_8D60980F5013_.wvu.PrintArea" localSheetId="6" hidden="1">'Attach 4 (A)'!$A$1:$E$26</definedName>
    <definedName name="Z_AA750348_930C_43DE_ADD0_8D60980F5013_.wvu.PrintArea" localSheetId="7" hidden="1">'Attach 4 (B)'!$A$1:$E$25</definedName>
    <definedName name="Z_AA750348_930C_43DE_ADD0_8D60980F5013_.wvu.PrintArea" localSheetId="8" hidden="1">'Attach 5'!$A$1:$E$28</definedName>
    <definedName name="Z_AA750348_930C_43DE_ADD0_8D60980F5013_.wvu.PrintArea" localSheetId="9" hidden="1">'Attach 5A'!$A$1:$E$29</definedName>
    <definedName name="Z_AA750348_930C_43DE_ADD0_8D60980F5013_.wvu.PrintArea" localSheetId="10" hidden="1">'Attach 5B'!$A$1:$E$28</definedName>
    <definedName name="Z_AA750348_930C_43DE_ADD0_8D60980F5013_.wvu.PrintArea" localSheetId="11" hidden="1">'Attach 6'!$A$1:$E$27</definedName>
    <definedName name="Z_AA750348_930C_43DE_ADD0_8D60980F5013_.wvu.PrintArea" localSheetId="12" hidden="1">'Attach 7'!$A$1:$E$28</definedName>
    <definedName name="Z_AA750348_930C_43DE_ADD0_8D60980F5013_.wvu.PrintArea" localSheetId="13" hidden="1">'Attach 9'!$A$1:$E$52</definedName>
    <definedName name="Z_AA750348_930C_43DE_ADD0_8D60980F5013_.wvu.PrintArea" localSheetId="25" hidden="1">'Attach-20'!$A$1:$E$36</definedName>
    <definedName name="Z_AA750348_930C_43DE_ADD0_8D60980F5013_.wvu.PrintArea" localSheetId="27" hidden="1">'Bid Form 1st Envelope '!$A$1:$F$126</definedName>
    <definedName name="Z_AA750348_930C_43DE_ADD0_8D60980F5013_.wvu.PrintArea" localSheetId="2" hidden="1">'Names of Bidder'!$B$1:$D$36</definedName>
    <definedName name="Z_AA750348_930C_43DE_ADD0_8D60980F5013_.wvu.PrintTitles" localSheetId="16" hidden="1">'Attach 12'!#REF!</definedName>
    <definedName name="Z_AA750348_930C_43DE_ADD0_8D60980F5013_.wvu.PrintTitles" localSheetId="13" hidden="1">'Attach 9'!$18:$18</definedName>
    <definedName name="Z_AA750348_930C_43DE_ADD0_8D60980F5013_.wvu.Rows" localSheetId="15" hidden="1">'Attach 11'!$29:$85</definedName>
    <definedName name="Z_AA750348_930C_43DE_ADD0_8D60980F5013_.wvu.Rows" localSheetId="16" hidden="1">'Attach 12'!#REF!,'Attach 12'!#REF!,'Attach 12'!#REF!,'Attach 12'!#REF!,'Attach 12'!#REF!</definedName>
    <definedName name="Z_AA750348_930C_43DE_ADD0_8D60980F5013_.wvu.Rows" localSheetId="20" hidden="1">'Attach 15'!$15:$15</definedName>
    <definedName name="Z_AA750348_930C_43DE_ADD0_8D60980F5013_.wvu.Rows" localSheetId="22" hidden="1">'Attach 17'!$26:$26,'Attach 17'!$32:$209</definedName>
    <definedName name="Z_AA750348_930C_43DE_ADD0_8D60980F5013_.wvu.Rows" localSheetId="23" hidden="1">'Attach 18'!$13:$13</definedName>
    <definedName name="Z_AA750348_930C_43DE_ADD0_8D60980F5013_.wvu.Rows" localSheetId="24" hidden="1">'Attach 19'!$13:$13,'Attach 19'!$20:$28</definedName>
    <definedName name="Z_AA750348_930C_43DE_ADD0_8D60980F5013_.wvu.Rows" localSheetId="26" hidden="1">'Attach 25'!$12:$12,'Attach 25'!$19:$24</definedName>
    <definedName name="Z_AA750348_930C_43DE_ADD0_8D60980F5013_.wvu.Rows" localSheetId="8" hidden="1">'Attach 5'!$4:$4</definedName>
    <definedName name="Z_AA750348_930C_43DE_ADD0_8D60980F5013_.wvu.Rows" localSheetId="25" hidden="1">'Attach-20'!$13:$13</definedName>
    <definedName name="Z_AA750348_930C_43DE_ADD0_8D60980F5013_.wvu.Rows" localSheetId="2" hidden="1">'Names of Bidder'!$28:$30</definedName>
    <definedName name="Z_AF19F13B_761B_48FB_A70F_9439A4D7530B_.wvu.Cols" localSheetId="4" hidden="1">'Attach-3 (QR)'!$N:$O</definedName>
    <definedName name="Z_AF19F13B_761B_48FB_A70F_9439A4D7530B_.wvu.PrintArea" localSheetId="4" hidden="1">'Attach-3 (QR)'!$A$1:$I$341</definedName>
    <definedName name="Z_AF19F13B_761B_48FB_A70F_9439A4D7530B_.wvu.Rows" localSheetId="4" hidden="1">'Attach-3 (QR)'!#REF!,'Attach-3 (QR)'!$160:$160,'Attach-3 (QR)'!#REF!,'Attach-3 (QR)'!$167:$167,'Attach-3 (QR)'!$218:$220,'Attach-3 (QR)'!$247:$277,'Attach-3 (QR)'!$288:$290</definedName>
    <definedName name="Z_B07CB001_8FAF_40AD_8AD5_A65A64B33B35_.wvu.Cols" localSheetId="16" hidden="1">'Attach 12'!$G:$I</definedName>
    <definedName name="Z_B07CB001_8FAF_40AD_8AD5_A65A64B33B35_.wvu.Cols" localSheetId="20" hidden="1">'Attach 15'!$F:$F,'Attach 15'!$H:$H</definedName>
    <definedName name="Z_B07CB001_8FAF_40AD_8AD5_A65A64B33B35_.wvu.Cols" localSheetId="3" hidden="1">'Attach 3(JV)'!$F:$F</definedName>
    <definedName name="Z_B07CB001_8FAF_40AD_8AD5_A65A64B33B35_.wvu.Cols" localSheetId="8" hidden="1">'Attach 5'!$H:$H</definedName>
    <definedName name="Z_B07CB001_8FAF_40AD_8AD5_A65A64B33B35_.wvu.Cols" localSheetId="11" hidden="1">'Attach 6'!$H:$H</definedName>
    <definedName name="Z_B07CB001_8FAF_40AD_8AD5_A65A64B33B35_.wvu.Cols" localSheetId="2" hidden="1">'Names of Bidder'!$F:$G,'Names of Bidder'!$I:$I</definedName>
    <definedName name="Z_B07CB001_8FAF_40AD_8AD5_A65A64B33B35_.wvu.PrintArea" localSheetId="14" hidden="1">'Attach 10'!$A$1:$E$20</definedName>
    <definedName name="Z_B07CB001_8FAF_40AD_8AD5_A65A64B33B35_.wvu.PrintArea" localSheetId="15" hidden="1">'Attach 11'!$A$1:$E$28</definedName>
    <definedName name="Z_B07CB001_8FAF_40AD_8AD5_A65A64B33B35_.wvu.PrintArea" localSheetId="16" hidden="1">'Attach 12'!$A$1:$E$245</definedName>
    <definedName name="Z_B07CB001_8FAF_40AD_8AD5_A65A64B33B35_.wvu.PrintArea" localSheetId="17" hidden="1">'Attach 13'!$A$1:$E$27</definedName>
    <definedName name="Z_B07CB001_8FAF_40AD_8AD5_A65A64B33B35_.wvu.PrintArea" localSheetId="18" hidden="1">'Attach 14'!$A$1:$E$29</definedName>
    <definedName name="Z_B07CB001_8FAF_40AD_8AD5_A65A64B33B35_.wvu.PrintArea" localSheetId="19" hidden="1">'Attach 14-IP'!$A$8:$I$222</definedName>
    <definedName name="Z_B07CB001_8FAF_40AD_8AD5_A65A64B33B35_.wvu.PrintArea" localSheetId="20" hidden="1">'Attach 15'!$A$1:$E$82</definedName>
    <definedName name="Z_B07CB001_8FAF_40AD_8AD5_A65A64B33B35_.wvu.PrintArea" localSheetId="21" hidden="1">'Attach 16'!$A$1:$L$94</definedName>
    <definedName name="Z_B07CB001_8FAF_40AD_8AD5_A65A64B33B35_.wvu.PrintArea" localSheetId="22" hidden="1">'Attach 17'!$A$1:$E$30</definedName>
    <definedName name="Z_B07CB001_8FAF_40AD_8AD5_A65A64B33B35_.wvu.PrintArea" localSheetId="23" hidden="1">'Attach 18'!$A$1:$E$31</definedName>
    <definedName name="Z_B07CB001_8FAF_40AD_8AD5_A65A64B33B35_.wvu.PrintArea" localSheetId="24" hidden="1">'Attach 19'!$A$1:$E$31</definedName>
    <definedName name="Z_B07CB001_8FAF_40AD_8AD5_A65A64B33B35_.wvu.PrintArea" localSheetId="26" hidden="1">'Attach 25'!$A$1:$E$27</definedName>
    <definedName name="Z_B07CB001_8FAF_40AD_8AD5_A65A64B33B35_.wvu.PrintArea" localSheetId="3" hidden="1">'Attach 3(JV)'!$A$1:$E$26</definedName>
    <definedName name="Z_B07CB001_8FAF_40AD_8AD5_A65A64B33B35_.wvu.PrintArea" localSheetId="5" hidden="1">'Attach 4'!$A$1:$E$24</definedName>
    <definedName name="Z_B07CB001_8FAF_40AD_8AD5_A65A64B33B35_.wvu.PrintArea" localSheetId="6" hidden="1">'Attach 4 (A)'!$A$1:$E$26</definedName>
    <definedName name="Z_B07CB001_8FAF_40AD_8AD5_A65A64B33B35_.wvu.PrintArea" localSheetId="7" hidden="1">'Attach 4 (B)'!$A$1:$E$25</definedName>
    <definedName name="Z_B07CB001_8FAF_40AD_8AD5_A65A64B33B35_.wvu.PrintArea" localSheetId="8" hidden="1">'Attach 5'!$A$1:$E$28</definedName>
    <definedName name="Z_B07CB001_8FAF_40AD_8AD5_A65A64B33B35_.wvu.PrintArea" localSheetId="9" hidden="1">'Attach 5A'!$A$1:$E$29</definedName>
    <definedName name="Z_B07CB001_8FAF_40AD_8AD5_A65A64B33B35_.wvu.PrintArea" localSheetId="10" hidden="1">'Attach 5B'!$A$1:$E$28</definedName>
    <definedName name="Z_B07CB001_8FAF_40AD_8AD5_A65A64B33B35_.wvu.PrintArea" localSheetId="11" hidden="1">'Attach 6'!$A$1:$E$27</definedName>
    <definedName name="Z_B07CB001_8FAF_40AD_8AD5_A65A64B33B35_.wvu.PrintArea" localSheetId="12" hidden="1">'Attach 7'!$A$1:$E$28</definedName>
    <definedName name="Z_B07CB001_8FAF_40AD_8AD5_A65A64B33B35_.wvu.PrintArea" localSheetId="13" hidden="1">'Attach 9'!$A$1:$E$52</definedName>
    <definedName name="Z_B07CB001_8FAF_40AD_8AD5_A65A64B33B35_.wvu.PrintArea" localSheetId="25" hidden="1">'Attach-20'!$A$1:$E$36</definedName>
    <definedName name="Z_B07CB001_8FAF_40AD_8AD5_A65A64B33B35_.wvu.PrintArea" localSheetId="4" hidden="1">'Attach-3 (QR)'!$A$1:$I$340</definedName>
    <definedName name="Z_B07CB001_8FAF_40AD_8AD5_A65A64B33B35_.wvu.PrintArea" localSheetId="27" hidden="1">'Bid Form 1st Envelope '!$A$1:$F$126</definedName>
    <definedName name="Z_B07CB001_8FAF_40AD_8AD5_A65A64B33B35_.wvu.PrintArea" localSheetId="1" hidden="1">Cover!$A$1:$F$20</definedName>
    <definedName name="Z_B07CB001_8FAF_40AD_8AD5_A65A64B33B35_.wvu.PrintArea" localSheetId="2" hidden="1">'Names of Bidder'!$B$1:$D$36</definedName>
    <definedName name="Z_B07CB001_8FAF_40AD_8AD5_A65A64B33B35_.wvu.PrintTitles" localSheetId="16" hidden="1">'Attach 12'!#REF!</definedName>
    <definedName name="Z_B07CB001_8FAF_40AD_8AD5_A65A64B33B35_.wvu.PrintTitles" localSheetId="13" hidden="1">'Attach 9'!$18:$18</definedName>
    <definedName name="Z_B07CB001_8FAF_40AD_8AD5_A65A64B33B35_.wvu.Rows" localSheetId="15" hidden="1">'Attach 11'!$29:$85</definedName>
    <definedName name="Z_B07CB001_8FAF_40AD_8AD5_A65A64B33B35_.wvu.Rows" localSheetId="16" hidden="1">'Attach 12'!#REF!,'Attach 12'!#REF!,'Attach 12'!#REF!,'Attach 12'!$201:$241</definedName>
    <definedName name="Z_B07CB001_8FAF_40AD_8AD5_A65A64B33B35_.wvu.Rows" localSheetId="20" hidden="1">'Attach 15'!$15:$15</definedName>
    <definedName name="Z_B07CB001_8FAF_40AD_8AD5_A65A64B33B35_.wvu.Rows" localSheetId="21" hidden="1">'Attach 16'!$89:$92</definedName>
    <definedName name="Z_B07CB001_8FAF_40AD_8AD5_A65A64B33B35_.wvu.Rows" localSheetId="22" hidden="1">'Attach 17'!$26:$26,'Attach 17'!$32:$209</definedName>
    <definedName name="Z_B07CB001_8FAF_40AD_8AD5_A65A64B33B35_.wvu.Rows" localSheetId="23" hidden="1">'Attach 18'!$13:$13</definedName>
    <definedName name="Z_B07CB001_8FAF_40AD_8AD5_A65A64B33B35_.wvu.Rows" localSheetId="24" hidden="1">'Attach 19'!$13:$13,'Attach 19'!$20:$28</definedName>
    <definedName name="Z_B07CB001_8FAF_40AD_8AD5_A65A64B33B35_.wvu.Rows" localSheetId="26" hidden="1">'Attach 25'!$12:$12,'Attach 25'!$19:$24</definedName>
    <definedName name="Z_B07CB001_8FAF_40AD_8AD5_A65A64B33B35_.wvu.Rows" localSheetId="25" hidden="1">'Attach-20'!$13:$13</definedName>
    <definedName name="Z_B07CB001_8FAF_40AD_8AD5_A65A64B33B35_.wvu.Rows" localSheetId="4" hidden="1">'Attach-3 (QR)'!$85:$85,'Attach-3 (QR)'!$144:$151,'Attach-3 (QR)'!$240:$277</definedName>
    <definedName name="Z_B07CB001_8FAF_40AD_8AD5_A65A64B33B35_.wvu.Rows" localSheetId="2" hidden="1">'Names of Bidder'!$11:$11,'Names of Bidder'!$28:$30</definedName>
    <definedName name="Z_B7CC3635_BEA1_4EB6_9397_ABEDC5D04D5E_.wvu.Cols" localSheetId="16" hidden="1">'Attach 12'!$G:$I</definedName>
    <definedName name="Z_B7CC3635_BEA1_4EB6_9397_ABEDC5D04D5E_.wvu.Cols" localSheetId="20" hidden="1">'Attach 15'!$F:$F,'Attach 15'!$H:$H</definedName>
    <definedName name="Z_B7CC3635_BEA1_4EB6_9397_ABEDC5D04D5E_.wvu.Cols" localSheetId="3" hidden="1">'Attach 3(JV)'!$F:$F</definedName>
    <definedName name="Z_B7CC3635_BEA1_4EB6_9397_ABEDC5D04D5E_.wvu.Cols" localSheetId="8" hidden="1">'Attach 5'!$H:$H</definedName>
    <definedName name="Z_B7CC3635_BEA1_4EB6_9397_ABEDC5D04D5E_.wvu.Cols" localSheetId="11" hidden="1">'Attach 6'!$H:$H</definedName>
    <definedName name="Z_B7CC3635_BEA1_4EB6_9397_ABEDC5D04D5E_.wvu.Cols" localSheetId="1" hidden="1">Cover!$F:$F</definedName>
    <definedName name="Z_B7CC3635_BEA1_4EB6_9397_ABEDC5D04D5E_.wvu.Cols" localSheetId="2" hidden="1">'Names of Bidder'!$F:$I</definedName>
    <definedName name="Z_B7CC3635_BEA1_4EB6_9397_ABEDC5D04D5E_.wvu.PrintArea" localSheetId="14" hidden="1">'Attach 10'!$A$1:$E$20</definedName>
    <definedName name="Z_B7CC3635_BEA1_4EB6_9397_ABEDC5D04D5E_.wvu.PrintArea" localSheetId="15" hidden="1">'Attach 11'!$A$1:$E$28</definedName>
    <definedName name="Z_B7CC3635_BEA1_4EB6_9397_ABEDC5D04D5E_.wvu.PrintArea" localSheetId="16" hidden="1">'Attach 12'!$A$1:$E$245</definedName>
    <definedName name="Z_B7CC3635_BEA1_4EB6_9397_ABEDC5D04D5E_.wvu.PrintArea" localSheetId="17" hidden="1">'Attach 13'!$A$1:$E$27</definedName>
    <definedName name="Z_B7CC3635_BEA1_4EB6_9397_ABEDC5D04D5E_.wvu.PrintArea" localSheetId="18" hidden="1">'Attach 14'!$A$1:$E$27</definedName>
    <definedName name="Z_B7CC3635_BEA1_4EB6_9397_ABEDC5D04D5E_.wvu.PrintArea" localSheetId="19" hidden="1">'Attach 14-IP'!$A$8:$I$222</definedName>
    <definedName name="Z_B7CC3635_BEA1_4EB6_9397_ABEDC5D04D5E_.wvu.PrintArea" localSheetId="20" hidden="1">'Attach 15'!$A$1:$E$82</definedName>
    <definedName name="Z_B7CC3635_BEA1_4EB6_9397_ABEDC5D04D5E_.wvu.PrintArea" localSheetId="21" hidden="1">'Attach 16'!$A$1:$L$94</definedName>
    <definedName name="Z_B7CC3635_BEA1_4EB6_9397_ABEDC5D04D5E_.wvu.PrintArea" localSheetId="22" hidden="1">'Attach 17'!$A$1:$E$30</definedName>
    <definedName name="Z_B7CC3635_BEA1_4EB6_9397_ABEDC5D04D5E_.wvu.PrintArea" localSheetId="23" hidden="1">'Attach 18'!$A$1:$E$31</definedName>
    <definedName name="Z_B7CC3635_BEA1_4EB6_9397_ABEDC5D04D5E_.wvu.PrintArea" localSheetId="24" hidden="1">'Attach 19'!$A$1:$E$31</definedName>
    <definedName name="Z_B7CC3635_BEA1_4EB6_9397_ABEDC5D04D5E_.wvu.PrintArea" localSheetId="26" hidden="1">'Attach 25'!$A$1:$E$27</definedName>
    <definedName name="Z_B7CC3635_BEA1_4EB6_9397_ABEDC5D04D5E_.wvu.PrintArea" localSheetId="3" hidden="1">'Attach 3(JV)'!$A$1:$E$26</definedName>
    <definedName name="Z_B7CC3635_BEA1_4EB6_9397_ABEDC5D04D5E_.wvu.PrintArea" localSheetId="5" hidden="1">'Attach 4'!$A$1:$G$24</definedName>
    <definedName name="Z_B7CC3635_BEA1_4EB6_9397_ABEDC5D04D5E_.wvu.PrintArea" localSheetId="6" hidden="1">'Attach 4 (A)'!$A$1:$E$26</definedName>
    <definedName name="Z_B7CC3635_BEA1_4EB6_9397_ABEDC5D04D5E_.wvu.PrintArea" localSheetId="7" hidden="1">'Attach 4 (B)'!$A$1:$E$25</definedName>
    <definedName name="Z_B7CC3635_BEA1_4EB6_9397_ABEDC5D04D5E_.wvu.PrintArea" localSheetId="8" hidden="1">'Attach 5'!$A$1:$E$28</definedName>
    <definedName name="Z_B7CC3635_BEA1_4EB6_9397_ABEDC5D04D5E_.wvu.PrintArea" localSheetId="9" hidden="1">'Attach 5A'!$A$1:$E$29</definedName>
    <definedName name="Z_B7CC3635_BEA1_4EB6_9397_ABEDC5D04D5E_.wvu.PrintArea" localSheetId="10" hidden="1">'Attach 5B'!$A$1:$E$28</definedName>
    <definedName name="Z_B7CC3635_BEA1_4EB6_9397_ABEDC5D04D5E_.wvu.PrintArea" localSheetId="11" hidden="1">'Attach 6'!$A$1:$E$27</definedName>
    <definedName name="Z_B7CC3635_BEA1_4EB6_9397_ABEDC5D04D5E_.wvu.PrintArea" localSheetId="12" hidden="1">'Attach 7'!$A$1:$E$28</definedName>
    <definedName name="Z_B7CC3635_BEA1_4EB6_9397_ABEDC5D04D5E_.wvu.PrintArea" localSheetId="13" hidden="1">'Attach 9'!$A$1:$E$52</definedName>
    <definedName name="Z_B7CC3635_BEA1_4EB6_9397_ABEDC5D04D5E_.wvu.PrintArea" localSheetId="25" hidden="1">'Attach-20'!$A$1:$E$36</definedName>
    <definedName name="Z_B7CC3635_BEA1_4EB6_9397_ABEDC5D04D5E_.wvu.PrintArea" localSheetId="4" hidden="1">'Attach-3 (QR)'!$A$1:$I$340</definedName>
    <definedName name="Z_B7CC3635_BEA1_4EB6_9397_ABEDC5D04D5E_.wvu.PrintArea" localSheetId="27" hidden="1">'Bid Form 1st Envelope '!$A$1:$F$126</definedName>
    <definedName name="Z_B7CC3635_BEA1_4EB6_9397_ABEDC5D04D5E_.wvu.PrintArea" localSheetId="1" hidden="1">Cover!$A$1:$E$19</definedName>
    <definedName name="Z_B7CC3635_BEA1_4EB6_9397_ABEDC5D04D5E_.wvu.PrintArea" localSheetId="2" hidden="1">'Names of Bidder'!$B$1:$D$36</definedName>
    <definedName name="Z_B7CC3635_BEA1_4EB6_9397_ABEDC5D04D5E_.wvu.PrintTitles" localSheetId="13" hidden="1">'Attach 9'!$18:$18</definedName>
    <definedName name="Z_B7CC3635_BEA1_4EB6_9397_ABEDC5D04D5E_.wvu.Rows" localSheetId="15" hidden="1">'Attach 11'!$29:$85</definedName>
    <definedName name="Z_B7CC3635_BEA1_4EB6_9397_ABEDC5D04D5E_.wvu.Rows" localSheetId="16" hidden="1">'Attach 12'!$24:$28,'Attach 12'!$30:$32,'Attach 12'!$38:$44,'Attach 12'!$117:$161,'Attach 12'!$184:$241</definedName>
    <definedName name="Z_B7CC3635_BEA1_4EB6_9397_ABEDC5D04D5E_.wvu.Rows" localSheetId="20" hidden="1">'Attach 15'!$15:$15</definedName>
    <definedName name="Z_B7CC3635_BEA1_4EB6_9397_ABEDC5D04D5E_.wvu.Rows" localSheetId="21" hidden="1">'Attach 16'!$89:$92</definedName>
    <definedName name="Z_B7CC3635_BEA1_4EB6_9397_ABEDC5D04D5E_.wvu.Rows" localSheetId="22" hidden="1">'Attach 17'!$26:$26,'Attach 17'!$32:$209</definedName>
    <definedName name="Z_B7CC3635_BEA1_4EB6_9397_ABEDC5D04D5E_.wvu.Rows" localSheetId="23" hidden="1">'Attach 18'!$13:$13</definedName>
    <definedName name="Z_B7CC3635_BEA1_4EB6_9397_ABEDC5D04D5E_.wvu.Rows" localSheetId="24" hidden="1">'Attach 19'!$13:$13,'Attach 19'!$20:$28</definedName>
    <definedName name="Z_B7CC3635_BEA1_4EB6_9397_ABEDC5D04D5E_.wvu.Rows" localSheetId="26" hidden="1">'Attach 25'!$12:$12,'Attach 25'!$23:$24</definedName>
    <definedName name="Z_B7CC3635_BEA1_4EB6_9397_ABEDC5D04D5E_.wvu.Rows" localSheetId="25" hidden="1">'Attach-20'!$13:$13</definedName>
    <definedName name="Z_B7CC3635_BEA1_4EB6_9397_ABEDC5D04D5E_.wvu.Rows" localSheetId="4" hidden="1">'Attach-3 (QR)'!$16:$337</definedName>
    <definedName name="Z_B7CC3635_BEA1_4EB6_9397_ABEDC5D04D5E_.wvu.Rows" localSheetId="27" hidden="1">'Bid Form 1st Envelope '!$22:$23,'Bid Form 1st Envelope '!$32:$32</definedName>
    <definedName name="Z_B7CC3635_BEA1_4EB6_9397_ABEDC5D04D5E_.wvu.Rows" localSheetId="2" hidden="1">'Names of Bidder'!$10:$11,'Names of Bidder'!$23:$26,'Names of Bidder'!$28:$30</definedName>
    <definedName name="Z_B91EC26D_75AC_424B_8A9A_6507DA2B48E7_.wvu.PrintArea" localSheetId="22" hidden="1">'Attach 17'!$A$1:$E$33</definedName>
    <definedName name="Z_B91EC26D_75AC_424B_8A9A_6507DA2B48E7_.wvu.Rows" localSheetId="22" hidden="1">'Attach 17'!$26:$26,'Attach 17'!$32:$209</definedName>
    <definedName name="Z_BE615921_12B2_47E1_81BB_292B559B4C46_.wvu.Cols" localSheetId="16" hidden="1">'Attach 12'!$G:$I</definedName>
    <definedName name="Z_BE615921_12B2_47E1_81BB_292B559B4C46_.wvu.Cols" localSheetId="20" hidden="1">'Attach 15'!$F:$F,'Attach 15'!$H:$H</definedName>
    <definedName name="Z_BE615921_12B2_47E1_81BB_292B559B4C46_.wvu.Cols" localSheetId="3" hidden="1">'Attach 3(JV)'!$F:$F</definedName>
    <definedName name="Z_BE615921_12B2_47E1_81BB_292B559B4C46_.wvu.Cols" localSheetId="8" hidden="1">'Attach 5'!$H:$H</definedName>
    <definedName name="Z_BE615921_12B2_47E1_81BB_292B559B4C46_.wvu.Cols" localSheetId="11" hidden="1">'Attach 6'!$H:$H</definedName>
    <definedName name="Z_BE615921_12B2_47E1_81BB_292B559B4C46_.wvu.Cols" localSheetId="4" hidden="1">'Attach-3 (QR)'!$J:$K</definedName>
    <definedName name="Z_BE615921_12B2_47E1_81BB_292B559B4C46_.wvu.Cols" localSheetId="2" hidden="1">'Names of Bidder'!$F:$G,'Names of Bidder'!$I:$I</definedName>
    <definedName name="Z_BE615921_12B2_47E1_81BB_292B559B4C46_.wvu.PrintArea" localSheetId="14" hidden="1">'Attach 10'!$A$1:$E$20</definedName>
    <definedName name="Z_BE615921_12B2_47E1_81BB_292B559B4C46_.wvu.PrintArea" localSheetId="15" hidden="1">'Attach 11'!$A$1:$E$28</definedName>
    <definedName name="Z_BE615921_12B2_47E1_81BB_292B559B4C46_.wvu.PrintArea" localSheetId="16" hidden="1">'Attach 12'!$A$1:$E$245</definedName>
    <definedName name="Z_BE615921_12B2_47E1_81BB_292B559B4C46_.wvu.PrintArea" localSheetId="17" hidden="1">'Attach 13'!$A$1:$E$27</definedName>
    <definedName name="Z_BE615921_12B2_47E1_81BB_292B559B4C46_.wvu.PrintArea" localSheetId="18" hidden="1">'Attach 14'!$A$1:$E$29</definedName>
    <definedName name="Z_BE615921_12B2_47E1_81BB_292B559B4C46_.wvu.PrintArea" localSheetId="19" hidden="1">'Attach 14-IP'!$A$8:$I$222</definedName>
    <definedName name="Z_BE615921_12B2_47E1_81BB_292B559B4C46_.wvu.PrintArea" localSheetId="20" hidden="1">'Attach 15'!$A$1:$E$82</definedName>
    <definedName name="Z_BE615921_12B2_47E1_81BB_292B559B4C46_.wvu.PrintArea" localSheetId="21" hidden="1">'Attach 16'!$A$1:$L$94</definedName>
    <definedName name="Z_BE615921_12B2_47E1_81BB_292B559B4C46_.wvu.PrintArea" localSheetId="22" hidden="1">'Attach 17'!$A$1:$E$30</definedName>
    <definedName name="Z_BE615921_12B2_47E1_81BB_292B559B4C46_.wvu.PrintArea" localSheetId="23" hidden="1">'Attach 18'!$A$1:$E$31</definedName>
    <definedName name="Z_BE615921_12B2_47E1_81BB_292B559B4C46_.wvu.PrintArea" localSheetId="24" hidden="1">'Attach 19'!$A$1:$E$31</definedName>
    <definedName name="Z_BE615921_12B2_47E1_81BB_292B559B4C46_.wvu.PrintArea" localSheetId="26" hidden="1">'Attach 25'!$A$1:$E$27</definedName>
    <definedName name="Z_BE615921_12B2_47E1_81BB_292B559B4C46_.wvu.PrintArea" localSheetId="3" hidden="1">'Attach 3(JV)'!$A$1:$E$26</definedName>
    <definedName name="Z_BE615921_12B2_47E1_81BB_292B559B4C46_.wvu.PrintArea" localSheetId="5" hidden="1">'Attach 4'!$A$1:$E$24</definedName>
    <definedName name="Z_BE615921_12B2_47E1_81BB_292B559B4C46_.wvu.PrintArea" localSheetId="6" hidden="1">'Attach 4 (A)'!$A$1:$E$26</definedName>
    <definedName name="Z_BE615921_12B2_47E1_81BB_292B559B4C46_.wvu.PrintArea" localSheetId="7" hidden="1">'Attach 4 (B)'!$A$1:$E$25</definedName>
    <definedName name="Z_BE615921_12B2_47E1_81BB_292B559B4C46_.wvu.PrintArea" localSheetId="8" hidden="1">'Attach 5'!$A$1:$E$28</definedName>
    <definedName name="Z_BE615921_12B2_47E1_81BB_292B559B4C46_.wvu.PrintArea" localSheetId="9" hidden="1">'Attach 5A'!$A$1:$E$29</definedName>
    <definedName name="Z_BE615921_12B2_47E1_81BB_292B559B4C46_.wvu.PrintArea" localSheetId="10" hidden="1">'Attach 5B'!$A$1:$E$28</definedName>
    <definedName name="Z_BE615921_12B2_47E1_81BB_292B559B4C46_.wvu.PrintArea" localSheetId="11" hidden="1">'Attach 6'!$A$1:$E$27</definedName>
    <definedName name="Z_BE615921_12B2_47E1_81BB_292B559B4C46_.wvu.PrintArea" localSheetId="12" hidden="1">'Attach 7'!$A$1:$E$28</definedName>
    <definedName name="Z_BE615921_12B2_47E1_81BB_292B559B4C46_.wvu.PrintArea" localSheetId="13" hidden="1">'Attach 9'!$A$1:$E$52</definedName>
    <definedName name="Z_BE615921_12B2_47E1_81BB_292B559B4C46_.wvu.PrintArea" localSheetId="25" hidden="1">'Attach-20'!$A$1:$E$36</definedName>
    <definedName name="Z_BE615921_12B2_47E1_81BB_292B559B4C46_.wvu.PrintArea" localSheetId="4" hidden="1">'Attach-3 (QR)'!$A$1:$I$340</definedName>
    <definedName name="Z_BE615921_12B2_47E1_81BB_292B559B4C46_.wvu.PrintArea" localSheetId="27" hidden="1">'Bid Form 1st Envelope '!$A$1:$F$126</definedName>
    <definedName name="Z_BE615921_12B2_47E1_81BB_292B559B4C46_.wvu.PrintArea" localSheetId="2" hidden="1">'Names of Bidder'!$B$1:$D$36</definedName>
    <definedName name="Z_BE615921_12B2_47E1_81BB_292B559B4C46_.wvu.PrintTitles" localSheetId="16" hidden="1">'Attach 12'!#REF!</definedName>
    <definedName name="Z_BE615921_12B2_47E1_81BB_292B559B4C46_.wvu.PrintTitles" localSheetId="13" hidden="1">'Attach 9'!$18:$18</definedName>
    <definedName name="Z_BE615921_12B2_47E1_81BB_292B559B4C46_.wvu.Rows" localSheetId="15" hidden="1">'Attach 11'!$29:$85</definedName>
    <definedName name="Z_BE615921_12B2_47E1_81BB_292B559B4C46_.wvu.Rows" localSheetId="16" hidden="1">'Attach 12'!#REF!,'Attach 12'!#REF!,'Attach 12'!#REF!,'Attach 12'!#REF!,'Attach 12'!#REF!</definedName>
    <definedName name="Z_BE615921_12B2_47E1_81BB_292B559B4C46_.wvu.Rows" localSheetId="20" hidden="1">'Attach 15'!$15:$15</definedName>
    <definedName name="Z_BE615921_12B2_47E1_81BB_292B559B4C46_.wvu.Rows" localSheetId="21" hidden="1">'Attach 16'!$89:$92</definedName>
    <definedName name="Z_BE615921_12B2_47E1_81BB_292B559B4C46_.wvu.Rows" localSheetId="22" hidden="1">'Attach 17'!$26:$26,'Attach 17'!$32:$209</definedName>
    <definedName name="Z_BE615921_12B2_47E1_81BB_292B559B4C46_.wvu.Rows" localSheetId="23" hidden="1">'Attach 18'!$13:$13</definedName>
    <definedName name="Z_BE615921_12B2_47E1_81BB_292B559B4C46_.wvu.Rows" localSheetId="24" hidden="1">'Attach 19'!$13:$13,'Attach 19'!$20:$28</definedName>
    <definedName name="Z_BE615921_12B2_47E1_81BB_292B559B4C46_.wvu.Rows" localSheetId="26" hidden="1">'Attach 25'!$12:$12,'Attach 25'!$19:$24</definedName>
    <definedName name="Z_BE615921_12B2_47E1_81BB_292B559B4C46_.wvu.Rows" localSheetId="8" hidden="1">'Attach 5'!$4:$4</definedName>
    <definedName name="Z_BE615921_12B2_47E1_81BB_292B559B4C46_.wvu.Rows" localSheetId="25" hidden="1">'Attach-20'!$13:$13</definedName>
    <definedName name="Z_BE615921_12B2_47E1_81BB_292B559B4C46_.wvu.Rows" localSheetId="2" hidden="1">'Names of Bidder'!$11:$11,'Names of Bidder'!$28:$30</definedName>
    <definedName name="Z_C7FCA09A_C3E0_4408_81A0_5CFFEB0C6237_.wvu.Cols" localSheetId="4" hidden="1">'Attach-3 (QR)'!$J:$L</definedName>
    <definedName name="Z_C7FCA09A_C3E0_4408_81A0_5CFFEB0C6237_.wvu.PrintArea" localSheetId="22" hidden="1">'Attach 17'!$A$1:$F$30</definedName>
    <definedName name="Z_C7FCA09A_C3E0_4408_81A0_5CFFEB0C6237_.wvu.PrintArea" localSheetId="4" hidden="1">'Attach-3 (QR)'!$A$1:$I$341</definedName>
    <definedName name="Z_C7FCA09A_C3E0_4408_81A0_5CFFEB0C6237_.wvu.Rows" localSheetId="22" hidden="1">'Attach 17'!$32:$209</definedName>
    <definedName name="Z_C7FCA09A_C3E0_4408_81A0_5CFFEB0C6237_.wvu.Rows" localSheetId="4" hidden="1">'Attach-3 (QR)'!$26:$30,'Attach-3 (QR)'!#REF!,'Attach-3 (QR)'!#REF!,'Attach-3 (QR)'!$61:$61,'Attach-3 (QR)'!#REF!,'Attach-3 (QR)'!#REF!,'Attach-3 (QR)'!#REF!,'Attach-3 (QR)'!#REF!,'Attach-3 (QR)'!#REF!,'Attach-3 (QR)'!#REF!,'Attach-3 (QR)'!#REF!,'Attach-3 (QR)'!#REF!,'Attach-3 (QR)'!#REF!,'Attach-3 (QR)'!#REF!,'Attach-3 (QR)'!#REF!,'Attach-3 (QR)'!#REF!,'Attach-3 (QR)'!#REF!,'Attach-3 (QR)'!#REF!,'Attach-3 (QR)'!#REF!,'Attach-3 (QR)'!#REF!,'Attach-3 (QR)'!#REF!,'Attach-3 (QR)'!#REF!,'Attach-3 (QR)'!#REF!</definedName>
    <definedName name="Z_CB7CD015_9A92_451A_BEF4_2BC98E3768DD_.wvu.Cols" localSheetId="16" hidden="1">'Attach 12'!$G:$I</definedName>
    <definedName name="Z_CB7CD015_9A92_451A_BEF4_2BC98E3768DD_.wvu.Cols" localSheetId="20" hidden="1">'Attach 15'!$H:$H</definedName>
    <definedName name="Z_CB7CD015_9A92_451A_BEF4_2BC98E3768DD_.wvu.Cols" localSheetId="8" hidden="1">'Attach 5'!$H:$H</definedName>
    <definedName name="Z_CB7CD015_9A92_451A_BEF4_2BC98E3768DD_.wvu.Cols" localSheetId="11" hidden="1">'Attach 6'!$H:$H</definedName>
    <definedName name="Z_CB7CD015_9A92_451A_BEF4_2BC98E3768DD_.wvu.PrintArea" localSheetId="14" hidden="1">'Attach 10'!$A$1:$E$22</definedName>
    <definedName name="Z_CB7CD015_9A92_451A_BEF4_2BC98E3768DD_.wvu.PrintArea" localSheetId="15" hidden="1">'Attach 11'!$A$1:$E$28</definedName>
    <definedName name="Z_CB7CD015_9A92_451A_BEF4_2BC98E3768DD_.wvu.PrintArea" localSheetId="16" hidden="1">'Attach 12'!$A$1:$E$246</definedName>
    <definedName name="Z_CB7CD015_9A92_451A_BEF4_2BC98E3768DD_.wvu.PrintArea" localSheetId="17" hidden="1">'Attach 13'!$A$1:$E$27</definedName>
    <definedName name="Z_CB7CD015_9A92_451A_BEF4_2BC98E3768DD_.wvu.PrintArea" localSheetId="18" hidden="1">'Attach 14'!$A$1:$E$29</definedName>
    <definedName name="Z_CB7CD015_9A92_451A_BEF4_2BC98E3768DD_.wvu.PrintArea" localSheetId="19" hidden="1">'Attach 14-IP'!$A$8:$I$222</definedName>
    <definedName name="Z_CB7CD015_9A92_451A_BEF4_2BC98E3768DD_.wvu.PrintArea" localSheetId="20" hidden="1">'Attach 15'!$A$1:$E$82</definedName>
    <definedName name="Z_CB7CD015_9A92_451A_BEF4_2BC98E3768DD_.wvu.PrintArea" localSheetId="21" hidden="1">'Attach 16'!$A$1:$L$94</definedName>
    <definedName name="Z_CB7CD015_9A92_451A_BEF4_2BC98E3768DD_.wvu.PrintArea" localSheetId="22" hidden="1">'Attach 17'!$A$1:$E$33</definedName>
    <definedName name="Z_CB7CD015_9A92_451A_BEF4_2BC98E3768DD_.wvu.PrintArea" localSheetId="23" hidden="1">'Attach 18'!$A$1:$E$31</definedName>
    <definedName name="Z_CB7CD015_9A92_451A_BEF4_2BC98E3768DD_.wvu.PrintArea" localSheetId="24" hidden="1">'Attach 19'!$A$1:$E$31</definedName>
    <definedName name="Z_CB7CD015_9A92_451A_BEF4_2BC98E3768DD_.wvu.PrintArea" localSheetId="26" hidden="1">'Attach 25'!$A$1:$E$27</definedName>
    <definedName name="Z_CB7CD015_9A92_451A_BEF4_2BC98E3768DD_.wvu.PrintArea" localSheetId="3" hidden="1">'Attach 3(JV)'!$A$1:$E$28</definedName>
    <definedName name="Z_CB7CD015_9A92_451A_BEF4_2BC98E3768DD_.wvu.PrintArea" localSheetId="5" hidden="1">'Attach 4'!$A$1:$G$25</definedName>
    <definedName name="Z_CB7CD015_9A92_451A_BEF4_2BC98E3768DD_.wvu.PrintArea" localSheetId="6" hidden="1">'Attach 4 (A)'!$A$1:$E$27</definedName>
    <definedName name="Z_CB7CD015_9A92_451A_BEF4_2BC98E3768DD_.wvu.PrintArea" localSheetId="7" hidden="1">'Attach 4 (B)'!$A$1:$E$26</definedName>
    <definedName name="Z_CB7CD015_9A92_451A_BEF4_2BC98E3768DD_.wvu.PrintArea" localSheetId="8" hidden="1">'Attach 5'!$A$1:$E$28</definedName>
    <definedName name="Z_CB7CD015_9A92_451A_BEF4_2BC98E3768DD_.wvu.PrintArea" localSheetId="11" hidden="1">'Attach 6'!$A$1:$E$28</definedName>
    <definedName name="Z_CB7CD015_9A92_451A_BEF4_2BC98E3768DD_.wvu.PrintArea" localSheetId="12" hidden="1">'Attach 7'!$A$1:$E$28</definedName>
    <definedName name="Z_CB7CD015_9A92_451A_BEF4_2BC98E3768DD_.wvu.PrintArea" localSheetId="13" hidden="1">'Attach 9'!$A$1:$E$52</definedName>
    <definedName name="Z_CB7CD015_9A92_451A_BEF4_2BC98E3768DD_.wvu.PrintArea" localSheetId="27" hidden="1">'Bid Form 1st Envelope '!$A$1:$J$124</definedName>
    <definedName name="Z_CB7CD015_9A92_451A_BEF4_2BC98E3768DD_.wvu.PrintArea" localSheetId="2" hidden="1">'Names of Bidder'!$B$1:$D$36</definedName>
    <definedName name="Z_CB7CD015_9A92_451A_BEF4_2BC98E3768DD_.wvu.PrintTitles" localSheetId="16" hidden="1">'Attach 12'!#REF!</definedName>
    <definedName name="Z_CB7CD015_9A92_451A_BEF4_2BC98E3768DD_.wvu.PrintTitles" localSheetId="13" hidden="1">'Attach 9'!$18:$18</definedName>
    <definedName name="Z_CB7CD015_9A92_451A_BEF4_2BC98E3768DD_.wvu.Rows" localSheetId="16" hidden="1">'Attach 12'!#REF!,'Attach 12'!#REF!,'Attach 12'!#REF!,'Attach 12'!#REF!,'Attach 12'!#REF!</definedName>
    <definedName name="Z_CB7CD015_9A92_451A_BEF4_2BC98E3768DD_.wvu.Rows" localSheetId="20" hidden="1">'Attach 15'!$15:$15</definedName>
    <definedName name="Z_CB7CD015_9A92_451A_BEF4_2BC98E3768DD_.wvu.Rows" localSheetId="22" hidden="1">'Attach 17'!$26:$26,'Attach 17'!$32:$209</definedName>
    <definedName name="Z_CB7CD015_9A92_451A_BEF4_2BC98E3768DD_.wvu.Rows" localSheetId="23" hidden="1">'Attach 18'!$13:$13</definedName>
    <definedName name="Z_CB7CD015_9A92_451A_BEF4_2BC98E3768DD_.wvu.Rows" localSheetId="24" hidden="1">'Attach 19'!$13:$13,'Attach 19'!$20:$28</definedName>
    <definedName name="Z_CB7CD015_9A92_451A_BEF4_2BC98E3768DD_.wvu.Rows" localSheetId="26" hidden="1">'Attach 25'!$12:$12,'Attach 25'!$19:$24</definedName>
    <definedName name="Z_CB7CD015_9A92_451A_BEF4_2BC98E3768DD_.wvu.Rows" localSheetId="8" hidden="1">'Attach 5'!$4:$4</definedName>
    <definedName name="Z_CB7CD015_9A92_451A_BEF4_2BC98E3768DD_.wvu.Rows" localSheetId="27" hidden="1">'Bid Form 1st Envelope '!$46:$46</definedName>
    <definedName name="Z_CB7CD015_9A92_451A_BEF4_2BC98E3768DD_.wvu.Rows" localSheetId="2" hidden="1">'Names of Bidder'!$28:$30</definedName>
    <definedName name="Z_CD28740F_9825_447C_B887_B18F0232D126_.wvu.Cols" localSheetId="16" hidden="1">'Attach 12'!$G:$I</definedName>
    <definedName name="Z_CD28740F_9825_447C_B887_B18F0232D126_.wvu.Cols" localSheetId="20" hidden="1">'Attach 15'!$F:$F,'Attach 15'!$H:$H</definedName>
    <definedName name="Z_CD28740F_9825_447C_B887_B18F0232D126_.wvu.Cols" localSheetId="3" hidden="1">'Attach 3(JV)'!$F:$F</definedName>
    <definedName name="Z_CD28740F_9825_447C_B887_B18F0232D126_.wvu.Cols" localSheetId="8" hidden="1">'Attach 5'!$H:$H</definedName>
    <definedName name="Z_CD28740F_9825_447C_B887_B18F0232D126_.wvu.Cols" localSheetId="11" hidden="1">'Attach 6'!$H:$H</definedName>
    <definedName name="Z_CD28740F_9825_447C_B887_B18F0232D126_.wvu.Cols" localSheetId="1" hidden="1">Cover!$F:$F</definedName>
    <definedName name="Z_CD28740F_9825_447C_B887_B18F0232D126_.wvu.Cols" localSheetId="2" hidden="1">'Names of Bidder'!$F:$I</definedName>
    <definedName name="Z_CD28740F_9825_447C_B887_B18F0232D126_.wvu.PrintArea" localSheetId="14" hidden="1">'Attach 10'!$A$1:$E$20</definedName>
    <definedName name="Z_CD28740F_9825_447C_B887_B18F0232D126_.wvu.PrintArea" localSheetId="15" hidden="1">'Attach 11'!$A$1:$E$28</definedName>
    <definedName name="Z_CD28740F_9825_447C_B887_B18F0232D126_.wvu.PrintArea" localSheetId="16" hidden="1">'Attach 12'!$A$1:$E$245</definedName>
    <definedName name="Z_CD28740F_9825_447C_B887_B18F0232D126_.wvu.PrintArea" localSheetId="17" hidden="1">'Attach 13'!$A$1:$E$27</definedName>
    <definedName name="Z_CD28740F_9825_447C_B887_B18F0232D126_.wvu.PrintArea" localSheetId="18" hidden="1">'Attach 14'!$A$1:$E$27</definedName>
    <definedName name="Z_CD28740F_9825_447C_B887_B18F0232D126_.wvu.PrintArea" localSheetId="19" hidden="1">'Attach 14-IP'!$A$8:$I$222</definedName>
    <definedName name="Z_CD28740F_9825_447C_B887_B18F0232D126_.wvu.PrintArea" localSheetId="20" hidden="1">'Attach 15'!$A$1:$E$82</definedName>
    <definedName name="Z_CD28740F_9825_447C_B887_B18F0232D126_.wvu.PrintArea" localSheetId="21" hidden="1">'Attach 16'!$A$1:$L$94</definedName>
    <definedName name="Z_CD28740F_9825_447C_B887_B18F0232D126_.wvu.PrintArea" localSheetId="22" hidden="1">'Attach 17'!$A$1:$E$30</definedName>
    <definedName name="Z_CD28740F_9825_447C_B887_B18F0232D126_.wvu.PrintArea" localSheetId="23" hidden="1">'Attach 18'!$A$1:$E$31</definedName>
    <definedName name="Z_CD28740F_9825_447C_B887_B18F0232D126_.wvu.PrintArea" localSheetId="24" hidden="1">'Attach 19'!$A$1:$E$31</definedName>
    <definedName name="Z_CD28740F_9825_447C_B887_B18F0232D126_.wvu.PrintArea" localSheetId="26" hidden="1">'Attach 25'!$A$1:$E$27</definedName>
    <definedName name="Z_CD28740F_9825_447C_B887_B18F0232D126_.wvu.PrintArea" localSheetId="3" hidden="1">'Attach 3(JV)'!$A$1:$E$26</definedName>
    <definedName name="Z_CD28740F_9825_447C_B887_B18F0232D126_.wvu.PrintArea" localSheetId="5" hidden="1">'Attach 4'!$A$1:$G$24</definedName>
    <definedName name="Z_CD28740F_9825_447C_B887_B18F0232D126_.wvu.PrintArea" localSheetId="6" hidden="1">'Attach 4 (A)'!$A$1:$E$26</definedName>
    <definedName name="Z_CD28740F_9825_447C_B887_B18F0232D126_.wvu.PrintArea" localSheetId="7" hidden="1">'Attach 4 (B)'!$A$1:$E$25</definedName>
    <definedName name="Z_CD28740F_9825_447C_B887_B18F0232D126_.wvu.PrintArea" localSheetId="8" hidden="1">'Attach 5'!$A$1:$E$28</definedName>
    <definedName name="Z_CD28740F_9825_447C_B887_B18F0232D126_.wvu.PrintArea" localSheetId="9" hidden="1">'Attach 5A'!$A$1:$E$29</definedName>
    <definedName name="Z_CD28740F_9825_447C_B887_B18F0232D126_.wvu.PrintArea" localSheetId="10" hidden="1">'Attach 5B'!$A$1:$E$28</definedName>
    <definedName name="Z_CD28740F_9825_447C_B887_B18F0232D126_.wvu.PrintArea" localSheetId="11" hidden="1">'Attach 6'!$A$1:$E$27</definedName>
    <definedName name="Z_CD28740F_9825_447C_B887_B18F0232D126_.wvu.PrintArea" localSheetId="12" hidden="1">'Attach 7'!$A$1:$E$28</definedName>
    <definedName name="Z_CD28740F_9825_447C_B887_B18F0232D126_.wvu.PrintArea" localSheetId="13" hidden="1">'Attach 9'!$A$1:$E$52</definedName>
    <definedName name="Z_CD28740F_9825_447C_B887_B18F0232D126_.wvu.PrintArea" localSheetId="25" hidden="1">'Attach-20'!$A$1:$E$36</definedName>
    <definedName name="Z_CD28740F_9825_447C_B887_B18F0232D126_.wvu.PrintArea" localSheetId="4" hidden="1">'Attach-3 (QR)'!$A$1:$I$340</definedName>
    <definedName name="Z_CD28740F_9825_447C_B887_B18F0232D126_.wvu.PrintArea" localSheetId="27" hidden="1">'Bid Form 1st Envelope '!$A$1:$L$126</definedName>
    <definedName name="Z_CD28740F_9825_447C_B887_B18F0232D126_.wvu.PrintArea" localSheetId="1" hidden="1">Cover!$A$1:$E$19</definedName>
    <definedName name="Z_CD28740F_9825_447C_B887_B18F0232D126_.wvu.PrintArea" localSheetId="2" hidden="1">'Names of Bidder'!$B$1:$D$36</definedName>
    <definedName name="Z_CD28740F_9825_447C_B887_B18F0232D126_.wvu.PrintTitles" localSheetId="13" hidden="1">'Attach 9'!$18:$18</definedName>
    <definedName name="Z_CD28740F_9825_447C_B887_B18F0232D126_.wvu.Rows" localSheetId="15" hidden="1">'Attach 11'!$29:$85</definedName>
    <definedName name="Z_CD28740F_9825_447C_B887_B18F0232D126_.wvu.Rows" localSheetId="16" hidden="1">'Attach 12'!$24:$28,'Attach 12'!$30:$32,'Attach 12'!$38:$44,'Attach 12'!$64:$68,'Attach 12'!$184:$241</definedName>
    <definedName name="Z_CD28740F_9825_447C_B887_B18F0232D126_.wvu.Rows" localSheetId="20" hidden="1">'Attach 15'!$15:$15</definedName>
    <definedName name="Z_CD28740F_9825_447C_B887_B18F0232D126_.wvu.Rows" localSheetId="21" hidden="1">'Attach 16'!$89:$92</definedName>
    <definedName name="Z_CD28740F_9825_447C_B887_B18F0232D126_.wvu.Rows" localSheetId="22" hidden="1">'Attach 17'!$26:$26,'Attach 17'!$32:$209</definedName>
    <definedName name="Z_CD28740F_9825_447C_B887_B18F0232D126_.wvu.Rows" localSheetId="23" hidden="1">'Attach 18'!$13:$13</definedName>
    <definedName name="Z_CD28740F_9825_447C_B887_B18F0232D126_.wvu.Rows" localSheetId="24" hidden="1">'Attach 19'!$13:$13,'Attach 19'!$20:$28</definedName>
    <definedName name="Z_CD28740F_9825_447C_B887_B18F0232D126_.wvu.Rows" localSheetId="26" hidden="1">'Attach 25'!$12:$12,'Attach 25'!$23:$24</definedName>
    <definedName name="Z_CD28740F_9825_447C_B887_B18F0232D126_.wvu.Rows" localSheetId="25" hidden="1">'Attach-20'!$13:$13</definedName>
    <definedName name="Z_CD28740F_9825_447C_B887_B18F0232D126_.wvu.Rows" localSheetId="4" hidden="1">'Attach-3 (QR)'!$16:$337</definedName>
    <definedName name="Z_CD28740F_9825_447C_B887_B18F0232D126_.wvu.Rows" localSheetId="27" hidden="1">'Bid Form 1st Envelope '!$32:$32</definedName>
    <definedName name="Z_CD28740F_9825_447C_B887_B18F0232D126_.wvu.Rows" localSheetId="2" hidden="1">'Names of Bidder'!$10:$11,'Names of Bidder'!$23:$26,'Names of Bidder'!$28:$30</definedName>
    <definedName name="Z_CD4CA1A8_824A_452F_BDBA_32A47C1B3013_.wvu.Cols" localSheetId="20" hidden="1">'Attach 15'!$H:$H</definedName>
    <definedName name="Z_CD4CA1A8_824A_452F_BDBA_32A47C1B3013_.wvu.Cols" localSheetId="8" hidden="1">'Attach 5'!$H:$H</definedName>
    <definedName name="Z_CD4CA1A8_824A_452F_BDBA_32A47C1B3013_.wvu.Cols" localSheetId="11" hidden="1">'Attach 6'!$H:$H</definedName>
    <definedName name="Z_CD4CA1A8_824A_452F_BDBA_32A47C1B3013_.wvu.PrintArea" localSheetId="14" hidden="1">'Attach 10'!$A$1:$E$22</definedName>
    <definedName name="Z_CD4CA1A8_824A_452F_BDBA_32A47C1B3013_.wvu.PrintArea" localSheetId="15" hidden="1">'Attach 11'!$A$1:$E$84</definedName>
    <definedName name="Z_CD4CA1A8_824A_452F_BDBA_32A47C1B3013_.wvu.PrintArea" localSheetId="16" hidden="1">'Attach 12'!$A$1:$E$246</definedName>
    <definedName name="Z_CD4CA1A8_824A_452F_BDBA_32A47C1B3013_.wvu.PrintArea" localSheetId="17" hidden="1">'Attach 13'!$A$1:$E$29</definedName>
    <definedName name="Z_CD4CA1A8_824A_452F_BDBA_32A47C1B3013_.wvu.PrintArea" localSheetId="18" hidden="1">'Attach 14'!$A$1:$E$29</definedName>
    <definedName name="Z_CD4CA1A8_824A_452F_BDBA_32A47C1B3013_.wvu.PrintArea" localSheetId="20" hidden="1">'Attach 15'!$A$1:$E$83</definedName>
    <definedName name="Z_CD4CA1A8_824A_452F_BDBA_32A47C1B3013_.wvu.PrintArea" localSheetId="21" hidden="1">'Attach 16'!$A$1:$L$94</definedName>
    <definedName name="Z_CD4CA1A8_824A_452F_BDBA_32A47C1B3013_.wvu.PrintArea" localSheetId="24" hidden="1">'Attach 19'!$A$1:$E$35</definedName>
    <definedName name="Z_CD4CA1A8_824A_452F_BDBA_32A47C1B3013_.wvu.PrintArea" localSheetId="26" hidden="1">'Attach 25'!$A$1:$E$31</definedName>
    <definedName name="Z_CD4CA1A8_824A_452F_BDBA_32A47C1B3013_.wvu.PrintArea" localSheetId="3" hidden="1">'Attach 3(JV)'!$A$1:$E$28</definedName>
    <definedName name="Z_CD4CA1A8_824A_452F_BDBA_32A47C1B3013_.wvu.PrintArea" localSheetId="5" hidden="1">'Attach 4'!$A$1:$E$25</definedName>
    <definedName name="Z_CD4CA1A8_824A_452F_BDBA_32A47C1B3013_.wvu.PrintArea" localSheetId="6" hidden="1">'Attach 4 (A)'!$A$1:$E$27</definedName>
    <definedName name="Z_CD4CA1A8_824A_452F_BDBA_32A47C1B3013_.wvu.PrintArea" localSheetId="7" hidden="1">'Attach 4 (B)'!$A$1:$E$26</definedName>
    <definedName name="Z_CD4CA1A8_824A_452F_BDBA_32A47C1B3013_.wvu.PrintArea" localSheetId="8" hidden="1">'Attach 5'!$A$1:$E$29</definedName>
    <definedName name="Z_CD4CA1A8_824A_452F_BDBA_32A47C1B3013_.wvu.PrintArea" localSheetId="11" hidden="1">'Attach 6'!$A$1:$E$51</definedName>
    <definedName name="Z_CD4CA1A8_824A_452F_BDBA_32A47C1B3013_.wvu.PrintArea" localSheetId="12" hidden="1">'Attach 7'!$A$1:$E$28</definedName>
    <definedName name="Z_CD4CA1A8_824A_452F_BDBA_32A47C1B3013_.wvu.PrintArea" localSheetId="13" hidden="1">'Attach 9'!$A$1:$E$58</definedName>
    <definedName name="Z_CD4CA1A8_824A_452F_BDBA_32A47C1B3013_.wvu.PrintArea" localSheetId="2" hidden="1">'Names of Bidder'!$B$1:$D$36</definedName>
    <definedName name="Z_CD4CA1A8_824A_452F_BDBA_32A47C1B3013_.wvu.PrintTitles" localSheetId="16" hidden="1">'Attach 12'!#REF!</definedName>
    <definedName name="Z_CD4CA1A8_824A_452F_BDBA_32A47C1B3013_.wvu.PrintTitles" localSheetId="13" hidden="1">'Attach 9'!$18:$18</definedName>
    <definedName name="Z_CD4CA1A8_824A_452F_BDBA_32A47C1B3013_.wvu.Rows" localSheetId="16" hidden="1">'Attach 12'!#REF!,'Attach 12'!#REF!,'Attach 12'!#REF!,'Attach 12'!#REF!,'Attach 12'!#REF!</definedName>
    <definedName name="Z_CD4CA1A8_824A_452F_BDBA_32A47C1B3013_.wvu.Rows" localSheetId="20" hidden="1">'Attach 15'!$12:$13,'Attach 15'!$15:$15</definedName>
    <definedName name="Z_CFBF18EC_8277_4311_991B_395AF21BB33B_.wvu.Cols" localSheetId="16" hidden="1">'Attach 12'!$G:$I</definedName>
    <definedName name="Z_CFBF18EC_8277_4311_991B_395AF21BB33B_.wvu.Cols" localSheetId="20" hidden="1">'Attach 15'!$H:$H</definedName>
    <definedName name="Z_CFBF18EC_8277_4311_991B_395AF21BB33B_.wvu.Cols" localSheetId="8" hidden="1">'Attach 5'!$H:$H</definedName>
    <definedName name="Z_CFBF18EC_8277_4311_991B_395AF21BB33B_.wvu.Cols" localSheetId="11" hidden="1">'Attach 6'!$H:$H</definedName>
    <definedName name="Z_CFBF18EC_8277_4311_991B_395AF21BB33B_.wvu.PrintArea" localSheetId="14" hidden="1">'Attach 10'!$A$1:$E$20</definedName>
    <definedName name="Z_CFBF18EC_8277_4311_991B_395AF21BB33B_.wvu.PrintArea" localSheetId="15" hidden="1">'Attach 11'!$A$1:$E$28</definedName>
    <definedName name="Z_CFBF18EC_8277_4311_991B_395AF21BB33B_.wvu.PrintArea" localSheetId="16" hidden="1">'Attach 12'!$A$1:$E$246</definedName>
    <definedName name="Z_CFBF18EC_8277_4311_991B_395AF21BB33B_.wvu.PrintArea" localSheetId="17" hidden="1">'Attach 13'!$A$1:$E$27</definedName>
    <definedName name="Z_CFBF18EC_8277_4311_991B_395AF21BB33B_.wvu.PrintArea" localSheetId="18" hidden="1">'Attach 14'!$A$1:$E$29</definedName>
    <definedName name="Z_CFBF18EC_8277_4311_991B_395AF21BB33B_.wvu.PrintArea" localSheetId="19" hidden="1">'Attach 14-IP'!$A$8:$I$222</definedName>
    <definedName name="Z_CFBF18EC_8277_4311_991B_395AF21BB33B_.wvu.PrintArea" localSheetId="20" hidden="1">'Attach 15'!$A$1:$E$82</definedName>
    <definedName name="Z_CFBF18EC_8277_4311_991B_395AF21BB33B_.wvu.PrintArea" localSheetId="21" hidden="1">'Attach 16'!$A$1:$L$94</definedName>
    <definedName name="Z_CFBF18EC_8277_4311_991B_395AF21BB33B_.wvu.PrintArea" localSheetId="22" hidden="1">'Attach 17'!$A$1:$E$30</definedName>
    <definedName name="Z_CFBF18EC_8277_4311_991B_395AF21BB33B_.wvu.PrintArea" localSheetId="23" hidden="1">'Attach 18'!$A$1:$E$31</definedName>
    <definedName name="Z_CFBF18EC_8277_4311_991B_395AF21BB33B_.wvu.PrintArea" localSheetId="24" hidden="1">'Attach 19'!$A$1:$E$31</definedName>
    <definedName name="Z_CFBF18EC_8277_4311_991B_395AF21BB33B_.wvu.PrintArea" localSheetId="26" hidden="1">'Attach 25'!$A$1:$E$27</definedName>
    <definedName name="Z_CFBF18EC_8277_4311_991B_395AF21BB33B_.wvu.PrintArea" localSheetId="3" hidden="1">'Attach 3(JV)'!$A$1:$E$26</definedName>
    <definedName name="Z_CFBF18EC_8277_4311_991B_395AF21BB33B_.wvu.PrintArea" localSheetId="5" hidden="1">'Attach 4'!$A$1:$E$24</definedName>
    <definedName name="Z_CFBF18EC_8277_4311_991B_395AF21BB33B_.wvu.PrintArea" localSheetId="6" hidden="1">'Attach 4 (A)'!$A$1:$E$26</definedName>
    <definedName name="Z_CFBF18EC_8277_4311_991B_395AF21BB33B_.wvu.PrintArea" localSheetId="7" hidden="1">'Attach 4 (B)'!$A$1:$E$25</definedName>
    <definedName name="Z_CFBF18EC_8277_4311_991B_395AF21BB33B_.wvu.PrintArea" localSheetId="8" hidden="1">'Attach 5'!$A$1:$E$28</definedName>
    <definedName name="Z_CFBF18EC_8277_4311_991B_395AF21BB33B_.wvu.PrintArea" localSheetId="9" hidden="1">'Attach 5A'!$A$1:$E$29</definedName>
    <definedName name="Z_CFBF18EC_8277_4311_991B_395AF21BB33B_.wvu.PrintArea" localSheetId="10" hidden="1">'Attach 5B'!$A$1:$E$28</definedName>
    <definedName name="Z_CFBF18EC_8277_4311_991B_395AF21BB33B_.wvu.PrintArea" localSheetId="11" hidden="1">'Attach 6'!$A$1:$E$27</definedName>
    <definedName name="Z_CFBF18EC_8277_4311_991B_395AF21BB33B_.wvu.PrintArea" localSheetId="12" hidden="1">'Attach 7'!$A$1:$E$28</definedName>
    <definedName name="Z_CFBF18EC_8277_4311_991B_395AF21BB33B_.wvu.PrintArea" localSheetId="13" hidden="1">'Attach 9'!$A$1:$E$52</definedName>
    <definedName name="Z_CFBF18EC_8277_4311_991B_395AF21BB33B_.wvu.PrintArea" localSheetId="25" hidden="1">'Attach-20'!$A$1:$E$36</definedName>
    <definedName name="Z_CFBF18EC_8277_4311_991B_395AF21BB33B_.wvu.PrintArea" localSheetId="27" hidden="1">'Bid Form 1st Envelope '!$A$1:$F$126</definedName>
    <definedName name="Z_CFBF18EC_8277_4311_991B_395AF21BB33B_.wvu.PrintArea" localSheetId="2" hidden="1">'Names of Bidder'!$B$1:$D$36</definedName>
    <definedName name="Z_CFBF18EC_8277_4311_991B_395AF21BB33B_.wvu.PrintTitles" localSheetId="16" hidden="1">'Attach 12'!#REF!</definedName>
    <definedName name="Z_CFBF18EC_8277_4311_991B_395AF21BB33B_.wvu.PrintTitles" localSheetId="13" hidden="1">'Attach 9'!$18:$18</definedName>
    <definedName name="Z_CFBF18EC_8277_4311_991B_395AF21BB33B_.wvu.Rows" localSheetId="15" hidden="1">'Attach 11'!$29:$85</definedName>
    <definedName name="Z_CFBF18EC_8277_4311_991B_395AF21BB33B_.wvu.Rows" localSheetId="16" hidden="1">'Attach 12'!#REF!,'Attach 12'!#REF!,'Attach 12'!#REF!,'Attach 12'!#REF!,'Attach 12'!#REF!</definedName>
    <definedName name="Z_CFBF18EC_8277_4311_991B_395AF21BB33B_.wvu.Rows" localSheetId="20" hidden="1">'Attach 15'!$15:$15</definedName>
    <definedName name="Z_CFBF18EC_8277_4311_991B_395AF21BB33B_.wvu.Rows" localSheetId="22" hidden="1">'Attach 17'!$26:$26,'Attach 17'!$32:$209</definedName>
    <definedName name="Z_CFBF18EC_8277_4311_991B_395AF21BB33B_.wvu.Rows" localSheetId="23" hidden="1">'Attach 18'!$13:$13</definedName>
    <definedName name="Z_CFBF18EC_8277_4311_991B_395AF21BB33B_.wvu.Rows" localSheetId="24" hidden="1">'Attach 19'!$13:$13,'Attach 19'!$20:$28</definedName>
    <definedName name="Z_CFBF18EC_8277_4311_991B_395AF21BB33B_.wvu.Rows" localSheetId="26" hidden="1">'Attach 25'!$12:$12,'Attach 25'!$19:$24</definedName>
    <definedName name="Z_CFBF18EC_8277_4311_991B_395AF21BB33B_.wvu.Rows" localSheetId="8" hidden="1">'Attach 5'!$4:$4</definedName>
    <definedName name="Z_CFBF18EC_8277_4311_991B_395AF21BB33B_.wvu.Rows" localSheetId="25" hidden="1">'Attach-20'!$13:$13</definedName>
    <definedName name="Z_CFBF18EC_8277_4311_991B_395AF21BB33B_.wvu.Rows" localSheetId="2" hidden="1">'Names of Bidder'!$28:$30</definedName>
    <definedName name="Z_D05C69EC_C4A6_4AED_AFBA_A3044FD4B3FB_.wvu.Cols" localSheetId="16" hidden="1">'Attach 12'!$G:$I</definedName>
    <definedName name="Z_D05C69EC_C4A6_4AED_AFBA_A3044FD4B3FB_.wvu.Cols" localSheetId="20" hidden="1">'Attach 15'!$F:$F,'Attach 15'!$H:$H</definedName>
    <definedName name="Z_D05C69EC_C4A6_4AED_AFBA_A3044FD4B3FB_.wvu.Cols" localSheetId="3" hidden="1">'Attach 3(JV)'!$F:$F</definedName>
    <definedName name="Z_D05C69EC_C4A6_4AED_AFBA_A3044FD4B3FB_.wvu.Cols" localSheetId="8" hidden="1">'Attach 5'!$H:$H</definedName>
    <definedName name="Z_D05C69EC_C4A6_4AED_AFBA_A3044FD4B3FB_.wvu.Cols" localSheetId="11" hidden="1">'Attach 6'!$H:$H</definedName>
    <definedName name="Z_D05C69EC_C4A6_4AED_AFBA_A3044FD4B3FB_.wvu.Cols" localSheetId="2" hidden="1">'Names of Bidder'!$F:$G,'Names of Bidder'!$I:$I</definedName>
    <definedName name="Z_D05C69EC_C4A6_4AED_AFBA_A3044FD4B3FB_.wvu.PrintArea" localSheetId="14" hidden="1">'Attach 10'!$A$1:$E$20</definedName>
    <definedName name="Z_D05C69EC_C4A6_4AED_AFBA_A3044FD4B3FB_.wvu.PrintArea" localSheetId="15" hidden="1">'Attach 11'!$A$1:$E$28</definedName>
    <definedName name="Z_D05C69EC_C4A6_4AED_AFBA_A3044FD4B3FB_.wvu.PrintArea" localSheetId="16" hidden="1">'Attach 12'!$A$1:$E$245</definedName>
    <definedName name="Z_D05C69EC_C4A6_4AED_AFBA_A3044FD4B3FB_.wvu.PrintArea" localSheetId="17" hidden="1">'Attach 13'!$A$1:$E$27</definedName>
    <definedName name="Z_D05C69EC_C4A6_4AED_AFBA_A3044FD4B3FB_.wvu.PrintArea" localSheetId="18" hidden="1">'Attach 14'!$A$1:$E$29</definedName>
    <definedName name="Z_D05C69EC_C4A6_4AED_AFBA_A3044FD4B3FB_.wvu.PrintArea" localSheetId="19" hidden="1">'Attach 14-IP'!$A$8:$I$222</definedName>
    <definedName name="Z_D05C69EC_C4A6_4AED_AFBA_A3044FD4B3FB_.wvu.PrintArea" localSheetId="20" hidden="1">'Attach 15'!$A$1:$E$82</definedName>
    <definedName name="Z_D05C69EC_C4A6_4AED_AFBA_A3044FD4B3FB_.wvu.PrintArea" localSheetId="21" hidden="1">'Attach 16'!$A$1:$L$94</definedName>
    <definedName name="Z_D05C69EC_C4A6_4AED_AFBA_A3044FD4B3FB_.wvu.PrintArea" localSheetId="22" hidden="1">'Attach 17'!$A$1:$E$30</definedName>
    <definedName name="Z_D05C69EC_C4A6_4AED_AFBA_A3044FD4B3FB_.wvu.PrintArea" localSheetId="23" hidden="1">'Attach 18'!$A$1:$E$31</definedName>
    <definedName name="Z_D05C69EC_C4A6_4AED_AFBA_A3044FD4B3FB_.wvu.PrintArea" localSheetId="24" hidden="1">'Attach 19'!$A$1:$E$31</definedName>
    <definedName name="Z_D05C69EC_C4A6_4AED_AFBA_A3044FD4B3FB_.wvu.PrintArea" localSheetId="26" hidden="1">'Attach 25'!$A$1:$E$27</definedName>
    <definedName name="Z_D05C69EC_C4A6_4AED_AFBA_A3044FD4B3FB_.wvu.PrintArea" localSheetId="3" hidden="1">'Attach 3(JV)'!$A$1:$E$26</definedName>
    <definedName name="Z_D05C69EC_C4A6_4AED_AFBA_A3044FD4B3FB_.wvu.PrintArea" localSheetId="5" hidden="1">'Attach 4'!$A$1:$E$24</definedName>
    <definedName name="Z_D05C69EC_C4A6_4AED_AFBA_A3044FD4B3FB_.wvu.PrintArea" localSheetId="6" hidden="1">'Attach 4 (A)'!$A$1:$E$26</definedName>
    <definedName name="Z_D05C69EC_C4A6_4AED_AFBA_A3044FD4B3FB_.wvu.PrintArea" localSheetId="7" hidden="1">'Attach 4 (B)'!$A$1:$E$25</definedName>
    <definedName name="Z_D05C69EC_C4A6_4AED_AFBA_A3044FD4B3FB_.wvu.PrintArea" localSheetId="8" hidden="1">'Attach 5'!$A$1:$E$28</definedName>
    <definedName name="Z_D05C69EC_C4A6_4AED_AFBA_A3044FD4B3FB_.wvu.PrintArea" localSheetId="9" hidden="1">'Attach 5A'!$A$1:$E$29</definedName>
    <definedName name="Z_D05C69EC_C4A6_4AED_AFBA_A3044FD4B3FB_.wvu.PrintArea" localSheetId="10" hidden="1">'Attach 5B'!$A$1:$E$28</definedName>
    <definedName name="Z_D05C69EC_C4A6_4AED_AFBA_A3044FD4B3FB_.wvu.PrintArea" localSheetId="11" hidden="1">'Attach 6'!$A$1:$E$27</definedName>
    <definedName name="Z_D05C69EC_C4A6_4AED_AFBA_A3044FD4B3FB_.wvu.PrintArea" localSheetId="12" hidden="1">'Attach 7'!$A$1:$E$28</definedName>
    <definedName name="Z_D05C69EC_C4A6_4AED_AFBA_A3044FD4B3FB_.wvu.PrintArea" localSheetId="13" hidden="1">'Attach 9'!$A$1:$E$52</definedName>
    <definedName name="Z_D05C69EC_C4A6_4AED_AFBA_A3044FD4B3FB_.wvu.PrintArea" localSheetId="25" hidden="1">'Attach-20'!$A$1:$E$36</definedName>
    <definedName name="Z_D05C69EC_C4A6_4AED_AFBA_A3044FD4B3FB_.wvu.PrintArea" localSheetId="4" hidden="1">'Attach-3 (QR)'!$A$1:$I$340</definedName>
    <definedName name="Z_D05C69EC_C4A6_4AED_AFBA_A3044FD4B3FB_.wvu.PrintArea" localSheetId="27" hidden="1">'Bid Form 1st Envelope '!$A$1:$F$126</definedName>
    <definedName name="Z_D05C69EC_C4A6_4AED_AFBA_A3044FD4B3FB_.wvu.PrintArea" localSheetId="2" hidden="1">'Names of Bidder'!$B$1:$D$36</definedName>
    <definedName name="Z_D05C69EC_C4A6_4AED_AFBA_A3044FD4B3FB_.wvu.PrintTitles" localSheetId="16" hidden="1">'Attach 12'!#REF!</definedName>
    <definedName name="Z_D05C69EC_C4A6_4AED_AFBA_A3044FD4B3FB_.wvu.PrintTitles" localSheetId="13" hidden="1">'Attach 9'!$18:$18</definedName>
    <definedName name="Z_D05C69EC_C4A6_4AED_AFBA_A3044FD4B3FB_.wvu.Rows" localSheetId="15" hidden="1">'Attach 11'!$29:$85</definedName>
    <definedName name="Z_D05C69EC_C4A6_4AED_AFBA_A3044FD4B3FB_.wvu.Rows" localSheetId="16" hidden="1">'Attach 12'!#REF!</definedName>
    <definedName name="Z_D05C69EC_C4A6_4AED_AFBA_A3044FD4B3FB_.wvu.Rows" localSheetId="20" hidden="1">'Attach 15'!$15:$15</definedName>
    <definedName name="Z_D05C69EC_C4A6_4AED_AFBA_A3044FD4B3FB_.wvu.Rows" localSheetId="21" hidden="1">'Attach 16'!$89:$92</definedName>
    <definedName name="Z_D05C69EC_C4A6_4AED_AFBA_A3044FD4B3FB_.wvu.Rows" localSheetId="22" hidden="1">'Attach 17'!$26:$26,'Attach 17'!$32:$209</definedName>
    <definedName name="Z_D05C69EC_C4A6_4AED_AFBA_A3044FD4B3FB_.wvu.Rows" localSheetId="23" hidden="1">'Attach 18'!$13:$13</definedName>
    <definedName name="Z_D05C69EC_C4A6_4AED_AFBA_A3044FD4B3FB_.wvu.Rows" localSheetId="24" hidden="1">'Attach 19'!$13:$13,'Attach 19'!$20:$28</definedName>
    <definedName name="Z_D05C69EC_C4A6_4AED_AFBA_A3044FD4B3FB_.wvu.Rows" localSheetId="26" hidden="1">'Attach 25'!$12:$12,'Attach 25'!$19:$24</definedName>
    <definedName name="Z_D05C69EC_C4A6_4AED_AFBA_A3044FD4B3FB_.wvu.Rows" localSheetId="8" hidden="1">'Attach 5'!$4:$4</definedName>
    <definedName name="Z_D05C69EC_C4A6_4AED_AFBA_A3044FD4B3FB_.wvu.Rows" localSheetId="25" hidden="1">'Attach-20'!$13:$13</definedName>
    <definedName name="Z_D05C69EC_C4A6_4AED_AFBA_A3044FD4B3FB_.wvu.Rows" localSheetId="4" hidden="1">'Attach-3 (QR)'!$128:$143</definedName>
    <definedName name="Z_D05C69EC_C4A6_4AED_AFBA_A3044FD4B3FB_.wvu.Rows" localSheetId="2" hidden="1">'Names of Bidder'!$11:$11,'Names of Bidder'!$28:$30</definedName>
    <definedName name="Z_D5994A17_2357_4B78_B667_DDB5D94B6FD1_.wvu.Cols" localSheetId="4" hidden="1">'Attach-3 (QR)'!$N:$O</definedName>
    <definedName name="Z_D5994A17_2357_4B78_B667_DDB5D94B6FD1_.wvu.PrintArea" localSheetId="4" hidden="1">'Attach-3 (QR)'!$A$1:$I$341</definedName>
    <definedName name="Z_D5994A17_2357_4B78_B667_DDB5D94B6FD1_.wvu.Rows" localSheetId="4" hidden="1">'Attach-3 (QR)'!#REF!,'Attach-3 (QR)'!#REF!,'Attach-3 (QR)'!#REF!,'Attach-3 (QR)'!$218:$220</definedName>
    <definedName name="Z_DC28ED1E_3E35_4094_9C2B_5C0A1C1D459C_.wvu.Cols" localSheetId="20" hidden="1">'Attach 15'!$H:$H</definedName>
    <definedName name="Z_DC28ED1E_3E35_4094_9C2B_5C0A1C1D459C_.wvu.Cols" localSheetId="8" hidden="1">'Attach 5'!$H:$H</definedName>
    <definedName name="Z_DC28ED1E_3E35_4094_9C2B_5C0A1C1D459C_.wvu.Cols" localSheetId="11" hidden="1">'Attach 6'!$H:$H</definedName>
    <definedName name="Z_DC28ED1E_3E35_4094_9C2B_5C0A1C1D459C_.wvu.PrintArea" localSheetId="14" hidden="1">'Attach 10'!$A$1:$E$22</definedName>
    <definedName name="Z_DC28ED1E_3E35_4094_9C2B_5C0A1C1D459C_.wvu.PrintArea" localSheetId="15" hidden="1">'Attach 11'!$A$1:$E$28</definedName>
    <definedName name="Z_DC28ED1E_3E35_4094_9C2B_5C0A1C1D459C_.wvu.PrintArea" localSheetId="16" hidden="1">'Attach 12'!$A$1:$E$246</definedName>
    <definedName name="Z_DC28ED1E_3E35_4094_9C2B_5C0A1C1D459C_.wvu.PrintArea" localSheetId="17" hidden="1">'Attach 13'!$A$1:$E$29</definedName>
    <definedName name="Z_DC28ED1E_3E35_4094_9C2B_5C0A1C1D459C_.wvu.PrintArea" localSheetId="18" hidden="1">'Attach 14'!$A$1:$E$29</definedName>
    <definedName name="Z_DC28ED1E_3E35_4094_9C2B_5C0A1C1D459C_.wvu.PrintArea" localSheetId="19" hidden="1">'Attach 14-IP'!$A$8:$I$222</definedName>
    <definedName name="Z_DC28ED1E_3E35_4094_9C2B_5C0A1C1D459C_.wvu.PrintArea" localSheetId="20" hidden="1">'Attach 15'!$A$1:$E$82</definedName>
    <definedName name="Z_DC28ED1E_3E35_4094_9C2B_5C0A1C1D459C_.wvu.PrintArea" localSheetId="21" hidden="1">'Attach 16'!$A$1:$L$94</definedName>
    <definedName name="Z_DC28ED1E_3E35_4094_9C2B_5C0A1C1D459C_.wvu.PrintArea" localSheetId="22" hidden="1">'Attach 17'!$A$1:$E$33</definedName>
    <definedName name="Z_DC28ED1E_3E35_4094_9C2B_5C0A1C1D459C_.wvu.PrintArea" localSheetId="24" hidden="1">'Attach 19'!$A$1:$E$31</definedName>
    <definedName name="Z_DC28ED1E_3E35_4094_9C2B_5C0A1C1D459C_.wvu.PrintArea" localSheetId="26" hidden="1">'Attach 25'!$A$1:$E$27</definedName>
    <definedName name="Z_DC28ED1E_3E35_4094_9C2B_5C0A1C1D459C_.wvu.PrintArea" localSheetId="3" hidden="1">'Attach 3(JV)'!$A$1:$E$28</definedName>
    <definedName name="Z_DC28ED1E_3E35_4094_9C2B_5C0A1C1D459C_.wvu.PrintArea" localSheetId="5" hidden="1">'Attach 4'!$A$1:$E$25</definedName>
    <definedName name="Z_DC28ED1E_3E35_4094_9C2B_5C0A1C1D459C_.wvu.PrintArea" localSheetId="6" hidden="1">'Attach 4 (A)'!$A$1:$E$27</definedName>
    <definedName name="Z_DC28ED1E_3E35_4094_9C2B_5C0A1C1D459C_.wvu.PrintArea" localSheetId="7" hidden="1">'Attach 4 (B)'!$A$1:$E$26</definedName>
    <definedName name="Z_DC28ED1E_3E35_4094_9C2B_5C0A1C1D459C_.wvu.PrintArea" localSheetId="8" hidden="1">'Attach 5'!$A$1:$E$28</definedName>
    <definedName name="Z_DC28ED1E_3E35_4094_9C2B_5C0A1C1D459C_.wvu.PrintArea" localSheetId="11" hidden="1">'Attach 6'!$A$1:$E$28</definedName>
    <definedName name="Z_DC28ED1E_3E35_4094_9C2B_5C0A1C1D459C_.wvu.PrintArea" localSheetId="12" hidden="1">'Attach 7'!$A$1:$E$28</definedName>
    <definedName name="Z_DC28ED1E_3E35_4094_9C2B_5C0A1C1D459C_.wvu.PrintArea" localSheetId="13" hidden="1">'Attach 9'!$A$1:$E$58</definedName>
    <definedName name="Z_DC28ED1E_3E35_4094_9C2B_5C0A1C1D459C_.wvu.PrintArea" localSheetId="27" hidden="1">'Bid Form 1st Envelope '!$A$1:$F$126</definedName>
    <definedName name="Z_DC28ED1E_3E35_4094_9C2B_5C0A1C1D459C_.wvu.PrintArea" localSheetId="2" hidden="1">'Names of Bidder'!$B$1:$D$36</definedName>
    <definedName name="Z_DC28ED1E_3E35_4094_9C2B_5C0A1C1D459C_.wvu.PrintTitles" localSheetId="16" hidden="1">'Attach 12'!#REF!</definedName>
    <definedName name="Z_DC28ED1E_3E35_4094_9C2B_5C0A1C1D459C_.wvu.PrintTitles" localSheetId="13" hidden="1">'Attach 9'!$18:$18</definedName>
    <definedName name="Z_DC28ED1E_3E35_4094_9C2B_5C0A1C1D459C_.wvu.Rows" localSheetId="16" hidden="1">'Attach 12'!#REF!,'Attach 12'!#REF!,'Attach 12'!#REF!</definedName>
    <definedName name="Z_DC28ED1E_3E35_4094_9C2B_5C0A1C1D459C_.wvu.Rows" localSheetId="20" hidden="1">'Attach 15'!$15:$15</definedName>
    <definedName name="Z_DC28ED1E_3E35_4094_9C2B_5C0A1C1D459C_.wvu.Rows" localSheetId="22" hidden="1">'Attach 17'!$26:$26,'Attach 17'!$32:$209</definedName>
    <definedName name="Z_DC28ED1E_3E35_4094_9C2B_5C0A1C1D459C_.wvu.Rows" localSheetId="24" hidden="1">'Attach 19'!$13:$13,'Attach 19'!$20:$28</definedName>
    <definedName name="Z_DC28ED1E_3E35_4094_9C2B_5C0A1C1D459C_.wvu.Rows" localSheetId="26" hidden="1">'Attach 25'!$12:$12,'Attach 25'!$19:$24</definedName>
    <definedName name="Z_DC28ED1E_3E35_4094_9C2B_5C0A1C1D459C_.wvu.Rows" localSheetId="8" hidden="1">'Attach 5'!$4:$4</definedName>
    <definedName name="Z_DC28ED1E_3E35_4094_9C2B_5C0A1C1D459C_.wvu.Rows" localSheetId="2" hidden="1">'Names of Bidder'!$28:$30</definedName>
    <definedName name="Z_E0F296A4_A978_4686_BFBB_37CA7822B74C_.wvu.PrintArea" localSheetId="22" hidden="1">'Attach 17'!$A$1:$E$33</definedName>
    <definedName name="Z_E0F296A4_A978_4686_BFBB_37CA7822B74C_.wvu.Rows" localSheetId="22" hidden="1">'Attach 17'!$26:$26,'Attach 17'!$32:$209</definedName>
    <definedName name="Z_E1B28BB1_ED8F_4C22_9AA1_AB162FCA7917_.wvu.Cols" localSheetId="16" hidden="1">'Attach 12'!$G:$I</definedName>
    <definedName name="Z_E1B28BB1_ED8F_4C22_9AA1_AB162FCA7917_.wvu.Cols" localSheetId="20" hidden="1">'Attach 15'!$F:$F,'Attach 15'!$H:$H</definedName>
    <definedName name="Z_E1B28BB1_ED8F_4C22_9AA1_AB162FCA7917_.wvu.Cols" localSheetId="3" hidden="1">'Attach 3(JV)'!$F:$F</definedName>
    <definedName name="Z_E1B28BB1_ED8F_4C22_9AA1_AB162FCA7917_.wvu.Cols" localSheetId="8" hidden="1">'Attach 5'!$H:$H</definedName>
    <definedName name="Z_E1B28BB1_ED8F_4C22_9AA1_AB162FCA7917_.wvu.Cols" localSheetId="11" hidden="1">'Attach 6'!$H:$H</definedName>
    <definedName name="Z_E1B28BB1_ED8F_4C22_9AA1_AB162FCA7917_.wvu.Cols" localSheetId="1" hidden="1">Cover!$F:$F</definedName>
    <definedName name="Z_E1B28BB1_ED8F_4C22_9AA1_AB162FCA7917_.wvu.Cols" localSheetId="2" hidden="1">'Names of Bidder'!$F:$I</definedName>
    <definedName name="Z_E1B28BB1_ED8F_4C22_9AA1_AB162FCA7917_.wvu.PrintArea" localSheetId="14" hidden="1">'Attach 10'!$A$1:$E$20</definedName>
    <definedName name="Z_E1B28BB1_ED8F_4C22_9AA1_AB162FCA7917_.wvu.PrintArea" localSheetId="15" hidden="1">'Attach 11'!$A$1:$E$28</definedName>
    <definedName name="Z_E1B28BB1_ED8F_4C22_9AA1_AB162FCA7917_.wvu.PrintArea" localSheetId="16" hidden="1">'Attach 12'!$A$1:$E$245</definedName>
    <definedName name="Z_E1B28BB1_ED8F_4C22_9AA1_AB162FCA7917_.wvu.PrintArea" localSheetId="17" hidden="1">'Attach 13'!$A$1:$E$27</definedName>
    <definedName name="Z_E1B28BB1_ED8F_4C22_9AA1_AB162FCA7917_.wvu.PrintArea" localSheetId="18" hidden="1">'Attach 14'!$A$1:$E$27</definedName>
    <definedName name="Z_E1B28BB1_ED8F_4C22_9AA1_AB162FCA7917_.wvu.PrintArea" localSheetId="19" hidden="1">'Attach 14-IP'!$A$8:$I$222</definedName>
    <definedName name="Z_E1B28BB1_ED8F_4C22_9AA1_AB162FCA7917_.wvu.PrintArea" localSheetId="20" hidden="1">'Attach 15'!$A$1:$E$82</definedName>
    <definedName name="Z_E1B28BB1_ED8F_4C22_9AA1_AB162FCA7917_.wvu.PrintArea" localSheetId="21" hidden="1">'Attach 16'!$A$1:$L$94</definedName>
    <definedName name="Z_E1B28BB1_ED8F_4C22_9AA1_AB162FCA7917_.wvu.PrintArea" localSheetId="22" hidden="1">'Attach 17'!$A$1:$E$30</definedName>
    <definedName name="Z_E1B28BB1_ED8F_4C22_9AA1_AB162FCA7917_.wvu.PrintArea" localSheetId="23" hidden="1">'Attach 18'!$A$1:$E$31</definedName>
    <definedName name="Z_E1B28BB1_ED8F_4C22_9AA1_AB162FCA7917_.wvu.PrintArea" localSheetId="24" hidden="1">'Attach 19'!$A$1:$E$31</definedName>
    <definedName name="Z_E1B28BB1_ED8F_4C22_9AA1_AB162FCA7917_.wvu.PrintArea" localSheetId="26" hidden="1">'Attach 25'!$A$1:$E$27</definedName>
    <definedName name="Z_E1B28BB1_ED8F_4C22_9AA1_AB162FCA7917_.wvu.PrintArea" localSheetId="3" hidden="1">'Attach 3(JV)'!$A$1:$E$26</definedName>
    <definedName name="Z_E1B28BB1_ED8F_4C22_9AA1_AB162FCA7917_.wvu.PrintArea" localSheetId="5" hidden="1">'Attach 4'!$A$1:$G$24</definedName>
    <definedName name="Z_E1B28BB1_ED8F_4C22_9AA1_AB162FCA7917_.wvu.PrintArea" localSheetId="6" hidden="1">'Attach 4 (A)'!$A$1:$E$26</definedName>
    <definedName name="Z_E1B28BB1_ED8F_4C22_9AA1_AB162FCA7917_.wvu.PrintArea" localSheetId="7" hidden="1">'Attach 4 (B)'!$A$1:$E$25</definedName>
    <definedName name="Z_E1B28BB1_ED8F_4C22_9AA1_AB162FCA7917_.wvu.PrintArea" localSheetId="8" hidden="1">'Attach 5'!$A$1:$E$28</definedName>
    <definedName name="Z_E1B28BB1_ED8F_4C22_9AA1_AB162FCA7917_.wvu.PrintArea" localSheetId="9" hidden="1">'Attach 5A'!$A$1:$E$29</definedName>
    <definedName name="Z_E1B28BB1_ED8F_4C22_9AA1_AB162FCA7917_.wvu.PrintArea" localSheetId="10" hidden="1">'Attach 5B'!$A$1:$E$28</definedName>
    <definedName name="Z_E1B28BB1_ED8F_4C22_9AA1_AB162FCA7917_.wvu.PrintArea" localSheetId="11" hidden="1">'Attach 6'!$A$1:$E$27</definedName>
    <definedName name="Z_E1B28BB1_ED8F_4C22_9AA1_AB162FCA7917_.wvu.PrintArea" localSheetId="12" hidden="1">'Attach 7'!$A$1:$E$28</definedName>
    <definedName name="Z_E1B28BB1_ED8F_4C22_9AA1_AB162FCA7917_.wvu.PrintArea" localSheetId="13" hidden="1">'Attach 9'!$A$1:$E$52</definedName>
    <definedName name="Z_E1B28BB1_ED8F_4C22_9AA1_AB162FCA7917_.wvu.PrintArea" localSheetId="25" hidden="1">'Attach-20'!$A$1:$E$36</definedName>
    <definedName name="Z_E1B28BB1_ED8F_4C22_9AA1_AB162FCA7917_.wvu.PrintArea" localSheetId="4" hidden="1">'Attach-3 (QR)'!$A$1:$I$340</definedName>
    <definedName name="Z_E1B28BB1_ED8F_4C22_9AA1_AB162FCA7917_.wvu.PrintArea" localSheetId="27" hidden="1">'Bid Form 1st Envelope '!$A$1:$F$126</definedName>
    <definedName name="Z_E1B28BB1_ED8F_4C22_9AA1_AB162FCA7917_.wvu.PrintArea" localSheetId="1" hidden="1">Cover!$A$1:$E$19</definedName>
    <definedName name="Z_E1B28BB1_ED8F_4C22_9AA1_AB162FCA7917_.wvu.PrintArea" localSheetId="2" hidden="1">'Names of Bidder'!$B$1:$D$36</definedName>
    <definedName name="Z_E1B28BB1_ED8F_4C22_9AA1_AB162FCA7917_.wvu.PrintTitles" localSheetId="13" hidden="1">'Attach 9'!$18:$18</definedName>
    <definedName name="Z_E1B28BB1_ED8F_4C22_9AA1_AB162FCA7917_.wvu.Rows" localSheetId="15" hidden="1">'Attach 11'!$29:$85</definedName>
    <definedName name="Z_E1B28BB1_ED8F_4C22_9AA1_AB162FCA7917_.wvu.Rows" localSheetId="16" hidden="1">'Attach 12'!$24:$28,'Attach 12'!$30:$32,'Attach 12'!$38:$44,'Attach 12'!$117:$161,'Attach 12'!$184:$241</definedName>
    <definedName name="Z_E1B28BB1_ED8F_4C22_9AA1_AB162FCA7917_.wvu.Rows" localSheetId="20" hidden="1">'Attach 15'!$15:$15</definedName>
    <definedName name="Z_E1B28BB1_ED8F_4C22_9AA1_AB162FCA7917_.wvu.Rows" localSheetId="21" hidden="1">'Attach 16'!$89:$92</definedName>
    <definedName name="Z_E1B28BB1_ED8F_4C22_9AA1_AB162FCA7917_.wvu.Rows" localSheetId="22" hidden="1">'Attach 17'!$26:$26,'Attach 17'!$32:$209</definedName>
    <definedName name="Z_E1B28BB1_ED8F_4C22_9AA1_AB162FCA7917_.wvu.Rows" localSheetId="23" hidden="1">'Attach 18'!$13:$13</definedName>
    <definedName name="Z_E1B28BB1_ED8F_4C22_9AA1_AB162FCA7917_.wvu.Rows" localSheetId="24" hidden="1">'Attach 19'!$13:$13,'Attach 19'!$20:$28</definedName>
    <definedName name="Z_E1B28BB1_ED8F_4C22_9AA1_AB162FCA7917_.wvu.Rows" localSheetId="26" hidden="1">'Attach 25'!$12:$12,'Attach 25'!$23:$24</definedName>
    <definedName name="Z_E1B28BB1_ED8F_4C22_9AA1_AB162FCA7917_.wvu.Rows" localSheetId="25" hidden="1">'Attach-20'!$13:$13</definedName>
    <definedName name="Z_E1B28BB1_ED8F_4C22_9AA1_AB162FCA7917_.wvu.Rows" localSheetId="4" hidden="1">'Attach-3 (QR)'!$16:$337</definedName>
    <definedName name="Z_E1B28BB1_ED8F_4C22_9AA1_AB162FCA7917_.wvu.Rows" localSheetId="27" hidden="1">'Bid Form 1st Envelope '!$22:$23,'Bid Form 1st Envelope '!$32:$32</definedName>
    <definedName name="Z_E1B28BB1_ED8F_4C22_9AA1_AB162FCA7917_.wvu.Rows" localSheetId="2" hidden="1">'Names of Bidder'!$10:$11,'Names of Bidder'!$23:$26,'Names of Bidder'!$28:$30</definedName>
    <definedName name="Z_EBAEADC8_DFAF_4DD1_92A4_0349F1C8EBDD_.wvu.Cols" localSheetId="4" hidden="1">'Attach-3 (QR)'!$J:$J,'Attach-3 (QR)'!$L:$M</definedName>
    <definedName name="Z_EBAEADC8_DFAF_4DD1_92A4_0349F1C8EBDD_.wvu.PrintArea" localSheetId="4" hidden="1">'Attach-3 (QR)'!$A$1:$I$341</definedName>
    <definedName name="Z_ECEBABD0_566A_41C4_AA9A_38EA30EFEDA8_.wvu.PrintArea" localSheetId="14" hidden="1">'Attach 10'!$A$1:$E$22</definedName>
    <definedName name="Z_ECEBABD0_566A_41C4_AA9A_38EA30EFEDA8_.wvu.PrintArea" localSheetId="15" hidden="1">'Attach 11'!$A$1:$E$84</definedName>
    <definedName name="Z_ECEBABD0_566A_41C4_AA9A_38EA30EFEDA8_.wvu.PrintArea" localSheetId="16" hidden="1">'Attach 12'!$A$1:$E$246</definedName>
    <definedName name="Z_ECEBABD0_566A_41C4_AA9A_38EA30EFEDA8_.wvu.PrintArea" localSheetId="17" hidden="1">'Attach 13'!$A$1:$E$29</definedName>
    <definedName name="Z_ECEBABD0_566A_41C4_AA9A_38EA30EFEDA8_.wvu.PrintArea" localSheetId="18" hidden="1">'Attach 14'!$A$1:$E$29</definedName>
    <definedName name="Z_ECEBABD0_566A_41C4_AA9A_38EA30EFEDA8_.wvu.PrintArea" localSheetId="20" hidden="1">'Attach 15'!$A$1:$E$83</definedName>
    <definedName name="Z_ECEBABD0_566A_41C4_AA9A_38EA30EFEDA8_.wvu.PrintArea" localSheetId="21" hidden="1">'Attach 16'!$A$1:$L$94</definedName>
    <definedName name="Z_ECEBABD0_566A_41C4_AA9A_38EA30EFEDA8_.wvu.PrintArea" localSheetId="24" hidden="1">'Attach 19'!$A$1:$E$35</definedName>
    <definedName name="Z_ECEBABD0_566A_41C4_AA9A_38EA30EFEDA8_.wvu.PrintArea" localSheetId="26" hidden="1">'Attach 25'!$A$1:$E$31</definedName>
    <definedName name="Z_ECEBABD0_566A_41C4_AA9A_38EA30EFEDA8_.wvu.PrintArea" localSheetId="3" hidden="1">'Attach 3(JV)'!$A$1:$E$28</definedName>
    <definedName name="Z_ECEBABD0_566A_41C4_AA9A_38EA30EFEDA8_.wvu.PrintArea" localSheetId="5" hidden="1">'Attach 4'!$A$1:$E$25</definedName>
    <definedName name="Z_ECEBABD0_566A_41C4_AA9A_38EA30EFEDA8_.wvu.PrintArea" localSheetId="6" hidden="1">'Attach 4 (A)'!$A$1:$E$27</definedName>
    <definedName name="Z_ECEBABD0_566A_41C4_AA9A_38EA30EFEDA8_.wvu.PrintArea" localSheetId="7" hidden="1">'Attach 4 (B)'!$A$1:$E$26</definedName>
    <definedName name="Z_ECEBABD0_566A_41C4_AA9A_38EA30EFEDA8_.wvu.PrintArea" localSheetId="8" hidden="1">'Attach 5'!$A$1:$E$29</definedName>
    <definedName name="Z_ECEBABD0_566A_41C4_AA9A_38EA30EFEDA8_.wvu.PrintArea" localSheetId="11" hidden="1">'Attach 6'!$A$1:$E$52</definedName>
    <definedName name="Z_ECEBABD0_566A_41C4_AA9A_38EA30EFEDA8_.wvu.PrintArea" localSheetId="12" hidden="1">'Attach 7'!$A$1:$E$28</definedName>
    <definedName name="Z_ECEBABD0_566A_41C4_AA9A_38EA30EFEDA8_.wvu.PrintArea" localSheetId="13" hidden="1">'Attach 9'!$A$1:$E$58</definedName>
    <definedName name="Z_ECEBABD0_566A_41C4_AA9A_38EA30EFEDA8_.wvu.PrintArea" localSheetId="27" hidden="1">'Bid Form 1st Envelope '!$A$1:$F$126</definedName>
    <definedName name="Z_ECEBABD0_566A_41C4_AA9A_38EA30EFEDA8_.wvu.PrintArea" localSheetId="2" hidden="1">'Names of Bidder'!$B$1:$D$36</definedName>
    <definedName name="Z_ECEBABD0_566A_41C4_AA9A_38EA30EFEDA8_.wvu.PrintTitles" localSheetId="16" hidden="1">'Attach 12'!#REF!</definedName>
    <definedName name="Z_ECEBABD0_566A_41C4_AA9A_38EA30EFEDA8_.wvu.PrintTitles" localSheetId="13" hidden="1">'Attach 9'!$18:$18</definedName>
    <definedName name="Z_F9FE2C60_2849_4C32_B532_2B1A89FFA9CD_.wvu.Cols" localSheetId="20" hidden="1">'Attach 15'!$H:$H</definedName>
    <definedName name="Z_F9FE2C60_2849_4C32_B532_2B1A89FFA9CD_.wvu.Cols" localSheetId="8" hidden="1">'Attach 5'!$H:$H</definedName>
    <definedName name="Z_F9FE2C60_2849_4C32_B532_2B1A89FFA9CD_.wvu.Cols" localSheetId="11" hidden="1">'Attach 6'!$H:$H</definedName>
    <definedName name="Z_F9FE2C60_2849_4C32_B532_2B1A89FFA9CD_.wvu.PrintArea" localSheetId="14" hidden="1">'Attach 10'!$A$1:$E$22</definedName>
    <definedName name="Z_F9FE2C60_2849_4C32_B532_2B1A89FFA9CD_.wvu.PrintArea" localSheetId="15" hidden="1">'Attach 11'!$A$1:$E$28</definedName>
    <definedName name="Z_F9FE2C60_2849_4C32_B532_2B1A89FFA9CD_.wvu.PrintArea" localSheetId="16" hidden="1">'Attach 12'!$A$1:$E$246</definedName>
    <definedName name="Z_F9FE2C60_2849_4C32_B532_2B1A89FFA9CD_.wvu.PrintArea" localSheetId="17" hidden="1">'Attach 13'!$A$1:$E$29</definedName>
    <definedName name="Z_F9FE2C60_2849_4C32_B532_2B1A89FFA9CD_.wvu.PrintArea" localSheetId="18" hidden="1">'Attach 14'!$A$1:$E$29</definedName>
    <definedName name="Z_F9FE2C60_2849_4C32_B532_2B1A89FFA9CD_.wvu.PrintArea" localSheetId="19" hidden="1">'Attach 14-IP'!$A$8:$I$222</definedName>
    <definedName name="Z_F9FE2C60_2849_4C32_B532_2B1A89FFA9CD_.wvu.PrintArea" localSheetId="20" hidden="1">'Attach 15'!$A$1:$E$82</definedName>
    <definedName name="Z_F9FE2C60_2849_4C32_B532_2B1A89FFA9CD_.wvu.PrintArea" localSheetId="21" hidden="1">'Attach 16'!$A$1:$L$94</definedName>
    <definedName name="Z_F9FE2C60_2849_4C32_B532_2B1A89FFA9CD_.wvu.PrintArea" localSheetId="22" hidden="1">'Attach 17'!$A$1:$E$33</definedName>
    <definedName name="Z_F9FE2C60_2849_4C32_B532_2B1A89FFA9CD_.wvu.PrintArea" localSheetId="24" hidden="1">'Attach 19'!$A$1:$E$31</definedName>
    <definedName name="Z_F9FE2C60_2849_4C32_B532_2B1A89FFA9CD_.wvu.PrintArea" localSheetId="26" hidden="1">'Attach 25'!$A$1:$E$27</definedName>
    <definedName name="Z_F9FE2C60_2849_4C32_B532_2B1A89FFA9CD_.wvu.PrintArea" localSheetId="3" hidden="1">'Attach 3(JV)'!$A$1:$E$28</definedName>
    <definedName name="Z_F9FE2C60_2849_4C32_B532_2B1A89FFA9CD_.wvu.PrintArea" localSheetId="5" hidden="1">'Attach 4'!$A$1:$E$25</definedName>
    <definedName name="Z_F9FE2C60_2849_4C32_B532_2B1A89FFA9CD_.wvu.PrintArea" localSheetId="6" hidden="1">'Attach 4 (A)'!$A$1:$E$27</definedName>
    <definedName name="Z_F9FE2C60_2849_4C32_B532_2B1A89FFA9CD_.wvu.PrintArea" localSheetId="7" hidden="1">'Attach 4 (B)'!$A$1:$E$26</definedName>
    <definedName name="Z_F9FE2C60_2849_4C32_B532_2B1A89FFA9CD_.wvu.PrintArea" localSheetId="8" hidden="1">'Attach 5'!$A$1:$E$28</definedName>
    <definedName name="Z_F9FE2C60_2849_4C32_B532_2B1A89FFA9CD_.wvu.PrintArea" localSheetId="11" hidden="1">'Attach 6'!$A$1:$E$28</definedName>
    <definedName name="Z_F9FE2C60_2849_4C32_B532_2B1A89FFA9CD_.wvu.PrintArea" localSheetId="12" hidden="1">'Attach 7'!$A$1:$E$28</definedName>
    <definedName name="Z_F9FE2C60_2849_4C32_B532_2B1A89FFA9CD_.wvu.PrintArea" localSheetId="13" hidden="1">'Attach 9'!$A$1:$E$52</definedName>
    <definedName name="Z_F9FE2C60_2849_4C32_B532_2B1A89FFA9CD_.wvu.PrintArea" localSheetId="27" hidden="1">'Bid Form 1st Envelope '!$A$1:$F$126</definedName>
    <definedName name="Z_F9FE2C60_2849_4C32_B532_2B1A89FFA9CD_.wvu.PrintArea" localSheetId="2" hidden="1">'Names of Bidder'!$B$1:$D$36</definedName>
    <definedName name="Z_F9FE2C60_2849_4C32_B532_2B1A89FFA9CD_.wvu.PrintTitles" localSheetId="16" hidden="1">'Attach 12'!#REF!</definedName>
    <definedName name="Z_F9FE2C60_2849_4C32_B532_2B1A89FFA9CD_.wvu.PrintTitles" localSheetId="13" hidden="1">'Attach 9'!$18:$18</definedName>
    <definedName name="Z_F9FE2C60_2849_4C32_B532_2B1A89FFA9CD_.wvu.Rows" localSheetId="16" hidden="1">'Attach 12'!#REF!,'Attach 12'!#REF!,'Attach 12'!#REF!</definedName>
    <definedName name="Z_F9FE2C60_2849_4C32_B532_2B1A89FFA9CD_.wvu.Rows" localSheetId="20" hidden="1">'Attach 15'!$15:$15</definedName>
    <definedName name="Z_F9FE2C60_2849_4C32_B532_2B1A89FFA9CD_.wvu.Rows" localSheetId="22" hidden="1">'Attach 17'!$26:$26,'Attach 17'!$32:$209</definedName>
    <definedName name="Z_F9FE2C60_2849_4C32_B532_2B1A89FFA9CD_.wvu.Rows" localSheetId="24" hidden="1">'Attach 19'!$13:$13,'Attach 19'!$20:$28</definedName>
    <definedName name="Z_F9FE2C60_2849_4C32_B532_2B1A89FFA9CD_.wvu.Rows" localSheetId="26" hidden="1">'Attach 25'!$12:$12,'Attach 25'!$19:$24</definedName>
    <definedName name="Z_F9FE2C60_2849_4C32_B532_2B1A89FFA9CD_.wvu.Rows" localSheetId="8" hidden="1">'Attach 5'!$4:$4</definedName>
    <definedName name="Z_F9FE2C60_2849_4C32_B532_2B1A89FFA9CD_.wvu.Rows" localSheetId="2" hidden="1">'Names of Bidder'!$28:$30</definedName>
    <definedName name="Z_FADCBE67_C557_4BB1_9129_D4D2EFCC4742_.wvu.Cols" localSheetId="16" hidden="1">'Attach 12'!$G:$I</definedName>
    <definedName name="Z_FADCBE67_C557_4BB1_9129_D4D2EFCC4742_.wvu.Cols" localSheetId="20" hidden="1">'Attach 15'!$F:$F,'Attach 15'!$H:$H</definedName>
    <definedName name="Z_FADCBE67_C557_4BB1_9129_D4D2EFCC4742_.wvu.Cols" localSheetId="3" hidden="1">'Attach 3(JV)'!$F:$F</definedName>
    <definedName name="Z_FADCBE67_C557_4BB1_9129_D4D2EFCC4742_.wvu.Cols" localSheetId="8" hidden="1">'Attach 5'!$H:$H</definedName>
    <definedName name="Z_FADCBE67_C557_4BB1_9129_D4D2EFCC4742_.wvu.Cols" localSheetId="11" hidden="1">'Attach 6'!$H:$H</definedName>
    <definedName name="Z_FADCBE67_C557_4BB1_9129_D4D2EFCC4742_.wvu.Cols" localSheetId="1" hidden="1">Cover!$F:$F</definedName>
    <definedName name="Z_FADCBE67_C557_4BB1_9129_D4D2EFCC4742_.wvu.Cols" localSheetId="2" hidden="1">'Names of Bidder'!$F:$I</definedName>
    <definedName name="Z_FADCBE67_C557_4BB1_9129_D4D2EFCC4742_.wvu.PrintArea" localSheetId="14" hidden="1">'Attach 10'!$A$1:$E$20</definedName>
    <definedName name="Z_FADCBE67_C557_4BB1_9129_D4D2EFCC4742_.wvu.PrintArea" localSheetId="15" hidden="1">'Attach 11'!$A$1:$E$28</definedName>
    <definedName name="Z_FADCBE67_C557_4BB1_9129_D4D2EFCC4742_.wvu.PrintArea" localSheetId="16" hidden="1">'Attach 12'!$A$1:$E$245</definedName>
    <definedName name="Z_FADCBE67_C557_4BB1_9129_D4D2EFCC4742_.wvu.PrintArea" localSheetId="17" hidden="1">'Attach 13'!$A$1:$E$27</definedName>
    <definedName name="Z_FADCBE67_C557_4BB1_9129_D4D2EFCC4742_.wvu.PrintArea" localSheetId="18" hidden="1">'Attach 14'!$A$1:$E$27</definedName>
    <definedName name="Z_FADCBE67_C557_4BB1_9129_D4D2EFCC4742_.wvu.PrintArea" localSheetId="19" hidden="1">'Attach 14-IP'!$A$8:$I$222</definedName>
    <definedName name="Z_FADCBE67_C557_4BB1_9129_D4D2EFCC4742_.wvu.PrintArea" localSheetId="20" hidden="1">'Attach 15'!$A$1:$E$82</definedName>
    <definedName name="Z_FADCBE67_C557_4BB1_9129_D4D2EFCC4742_.wvu.PrintArea" localSheetId="21" hidden="1">'Attach 16'!$A$1:$L$94</definedName>
    <definedName name="Z_FADCBE67_C557_4BB1_9129_D4D2EFCC4742_.wvu.PrintArea" localSheetId="22" hidden="1">'Attach 17'!$A$1:$E$30</definedName>
    <definedName name="Z_FADCBE67_C557_4BB1_9129_D4D2EFCC4742_.wvu.PrintArea" localSheetId="23" hidden="1">'Attach 18'!$A$1:$E$31</definedName>
    <definedName name="Z_FADCBE67_C557_4BB1_9129_D4D2EFCC4742_.wvu.PrintArea" localSheetId="24" hidden="1">'Attach 19'!$A$1:$E$31</definedName>
    <definedName name="Z_FADCBE67_C557_4BB1_9129_D4D2EFCC4742_.wvu.PrintArea" localSheetId="26" hidden="1">'Attach 25'!$A$1:$E$27</definedName>
    <definedName name="Z_FADCBE67_C557_4BB1_9129_D4D2EFCC4742_.wvu.PrintArea" localSheetId="3" hidden="1">'Attach 3(JV)'!$A$1:$E$26</definedName>
    <definedName name="Z_FADCBE67_C557_4BB1_9129_D4D2EFCC4742_.wvu.PrintArea" localSheetId="5" hidden="1">'Attach 4'!$A$1:$G$24</definedName>
    <definedName name="Z_FADCBE67_C557_4BB1_9129_D4D2EFCC4742_.wvu.PrintArea" localSheetId="6" hidden="1">'Attach 4 (A)'!$A$1:$E$26</definedName>
    <definedName name="Z_FADCBE67_C557_4BB1_9129_D4D2EFCC4742_.wvu.PrintArea" localSheetId="7" hidden="1">'Attach 4 (B)'!$A$1:$E$25</definedName>
    <definedName name="Z_FADCBE67_C557_4BB1_9129_D4D2EFCC4742_.wvu.PrintArea" localSheetId="8" hidden="1">'Attach 5'!$A$1:$E$28</definedName>
    <definedName name="Z_FADCBE67_C557_4BB1_9129_D4D2EFCC4742_.wvu.PrintArea" localSheetId="9" hidden="1">'Attach 5A'!$A$1:$E$29</definedName>
    <definedName name="Z_FADCBE67_C557_4BB1_9129_D4D2EFCC4742_.wvu.PrintArea" localSheetId="10" hidden="1">'Attach 5B'!$A$1:$E$28</definedName>
    <definedName name="Z_FADCBE67_C557_4BB1_9129_D4D2EFCC4742_.wvu.PrintArea" localSheetId="11" hidden="1">'Attach 6'!$A$1:$E$27</definedName>
    <definedName name="Z_FADCBE67_C557_4BB1_9129_D4D2EFCC4742_.wvu.PrintArea" localSheetId="12" hidden="1">'Attach 7'!$A$1:$E$28</definedName>
    <definedName name="Z_FADCBE67_C557_4BB1_9129_D4D2EFCC4742_.wvu.PrintArea" localSheetId="13" hidden="1">'Attach 9'!$A$1:$E$52</definedName>
    <definedName name="Z_FADCBE67_C557_4BB1_9129_D4D2EFCC4742_.wvu.PrintArea" localSheetId="25" hidden="1">'Attach-20'!$A$1:$E$36</definedName>
    <definedName name="Z_FADCBE67_C557_4BB1_9129_D4D2EFCC4742_.wvu.PrintArea" localSheetId="4" hidden="1">'Attach-3 (QR)'!$A$1:$I$340</definedName>
    <definedName name="Z_FADCBE67_C557_4BB1_9129_D4D2EFCC4742_.wvu.PrintArea" localSheetId="27" hidden="1">'Bid Form 1st Envelope '!$A$1:$L$126</definedName>
    <definedName name="Z_FADCBE67_C557_4BB1_9129_D4D2EFCC4742_.wvu.PrintArea" localSheetId="1" hidden="1">Cover!$A$1:$E$19</definedName>
    <definedName name="Z_FADCBE67_C557_4BB1_9129_D4D2EFCC4742_.wvu.PrintArea" localSheetId="2" hidden="1">'Names of Bidder'!$B$1:$D$36</definedName>
    <definedName name="Z_FADCBE67_C557_4BB1_9129_D4D2EFCC4742_.wvu.PrintTitles" localSheetId="13" hidden="1">'Attach 9'!$18:$18</definedName>
    <definedName name="Z_FADCBE67_C557_4BB1_9129_D4D2EFCC4742_.wvu.Rows" localSheetId="15" hidden="1">'Attach 11'!$29:$85</definedName>
    <definedName name="Z_FADCBE67_C557_4BB1_9129_D4D2EFCC4742_.wvu.Rows" localSheetId="16" hidden="1">'Attach 12'!$24:$28,'Attach 12'!$30:$32,'Attach 12'!$38:$44,'Attach 12'!$64:$68,'Attach 12'!$184:$241</definedName>
    <definedName name="Z_FADCBE67_C557_4BB1_9129_D4D2EFCC4742_.wvu.Rows" localSheetId="20" hidden="1">'Attach 15'!$15:$15</definedName>
    <definedName name="Z_FADCBE67_C557_4BB1_9129_D4D2EFCC4742_.wvu.Rows" localSheetId="21" hidden="1">'Attach 16'!$89:$92</definedName>
    <definedName name="Z_FADCBE67_C557_4BB1_9129_D4D2EFCC4742_.wvu.Rows" localSheetId="22" hidden="1">'Attach 17'!$26:$26,'Attach 17'!$32:$209</definedName>
    <definedName name="Z_FADCBE67_C557_4BB1_9129_D4D2EFCC4742_.wvu.Rows" localSheetId="23" hidden="1">'Attach 18'!$13:$13</definedName>
    <definedName name="Z_FADCBE67_C557_4BB1_9129_D4D2EFCC4742_.wvu.Rows" localSheetId="24" hidden="1">'Attach 19'!$13:$13,'Attach 19'!$20:$28</definedName>
    <definedName name="Z_FADCBE67_C557_4BB1_9129_D4D2EFCC4742_.wvu.Rows" localSheetId="26" hidden="1">'Attach 25'!$12:$12,'Attach 25'!$23:$24</definedName>
    <definedName name="Z_FADCBE67_C557_4BB1_9129_D4D2EFCC4742_.wvu.Rows" localSheetId="25" hidden="1">'Attach-20'!$13:$13</definedName>
    <definedName name="Z_FADCBE67_C557_4BB1_9129_D4D2EFCC4742_.wvu.Rows" localSheetId="4" hidden="1">'Attach-3 (QR)'!$16:$337</definedName>
    <definedName name="Z_FADCBE67_C557_4BB1_9129_D4D2EFCC4742_.wvu.Rows" localSheetId="27" hidden="1">'Bid Form 1st Envelope '!$22:$23,'Bid Form 1st Envelope '!$32:$32</definedName>
    <definedName name="Z_FADCBE67_C557_4BB1_9129_D4D2EFCC4742_.wvu.Rows" localSheetId="2" hidden="1">'Names of Bidder'!$10:$11,'Names of Bidder'!$23:$26,'Names of Bidder'!$28:$30</definedName>
    <definedName name="Z_FC200EB0_6614_47DB_96CE_7610471486D9_.wvu.Cols" localSheetId="16" hidden="1">'Attach 12'!$G:$I</definedName>
    <definedName name="Z_FC200EB0_6614_47DB_96CE_7610471486D9_.wvu.Cols" localSheetId="20" hidden="1">'Attach 15'!$F:$F,'Attach 15'!$H:$H</definedName>
    <definedName name="Z_FC200EB0_6614_47DB_96CE_7610471486D9_.wvu.Cols" localSheetId="3" hidden="1">'Attach 3(JV)'!$F:$F</definedName>
    <definedName name="Z_FC200EB0_6614_47DB_96CE_7610471486D9_.wvu.Cols" localSheetId="8" hidden="1">'Attach 5'!$H:$H</definedName>
    <definedName name="Z_FC200EB0_6614_47DB_96CE_7610471486D9_.wvu.Cols" localSheetId="11" hidden="1">'Attach 6'!$H:$H</definedName>
    <definedName name="Z_FC200EB0_6614_47DB_96CE_7610471486D9_.wvu.Cols" localSheetId="2" hidden="1">'Names of Bidder'!$F:$I</definedName>
    <definedName name="Z_FC200EB0_6614_47DB_96CE_7610471486D9_.wvu.PrintArea" localSheetId="14" hidden="1">'Attach 10'!$A$1:$E$20</definedName>
    <definedName name="Z_FC200EB0_6614_47DB_96CE_7610471486D9_.wvu.PrintArea" localSheetId="15" hidden="1">'Attach 11'!$A$1:$E$28</definedName>
    <definedName name="Z_FC200EB0_6614_47DB_96CE_7610471486D9_.wvu.PrintArea" localSheetId="16" hidden="1">'Attach 12'!$A$1:$E$245</definedName>
    <definedName name="Z_FC200EB0_6614_47DB_96CE_7610471486D9_.wvu.PrintArea" localSheetId="17" hidden="1">'Attach 13'!$A$1:$E$27</definedName>
    <definedName name="Z_FC200EB0_6614_47DB_96CE_7610471486D9_.wvu.PrintArea" localSheetId="18" hidden="1">'Attach 14'!$A$1:$E$27</definedName>
    <definedName name="Z_FC200EB0_6614_47DB_96CE_7610471486D9_.wvu.PrintArea" localSheetId="19" hidden="1">'Attach 14-IP'!$A$8:$I$222</definedName>
    <definedName name="Z_FC200EB0_6614_47DB_96CE_7610471486D9_.wvu.PrintArea" localSheetId="20" hidden="1">'Attach 15'!$A$1:$E$82</definedName>
    <definedName name="Z_FC200EB0_6614_47DB_96CE_7610471486D9_.wvu.PrintArea" localSheetId="21" hidden="1">'Attach 16'!$A$1:$L$94</definedName>
    <definedName name="Z_FC200EB0_6614_47DB_96CE_7610471486D9_.wvu.PrintArea" localSheetId="22" hidden="1">'Attach 17'!$A$1:$E$30</definedName>
    <definedName name="Z_FC200EB0_6614_47DB_96CE_7610471486D9_.wvu.PrintArea" localSheetId="23" hidden="1">'Attach 18'!$A$1:$E$31</definedName>
    <definedName name="Z_FC200EB0_6614_47DB_96CE_7610471486D9_.wvu.PrintArea" localSheetId="24" hidden="1">'Attach 19'!$A$1:$E$31</definedName>
    <definedName name="Z_FC200EB0_6614_47DB_96CE_7610471486D9_.wvu.PrintArea" localSheetId="26" hidden="1">'Attach 25'!$A$1:$E$27</definedName>
    <definedName name="Z_FC200EB0_6614_47DB_96CE_7610471486D9_.wvu.PrintArea" localSheetId="3" hidden="1">'Attach 3(JV)'!$A$1:$E$26</definedName>
    <definedName name="Z_FC200EB0_6614_47DB_96CE_7610471486D9_.wvu.PrintArea" localSheetId="5" hidden="1">'Attach 4'!$A$1:$E$24</definedName>
    <definedName name="Z_FC200EB0_6614_47DB_96CE_7610471486D9_.wvu.PrintArea" localSheetId="6" hidden="1">'Attach 4 (A)'!$A$1:$E$26</definedName>
    <definedName name="Z_FC200EB0_6614_47DB_96CE_7610471486D9_.wvu.PrintArea" localSheetId="7" hidden="1">'Attach 4 (B)'!$A$1:$E$25</definedName>
    <definedName name="Z_FC200EB0_6614_47DB_96CE_7610471486D9_.wvu.PrintArea" localSheetId="8" hidden="1">'Attach 5'!$A$1:$E$28</definedName>
    <definedName name="Z_FC200EB0_6614_47DB_96CE_7610471486D9_.wvu.PrintArea" localSheetId="9" hidden="1">'Attach 5A'!$A$1:$E$29</definedName>
    <definedName name="Z_FC200EB0_6614_47DB_96CE_7610471486D9_.wvu.PrintArea" localSheetId="10" hidden="1">'Attach 5B'!$A$1:$E$28</definedName>
    <definedName name="Z_FC200EB0_6614_47DB_96CE_7610471486D9_.wvu.PrintArea" localSheetId="11" hidden="1">'Attach 6'!$A$1:$E$27</definedName>
    <definedName name="Z_FC200EB0_6614_47DB_96CE_7610471486D9_.wvu.PrintArea" localSheetId="12" hidden="1">'Attach 7'!$A$1:$E$28</definedName>
    <definedName name="Z_FC200EB0_6614_47DB_96CE_7610471486D9_.wvu.PrintArea" localSheetId="13" hidden="1">'Attach 9'!$A$1:$E$52</definedName>
    <definedName name="Z_FC200EB0_6614_47DB_96CE_7610471486D9_.wvu.PrintArea" localSheetId="25" hidden="1">'Attach-20'!$A$1:$E$36</definedName>
    <definedName name="Z_FC200EB0_6614_47DB_96CE_7610471486D9_.wvu.PrintArea" localSheetId="4" hidden="1">'Attach-3 (QR)'!$A$1:$I$340</definedName>
    <definedName name="Z_FC200EB0_6614_47DB_96CE_7610471486D9_.wvu.PrintArea" localSheetId="27" hidden="1">'Bid Form 1st Envelope '!$A$1:$F$126</definedName>
    <definedName name="Z_FC200EB0_6614_47DB_96CE_7610471486D9_.wvu.PrintArea" localSheetId="2" hidden="1">'Names of Bidder'!$B$1:$D$36</definedName>
    <definedName name="Z_FC200EB0_6614_47DB_96CE_7610471486D9_.wvu.PrintTitles" localSheetId="13" hidden="1">'Attach 9'!$18:$18</definedName>
    <definedName name="Z_FC200EB0_6614_47DB_96CE_7610471486D9_.wvu.Rows" localSheetId="15" hidden="1">'Attach 11'!$29:$85</definedName>
    <definedName name="Z_FC200EB0_6614_47DB_96CE_7610471486D9_.wvu.Rows" localSheetId="16" hidden="1">'Attach 12'!#REF!,'Attach 12'!$64:$68,'Attach 12'!$184:$241</definedName>
    <definedName name="Z_FC200EB0_6614_47DB_96CE_7610471486D9_.wvu.Rows" localSheetId="20" hidden="1">'Attach 15'!$15:$15</definedName>
    <definedName name="Z_FC200EB0_6614_47DB_96CE_7610471486D9_.wvu.Rows" localSheetId="21" hidden="1">'Attach 16'!$89:$92</definedName>
    <definedName name="Z_FC200EB0_6614_47DB_96CE_7610471486D9_.wvu.Rows" localSheetId="22" hidden="1">'Attach 17'!$26:$26,'Attach 17'!$32:$209</definedName>
    <definedName name="Z_FC200EB0_6614_47DB_96CE_7610471486D9_.wvu.Rows" localSheetId="23" hidden="1">'Attach 18'!$13:$13</definedName>
    <definedName name="Z_FC200EB0_6614_47DB_96CE_7610471486D9_.wvu.Rows" localSheetId="24" hidden="1">'Attach 19'!$13:$13,'Attach 19'!$20:$28</definedName>
    <definedName name="Z_FC200EB0_6614_47DB_96CE_7610471486D9_.wvu.Rows" localSheetId="26" hidden="1">'Attach 25'!$12:$12,'Attach 25'!$23:$24</definedName>
    <definedName name="Z_FC200EB0_6614_47DB_96CE_7610471486D9_.wvu.Rows" localSheetId="25" hidden="1">'Attach-20'!$13:$13</definedName>
    <definedName name="Z_FC200EB0_6614_47DB_96CE_7610471486D9_.wvu.Rows" localSheetId="4" hidden="1">'Attach-3 (QR)'!$16:$337</definedName>
    <definedName name="Z_FC200EB0_6614_47DB_96CE_7610471486D9_.wvu.Rows" localSheetId="27" hidden="1">'Bid Form 1st Envelope '!$32:$32</definedName>
    <definedName name="Z_FC200EB0_6614_47DB_96CE_7610471486D9_.wvu.Rows" localSheetId="2" hidden="1">'Names of Bidder'!$10:$11,'Names of Bidder'!$23:$26,'Names of Bidder'!$28:$30</definedName>
    <definedName name="Z_FD87D35E_89F5_48A1_8A83_CC8E962AB32F_.wvu.Cols" localSheetId="4" hidden="1">'Attach-3 (QR)'!$N:$O</definedName>
    <definedName name="Z_FD87D35E_89F5_48A1_8A83_CC8E962AB32F_.wvu.PrintArea" localSheetId="4" hidden="1">'Attach-3 (QR)'!$A$1:$I$341</definedName>
    <definedName name="Z_FD87D35E_89F5_48A1_8A83_CC8E962AB32F_.wvu.Rows" localSheetId="4" hidden="1">'Attach-3 (QR)'!#REF!,'Attach-3 (QR)'!#REF!,'Attach-3 (QR)'!#REF!,'Attach-3 (QR)'!$160:$160,'Attach-3 (QR)'!#REF!,'Attach-3 (QR)'!#REF!,'Attach-3 (QR)'!$218:$220,'Attach-3 (QR)'!$239:$278,'Attach-3 (QR)'!$282:$290,'Attach-3 (QR)'!$306:$316</definedName>
    <definedName name="Z_FE4EC9C4_31B9_4D40_8323_5B16C3BC840F_.wvu.Cols" localSheetId="20" hidden="1">'Attach 15'!$H:$H</definedName>
    <definedName name="Z_FE4EC9C4_31B9_4D40_8323_5B16C3BC840F_.wvu.Cols" localSheetId="8" hidden="1">'Attach 5'!$H:$H</definedName>
    <definedName name="Z_FE4EC9C4_31B9_4D40_8323_5B16C3BC840F_.wvu.Cols" localSheetId="11" hidden="1">'Attach 6'!$H:$H</definedName>
    <definedName name="Z_FE4EC9C4_31B9_4D40_8323_5B16C3BC840F_.wvu.PrintArea" localSheetId="14" hidden="1">'Attach 10'!$A$1:$E$22</definedName>
    <definedName name="Z_FE4EC9C4_31B9_4D40_8323_5B16C3BC840F_.wvu.PrintArea" localSheetId="15" hidden="1">'Attach 11'!$A$1:$E$28</definedName>
    <definedName name="Z_FE4EC9C4_31B9_4D40_8323_5B16C3BC840F_.wvu.PrintArea" localSheetId="16" hidden="1">'Attach 12'!$A$1:$E$246</definedName>
    <definedName name="Z_FE4EC9C4_31B9_4D40_8323_5B16C3BC840F_.wvu.PrintArea" localSheetId="17" hidden="1">'Attach 13'!$A$1:$E$29</definedName>
    <definedName name="Z_FE4EC9C4_31B9_4D40_8323_5B16C3BC840F_.wvu.PrintArea" localSheetId="18" hidden="1">'Attach 14'!$A$1:$E$29</definedName>
    <definedName name="Z_FE4EC9C4_31B9_4D40_8323_5B16C3BC840F_.wvu.PrintArea" localSheetId="19" hidden="1">'Attach 14-IP'!$A$8:$I$222</definedName>
    <definedName name="Z_FE4EC9C4_31B9_4D40_8323_5B16C3BC840F_.wvu.PrintArea" localSheetId="20" hidden="1">'Attach 15'!$A$1:$E$82</definedName>
    <definedName name="Z_FE4EC9C4_31B9_4D40_8323_5B16C3BC840F_.wvu.PrintArea" localSheetId="21" hidden="1">'Attach 16'!$A$1:$L$94</definedName>
    <definedName name="Z_FE4EC9C4_31B9_4D40_8323_5B16C3BC840F_.wvu.PrintArea" localSheetId="22" hidden="1">'Attach 17'!$A$1:$E$33</definedName>
    <definedName name="Z_FE4EC9C4_31B9_4D40_8323_5B16C3BC840F_.wvu.PrintArea" localSheetId="24" hidden="1">'Attach 19'!$A$1:$E$31</definedName>
    <definedName name="Z_FE4EC9C4_31B9_4D40_8323_5B16C3BC840F_.wvu.PrintArea" localSheetId="26" hidden="1">'Attach 25'!$A$1:$E$27</definedName>
    <definedName name="Z_FE4EC9C4_31B9_4D40_8323_5B16C3BC840F_.wvu.PrintArea" localSheetId="3" hidden="1">'Attach 3(JV)'!$A$1:$E$28</definedName>
    <definedName name="Z_FE4EC9C4_31B9_4D40_8323_5B16C3BC840F_.wvu.PrintArea" localSheetId="5" hidden="1">'Attach 4'!$A$1:$E$25</definedName>
    <definedName name="Z_FE4EC9C4_31B9_4D40_8323_5B16C3BC840F_.wvu.PrintArea" localSheetId="6" hidden="1">'Attach 4 (A)'!$A$1:$E$27</definedName>
    <definedName name="Z_FE4EC9C4_31B9_4D40_8323_5B16C3BC840F_.wvu.PrintArea" localSheetId="7" hidden="1">'Attach 4 (B)'!$A$1:$E$26</definedName>
    <definedName name="Z_FE4EC9C4_31B9_4D40_8323_5B16C3BC840F_.wvu.PrintArea" localSheetId="8" hidden="1">'Attach 5'!$A$1:$E$28</definedName>
    <definedName name="Z_FE4EC9C4_31B9_4D40_8323_5B16C3BC840F_.wvu.PrintArea" localSheetId="11" hidden="1">'Attach 6'!$A$1:$E$28</definedName>
    <definedName name="Z_FE4EC9C4_31B9_4D40_8323_5B16C3BC840F_.wvu.PrintArea" localSheetId="12" hidden="1">'Attach 7'!$A$1:$E$28</definedName>
    <definedName name="Z_FE4EC9C4_31B9_4D40_8323_5B16C3BC840F_.wvu.PrintArea" localSheetId="13" hidden="1">'Attach 9'!$A$1:$E$52</definedName>
    <definedName name="Z_FE4EC9C4_31B9_4D40_8323_5B16C3BC840F_.wvu.PrintArea" localSheetId="27" hidden="1">'Bid Form 1st Envelope '!$A$1:$F$126</definedName>
    <definedName name="Z_FE4EC9C4_31B9_4D40_8323_5B16C3BC840F_.wvu.PrintArea" localSheetId="2" hidden="1">'Names of Bidder'!$B$1:$D$36</definedName>
    <definedName name="Z_FE4EC9C4_31B9_4D40_8323_5B16C3BC840F_.wvu.PrintTitles" localSheetId="16" hidden="1">'Attach 12'!#REF!</definedName>
    <definedName name="Z_FE4EC9C4_31B9_4D40_8323_5B16C3BC840F_.wvu.PrintTitles" localSheetId="13" hidden="1">'Attach 9'!$18:$18</definedName>
    <definedName name="Z_FE4EC9C4_31B9_4D40_8323_5B16C3BC840F_.wvu.Rows" localSheetId="16" hidden="1">'Attach 12'!#REF!,'Attach 12'!#REF!,'Attach 12'!#REF!</definedName>
    <definedName name="Z_FE4EC9C4_31B9_4D40_8323_5B16C3BC840F_.wvu.Rows" localSheetId="20" hidden="1">'Attach 15'!$15:$15</definedName>
    <definedName name="Z_FE4EC9C4_31B9_4D40_8323_5B16C3BC840F_.wvu.Rows" localSheetId="22" hidden="1">'Attach 17'!$26:$26,'Attach 17'!$32:$209</definedName>
    <definedName name="Z_FE4EC9C4_31B9_4D40_8323_5B16C3BC840F_.wvu.Rows" localSheetId="24" hidden="1">'Attach 19'!$13:$13,'Attach 19'!$20:$28</definedName>
    <definedName name="Z_FE4EC9C4_31B9_4D40_8323_5B16C3BC840F_.wvu.Rows" localSheetId="26" hidden="1">'Attach 25'!$12:$12,'Attach 25'!$19:$24</definedName>
    <definedName name="Z_FE4EC9C4_31B9_4D40_8323_5B16C3BC840F_.wvu.Rows" localSheetId="8" hidden="1">'Attach 5'!$4:$4</definedName>
    <definedName name="Z_FE4EC9C4_31B9_4D40_8323_5B16C3BC840F_.wvu.Rows" localSheetId="2" hidden="1">'Names of Bidder'!$28:$30</definedName>
  </definedNames>
  <calcPr calcId="191029"/>
  <customWorkbookViews>
    <customWorkbookView name="Ankit Vaishnav  - Personal View" guid="{B7CC3635-BEA1-4EB6-9397-ABEDC5D04D5E}" mergeInterval="0" personalView="1" maximized="1" xWindow="-8" yWindow="-8" windowWidth="1936" windowHeight="1048" tabRatio="781" activeSheetId="28"/>
    <customWorkbookView name="Ram Lal {Ram Lal} - Personal View" guid="{7518E083-431A-45D0-A3DD-DF0866826B90}" mergeInterval="0" personalView="1" maximized="1" xWindow="-8" yWindow="-8" windowWidth="1936" windowHeight="1056" tabRatio="781" activeSheetId="28"/>
    <customWorkbookView name="Samrat Jain {Samrat Jain} - Personal View" guid="{CD28740F-9825-447C-B887-B18F0232D126}" mergeInterval="0" personalView="1" maximized="1" xWindow="-8" yWindow="-8" windowWidth="1936" windowHeight="1056" tabRatio="781" activeSheetId="2" showComments="commIndAndComment"/>
    <customWorkbookView name="60003018 - Personal View" guid="{012A8702-091E-4FD1-8E26-12B65B8B3B8C}" mergeInterval="0" personalView="1" maximized="1" xWindow="-8" yWindow="-8" windowWidth="1382" windowHeight="744" tabRatio="960" activeSheetId="2"/>
    <customWorkbookView name="Atul Kumar Singh {अतुल कुमार सिंह} - Personal View" guid="{0D490C87-B003-4943-9825-ACE0B8E7CC06}" mergeInterval="0" personalView="1" maximized="1" windowWidth="1276" windowHeight="798" tabRatio="960" activeSheetId="5"/>
    <customWorkbookView name="Charanya Ambati {चरण्या अंबटि} - Personal View" guid="{4D67A8FB-66CE-4EFD-8932-C754BE25ED43}" mergeInterval="0" personalView="1" maximized="1" windowWidth="1916" windowHeight="803" tabRatio="952" activeSheetId="28"/>
    <customWorkbookView name="Rahul Mendhe {Rahul Mendhe} - Personal View" guid="{B07CB001-8FAF-40AD-8AD5-A65A64B33B35}" mergeInterval="0" personalView="1" maximized="1" windowWidth="1916" windowHeight="774" tabRatio="952" activeSheetId="28" showComments="commIndAndComment"/>
    <customWorkbookView name="Parvinder Malik {परविंदर मलिक} - Personal View" guid="{8CF338B0-8CA3-4AF4-816D-CB7A6D8E33BC}" mergeInterval="0" personalView="1" maximized="1" windowWidth="1362" windowHeight="542" tabRatio="861" activeSheetId="28"/>
    <customWorkbookView name="Neelam Singh {नीलम सिंह} - Personal View" guid="{D05C69EC-C4A6-4AED-AFBA-A3044FD4B3FB}" mergeInterval="0" personalView="1" maximized="1" windowWidth="1916" windowHeight="854" tabRatio="861" activeSheetId="28"/>
    <customWorkbookView name="Pankaj Kumar Jangid {पंकज कुमार जांगिड} - Personal View" guid="{BE615921-12B2-47E1-81BB-292B559B4C46}" mergeInterval="0" personalView="1" maximized="1" windowWidth="1916" windowHeight="814" tabRatio="861" activeSheetId="16"/>
    <customWorkbookView name="Umesh Kumar Yadav {उमेश कुमार यादव} - Personal View" guid="{13A93EBF-985A-49FD-9FE0-DC75D238EC8C}" mergeInterval="0" personalView="1" maximized="1" windowWidth="1916" windowHeight="854" tabRatio="861" activeSheetId="2"/>
    <customWorkbookView name="60003235 - Personal View" guid="{1E2D7167-D6B7-4690-9A83-BF768C4223A4}" mergeInterval="0" personalView="1" maximized="1" xWindow="1" yWindow="1" windowWidth="1020" windowHeight="496" tabRatio="861" activeSheetId="26"/>
    <customWorkbookView name="60001487 - Personal View" guid="{7A88FC7A-7690-48AB-B789-172043AFADC8}" mergeInterval="0" personalView="1" maximized="1" xWindow="1" yWindow="1" windowWidth="1362" windowHeight="538" tabRatio="861" activeSheetId="16"/>
    <customWorkbookView name="Sanjeet Kumar - Personal View" guid="{CB7CD015-9A92-451A-BEF4-2BC98E3768DD}" mergeInterval="0" personalView="1" maximized="1" windowWidth="1362" windowHeight="527" tabRatio="960" activeSheetId="26"/>
    <customWorkbookView name="60002881 - Personal View" guid="{44C1C443-3199-4288-884A-D16AF7B2CD69}" mergeInterval="0" personalView="1" maximized="1" xWindow="1" yWindow="1" windowWidth="1362" windowHeight="538" tabRatio="960" activeSheetId="26"/>
    <customWorkbookView name="NRAPENDRA KUMAR - Personal View" guid="{82E8A0F5-0020-4355-95CF-28601763A783}" mergeInterval="0" personalView="1" maximized="1" windowWidth="1362" windowHeight="503" tabRatio="960" activeSheetId="6"/>
    <customWorkbookView name="Baijnath Singh - Personal View" guid="{240327DD-375F-45D4-BA52-89AFD79FE6A1}" mergeInterval="0" personalView="1" maximized="1" windowWidth="1362" windowHeight="495" tabRatio="960" activeSheetId="26"/>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2"/>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6"/>
    <customWorkbookView name="Naba Kumar Mondal - Personal View" guid="{82C64B11-1F50-45B5-B7BB-9F1DC733C833}" mergeInterval="0" personalView="1" maximized="1" windowWidth="1362" windowHeight="543" tabRatio="960" activeSheetId="9"/>
    <customWorkbookView name="60001192 - Personal View" guid="{CFBF18EC-8277-4311-991B-395AF21BB33B}" mergeInterval="0" personalView="1" maximized="1" xWindow="1" yWindow="1" windowWidth="1362" windowHeight="496" tabRatio="861" activeSheetId="26"/>
    <customWorkbookView name="Jasminder Singh Bhatia {जसमिंदर सिंह} - Personal View" guid="{AA750348-930C-43DE-ADD0-8D60980F5013}" mergeInterval="0" personalView="1" maximized="1" windowWidth="1916" windowHeight="854" tabRatio="861" activeSheetId="26"/>
    <customWorkbookView name="Neeraj Kumar {नीरज कुमार} - Personal View" guid="{14C32814-5A59-4863-9FB1-822FBB75D7D1}" mergeInterval="0" personalView="1" maximized="1" windowWidth="1916" windowHeight="854" tabRatio="861" activeSheetId="26"/>
    <customWorkbookView name="Rahul {Rahul} - Personal View" guid="{1F125E51-1799-42D0-B41E-DC039BB17D59}" mergeInterval="0" personalView="1" maximized="1" windowWidth="1916" windowHeight="814" tabRatio="861" activeSheetId="28" showComments="commIndAndComment"/>
    <customWorkbookView name="D Lucius {डी. लूसियस} - Personal View" guid="{77353208-2D17-4D2E-ADE3-4F168F350B73}" mergeInterval="0" personalView="1" maximized="1" windowWidth="1916" windowHeight="820" tabRatio="952" activeSheetId="2"/>
    <customWorkbookView name="AAKASH KHANDELWAL {Aakash Khandelwal} - Personal View" guid="{010B040B-83D1-42E5-9354-A9BE9113BDAC}" mergeInterval="0" personalView="1" maximized="1" xWindow="-8" yWindow="-8" windowWidth="1936" windowHeight="1056" tabRatio="960" activeSheetId="28"/>
    <customWorkbookView name="Satendra Singh Sengar {सतेन्द्र सिंह सेंगर} - Personal View" guid="{FC200EB0-6614-47DB-96CE-7610471486D9}" mergeInterval="0" personalView="1" maximized="1" xWindow="-8" yWindow="-8" windowWidth="1936" windowHeight="1056" tabRatio="960" activeSheetId="21"/>
    <customWorkbookView name="Ankit Vaishnav {Ankit Vaishnav} - Personal View" guid="{35C772BD-8F05-4A18-BEC8-6AF744E22539}" mergeInterval="0" personalView="1" maximized="1" xWindow="-8" yWindow="-8" windowWidth="1456" windowHeight="876" tabRatio="861" activeSheetId="28"/>
    <customWorkbookView name="Chandra Kr. Kamat {चंद्र कुमार कामत} - Personal View" guid="{FADCBE67-C557-4BB1-9129-D4D2EFCC4742}" mergeInterval="0" personalView="1" maximized="1" xWindow="-8" yWindow="-8" windowWidth="1936" windowHeight="1056" tabRatio="781" activeSheetId="28"/>
    <customWorkbookView name="Piyush Kumar Gupta  - Personal View" guid="{E1B28BB1-ED8F-4C22-9AA1-AB162FCA7917}" mergeInterval="0" personalView="1" maximized="1" xWindow="-8" yWindow="-8" windowWidth="1936" windowHeight="1056" tabRatio="781" activeSheetId="28"/>
  </customWorkbookViews>
</workbook>
</file>

<file path=xl/calcChain.xml><?xml version="1.0" encoding="utf-8"?>
<calcChain xmlns="http://schemas.openxmlformats.org/spreadsheetml/2006/main">
  <c r="A45" i="14" l="1"/>
  <c r="B57" i="28" l="1"/>
  <c r="B166" i="17"/>
  <c r="C165" i="17"/>
  <c r="B165" i="17"/>
  <c r="C164" i="17"/>
  <c r="B164" i="17"/>
  <c r="B56" i="28" l="1"/>
  <c r="B55" i="28" l="1"/>
  <c r="B54" i="28"/>
  <c r="B53" i="28"/>
  <c r="B24" i="28" l="1"/>
  <c r="B43" i="17" l="1"/>
  <c r="C42" i="17"/>
  <c r="B42" i="17"/>
  <c r="C41" i="17"/>
  <c r="B41" i="17"/>
  <c r="E1" i="27" l="1"/>
  <c r="E10" i="27"/>
  <c r="E9" i="27"/>
  <c r="E8" i="27"/>
  <c r="E7" i="27"/>
  <c r="E6" i="27"/>
  <c r="A6" i="27"/>
  <c r="A1" i="27"/>
  <c r="A1" i="29" l="1"/>
  <c r="A1" i="28"/>
  <c r="A8" i="28"/>
  <c r="A9" i="28"/>
  <c r="A10" i="28"/>
  <c r="A11" i="28"/>
  <c r="A12" i="28"/>
  <c r="C15" i="28"/>
  <c r="B17" i="28"/>
  <c r="AD22" i="28"/>
  <c r="B25" i="28"/>
  <c r="AD25" i="28"/>
  <c r="B26" i="28"/>
  <c r="H27" i="28"/>
  <c r="H28" i="28"/>
  <c r="B29" i="28"/>
  <c r="B30" i="28"/>
  <c r="B31" i="28"/>
  <c r="B33" i="28"/>
  <c r="B34" i="28"/>
  <c r="B35" i="28"/>
  <c r="B36" i="28"/>
  <c r="B37" i="28"/>
  <c r="B38" i="28"/>
  <c r="B39" i="28"/>
  <c r="B40" i="28"/>
  <c r="B41" i="28"/>
  <c r="B42" i="28"/>
  <c r="B43" i="28"/>
  <c r="B44" i="28"/>
  <c r="B45" i="28"/>
  <c r="B46" i="28"/>
  <c r="B47" i="28"/>
  <c r="B48" i="28"/>
  <c r="B49" i="28"/>
  <c r="B50" i="28"/>
  <c r="B51" i="28"/>
  <c r="B52" i="28"/>
  <c r="I124" i="28"/>
  <c r="A126" i="28" s="1"/>
  <c r="A1" i="26"/>
  <c r="E1" i="26"/>
  <c r="A7" i="26"/>
  <c r="E7" i="26"/>
  <c r="E8" i="26"/>
  <c r="E9" i="26"/>
  <c r="E10" i="26"/>
  <c r="E11" i="26"/>
  <c r="A1" i="25"/>
  <c r="E1" i="25"/>
  <c r="A7" i="25"/>
  <c r="E7" i="25"/>
  <c r="E8" i="25"/>
  <c r="E9" i="25"/>
  <c r="E10" i="25"/>
  <c r="E11" i="25"/>
  <c r="A1" i="24"/>
  <c r="E1" i="24"/>
  <c r="A7" i="24"/>
  <c r="E7" i="24"/>
  <c r="E8" i="24"/>
  <c r="E9" i="24"/>
  <c r="E10" i="24"/>
  <c r="E11" i="24"/>
  <c r="A1" i="23"/>
  <c r="A32" i="23" s="1"/>
  <c r="A60" i="23" s="1"/>
  <c r="E1" i="23"/>
  <c r="E32" i="23" s="1"/>
  <c r="E60" i="23" s="1"/>
  <c r="Z2" i="23"/>
  <c r="A7" i="23"/>
  <c r="D7" i="23"/>
  <c r="D38" i="23" s="1"/>
  <c r="A8" i="23"/>
  <c r="D8" i="23"/>
  <c r="D39" i="23" s="1"/>
  <c r="D9" i="23"/>
  <c r="D40" i="23" s="1"/>
  <c r="D10" i="23"/>
  <c r="D69" i="23" s="1"/>
  <c r="D11" i="23"/>
  <c r="D42" i="23" s="1"/>
  <c r="A38" i="23"/>
  <c r="A39" i="23"/>
  <c r="B40" i="23"/>
  <c r="B41" i="23"/>
  <c r="B42" i="23"/>
  <c r="B43" i="23"/>
  <c r="A66" i="23"/>
  <c r="A67" i="23"/>
  <c r="B68" i="23"/>
  <c r="B69" i="23"/>
  <c r="B70" i="23"/>
  <c r="B71" i="23"/>
  <c r="A1" i="22"/>
  <c r="L1" i="22"/>
  <c r="A7" i="22"/>
  <c r="G7" i="22"/>
  <c r="G8" i="22"/>
  <c r="G9" i="22"/>
  <c r="G10" i="22"/>
  <c r="G11" i="22"/>
  <c r="B20" i="22"/>
  <c r="A1" i="21"/>
  <c r="E1" i="21"/>
  <c r="A3" i="21"/>
  <c r="E7" i="21"/>
  <c r="A8" i="21"/>
  <c r="E8" i="21"/>
  <c r="E9" i="21"/>
  <c r="E10" i="21"/>
  <c r="E11" i="21"/>
  <c r="F35" i="21"/>
  <c r="E69" i="21"/>
  <c r="A37" i="20"/>
  <c r="A38" i="20"/>
  <c r="A39" i="20"/>
  <c r="A40" i="20"/>
  <c r="A41" i="20"/>
  <c r="A45" i="20"/>
  <c r="A50" i="20"/>
  <c r="F198" i="20"/>
  <c r="F199" i="20"/>
  <c r="A1" i="19"/>
  <c r="E1" i="19"/>
  <c r="A7" i="19"/>
  <c r="E7" i="19"/>
  <c r="E8" i="19"/>
  <c r="E9" i="19"/>
  <c r="E10" i="19"/>
  <c r="E11" i="19"/>
  <c r="A1" i="18"/>
  <c r="E1" i="18"/>
  <c r="A7" i="18"/>
  <c r="E7" i="18"/>
  <c r="E8" i="18"/>
  <c r="E9" i="18"/>
  <c r="E10" i="18"/>
  <c r="E11" i="18"/>
  <c r="A1" i="17"/>
  <c r="E1" i="17"/>
  <c r="A7" i="17"/>
  <c r="D7" i="17"/>
  <c r="D8" i="17"/>
  <c r="D9" i="17"/>
  <c r="D10" i="17"/>
  <c r="D11" i="17"/>
  <c r="C206" i="17"/>
  <c r="C212" i="17"/>
  <c r="C217" i="17"/>
  <c r="C222" i="17"/>
  <c r="C228" i="17"/>
  <c r="C233" i="17"/>
  <c r="C239" i="17"/>
  <c r="A1" i="16"/>
  <c r="A29" i="16" s="1"/>
  <c r="A57" i="16" s="1"/>
  <c r="E1" i="16"/>
  <c r="E29" i="16" s="1"/>
  <c r="E57" i="16" s="1"/>
  <c r="A3" i="16"/>
  <c r="A31" i="16" s="1"/>
  <c r="A59" i="16" s="1"/>
  <c r="A7" i="16"/>
  <c r="D7" i="16"/>
  <c r="D63" i="16" s="1"/>
  <c r="D8" i="16"/>
  <c r="D36" i="16" s="1"/>
  <c r="D9" i="16"/>
  <c r="D65" i="16" s="1"/>
  <c r="D10" i="16"/>
  <c r="D38" i="16" s="1"/>
  <c r="D11" i="16"/>
  <c r="D39" i="16" s="1"/>
  <c r="A35" i="16"/>
  <c r="A63" i="16"/>
  <c r="A1" i="15"/>
  <c r="E1" i="15"/>
  <c r="A7" i="15"/>
  <c r="E7" i="15"/>
  <c r="E8" i="15"/>
  <c r="E9" i="15"/>
  <c r="E10" i="15"/>
  <c r="E11" i="15"/>
  <c r="A1" i="14"/>
  <c r="A7" i="14"/>
  <c r="D47" i="14"/>
  <c r="D48" i="14"/>
  <c r="A1" i="13"/>
  <c r="E1" i="13"/>
  <c r="A7" i="13"/>
  <c r="E7" i="13"/>
  <c r="E8" i="13"/>
  <c r="E9" i="13"/>
  <c r="E10" i="13"/>
  <c r="E11" i="13"/>
  <c r="A1" i="12"/>
  <c r="A30" i="12" s="1"/>
  <c r="E1" i="12"/>
  <c r="E30" i="12" s="1"/>
  <c r="A7" i="12"/>
  <c r="E7" i="12"/>
  <c r="E8" i="12"/>
  <c r="E9" i="12"/>
  <c r="E10" i="12"/>
  <c r="E11" i="12"/>
  <c r="A32" i="12"/>
  <c r="A1" i="11"/>
  <c r="A6" i="11"/>
  <c r="D6" i="11"/>
  <c r="D7" i="11"/>
  <c r="D8" i="11"/>
  <c r="D9" i="11"/>
  <c r="A1" i="10"/>
  <c r="A6" i="10"/>
  <c r="D6" i="10"/>
  <c r="D7" i="10"/>
  <c r="D8" i="10"/>
  <c r="D9" i="10"/>
  <c r="A1" i="9"/>
  <c r="E1" i="9"/>
  <c r="A7" i="9"/>
  <c r="D7" i="9"/>
  <c r="D8" i="9"/>
  <c r="D9" i="9"/>
  <c r="D10" i="9"/>
  <c r="D11" i="9"/>
  <c r="A1" i="8"/>
  <c r="E1" i="8"/>
  <c r="A7" i="8"/>
  <c r="E7" i="8"/>
  <c r="E8" i="8"/>
  <c r="E9" i="8"/>
  <c r="E10" i="8"/>
  <c r="E11" i="8"/>
  <c r="A1" i="7"/>
  <c r="E1" i="7"/>
  <c r="A7" i="7"/>
  <c r="D7" i="7"/>
  <c r="D8" i="7"/>
  <c r="D9" i="7"/>
  <c r="D10" i="7"/>
  <c r="D11" i="7"/>
  <c r="A1" i="6"/>
  <c r="E1" i="6"/>
  <c r="A7" i="6"/>
  <c r="E7" i="6"/>
  <c r="E8" i="6"/>
  <c r="E9" i="6"/>
  <c r="E10" i="6"/>
  <c r="E11" i="6"/>
  <c r="H18" i="6"/>
  <c r="I18" i="6"/>
  <c r="H19" i="6"/>
  <c r="I19" i="6"/>
  <c r="H20" i="6"/>
  <c r="I20" i="6"/>
  <c r="H21" i="6"/>
  <c r="I21" i="6"/>
  <c r="H22" i="6"/>
  <c r="I22" i="6"/>
  <c r="H23" i="6"/>
  <c r="I23" i="6"/>
  <c r="H24" i="6"/>
  <c r="I24" i="6"/>
  <c r="H25" i="6"/>
  <c r="I25" i="6"/>
  <c r="F26" i="6"/>
  <c r="G26" i="6"/>
  <c r="A1" i="5"/>
  <c r="A3" i="5"/>
  <c r="L36" i="5"/>
  <c r="A1" i="4"/>
  <c r="E1" i="4"/>
  <c r="Z1" i="4"/>
  <c r="AT1" i="4"/>
  <c r="A3" i="4"/>
  <c r="A3" i="27" s="1"/>
  <c r="Z8" i="4"/>
  <c r="B9" i="4"/>
  <c r="B10" i="4"/>
  <c r="B11" i="4"/>
  <c r="B12" i="4"/>
  <c r="B11" i="27" s="1"/>
  <c r="A14" i="4"/>
  <c r="B17" i="4"/>
  <c r="B37" i="16" s="1"/>
  <c r="B18" i="4"/>
  <c r="B38" i="16" s="1"/>
  <c r="B19" i="4"/>
  <c r="B39" i="16" s="1"/>
  <c r="B20" i="4"/>
  <c r="B40" i="16" s="1"/>
  <c r="B24" i="4"/>
  <c r="E24" i="4"/>
  <c r="E26" i="27" s="1"/>
  <c r="AA24" i="4"/>
  <c r="B25" i="4"/>
  <c r="E25" i="4"/>
  <c r="E27" i="27" s="1"/>
  <c r="AA25" i="4"/>
  <c r="B1" i="3"/>
  <c r="B2" i="3"/>
  <c r="I4" i="3"/>
  <c r="P16" i="28" s="1"/>
  <c r="I5" i="3"/>
  <c r="G9" i="3"/>
  <c r="J17" i="5" s="1"/>
  <c r="H9" i="3"/>
  <c r="AA9" i="3"/>
  <c r="Z2" i="4" s="1"/>
  <c r="B10" i="3"/>
  <c r="B11" i="3"/>
  <c r="B13" i="3"/>
  <c r="B14" i="3"/>
  <c r="B18" i="3"/>
  <c r="B19" i="3"/>
  <c r="E28" i="3"/>
  <c r="B2" i="2"/>
  <c r="B3" i="2"/>
  <c r="D67" i="23" l="1"/>
  <c r="B10" i="17"/>
  <c r="B9" i="27"/>
  <c r="B25" i="19"/>
  <c r="B27" i="27"/>
  <c r="B11" i="18"/>
  <c r="B10" i="27"/>
  <c r="D37" i="16"/>
  <c r="D68" i="23"/>
  <c r="C339" i="5"/>
  <c r="B26" i="27"/>
  <c r="F103" i="28"/>
  <c r="B8" i="27"/>
  <c r="D66" i="23"/>
  <c r="D41" i="23"/>
  <c r="A9" i="29"/>
  <c r="B9" i="29" s="1"/>
  <c r="D9" i="29" s="1"/>
  <c r="A8" i="29"/>
  <c r="B8" i="29" s="1"/>
  <c r="D8" i="29" s="1"/>
  <c r="H110" i="28"/>
  <c r="D67" i="16"/>
  <c r="D35" i="16"/>
  <c r="D70" i="23"/>
  <c r="B10" i="9"/>
  <c r="B11" i="5"/>
  <c r="I26" i="6"/>
  <c r="A18" i="6" s="1"/>
  <c r="B10" i="6"/>
  <c r="B34" i="26"/>
  <c r="B10" i="5"/>
  <c r="B10" i="7"/>
  <c r="B24" i="11"/>
  <c r="B10" i="15"/>
  <c r="D66" i="16"/>
  <c r="B11" i="16"/>
  <c r="B11" i="21"/>
  <c r="B10" i="22"/>
  <c r="B10" i="25"/>
  <c r="K63" i="5"/>
  <c r="B10" i="8"/>
  <c r="B25" i="10"/>
  <c r="B10" i="11"/>
  <c r="B10" i="13"/>
  <c r="B19" i="15"/>
  <c r="B10" i="19"/>
  <c r="B10" i="23"/>
  <c r="B11" i="26"/>
  <c r="A7" i="29"/>
  <c r="B7" i="29" s="1"/>
  <c r="D7" i="29" s="1"/>
  <c r="A112" i="28"/>
  <c r="B5" i="3"/>
  <c r="A11" i="29"/>
  <c r="B11" i="29" s="1"/>
  <c r="D11" i="29" s="1"/>
  <c r="A6" i="29"/>
  <c r="Z2" i="16"/>
  <c r="E17" i="4"/>
  <c r="B65" i="16" s="1"/>
  <c r="E19" i="4"/>
  <c r="B67" i="16" s="1"/>
  <c r="Z2" i="22"/>
  <c r="B16" i="4"/>
  <c r="A36" i="16" s="1"/>
  <c r="E16" i="4"/>
  <c r="A64" i="16" s="1"/>
  <c r="E18" i="4"/>
  <c r="B66" i="16" s="1"/>
  <c r="E20" i="4"/>
  <c r="B68" i="16" s="1"/>
  <c r="K36" i="5"/>
  <c r="J171" i="5"/>
  <c r="E30" i="25"/>
  <c r="D244" i="17"/>
  <c r="E105" i="28"/>
  <c r="D29" i="23"/>
  <c r="D57" i="23" s="1"/>
  <c r="D85" i="23" s="1"/>
  <c r="E24" i="19"/>
  <c r="E18" i="15"/>
  <c r="E22" i="13"/>
  <c r="G339" i="5"/>
  <c r="A3" i="23"/>
  <c r="A34" i="23" s="1"/>
  <c r="A62" i="23" s="1"/>
  <c r="A3" i="19"/>
  <c r="A3" i="17"/>
  <c r="A16" i="17"/>
  <c r="A3" i="15"/>
  <c r="A16" i="14"/>
  <c r="A3" i="13"/>
  <c r="A3" i="26"/>
  <c r="A3" i="24"/>
  <c r="A3" i="14"/>
  <c r="A3" i="8"/>
  <c r="A3" i="6"/>
  <c r="E34" i="26"/>
  <c r="E31" i="24"/>
  <c r="H94" i="22"/>
  <c r="E82" i="21"/>
  <c r="E25" i="18"/>
  <c r="D27" i="16"/>
  <c r="D55" i="16" s="1"/>
  <c r="D83" i="16" s="1"/>
  <c r="E27" i="12"/>
  <c r="E50" i="12" s="1"/>
  <c r="B6" i="28"/>
  <c r="C105" i="28"/>
  <c r="B29" i="23"/>
  <c r="B57" i="23" s="1"/>
  <c r="B85" i="23" s="1"/>
  <c r="B24" i="19"/>
  <c r="B18" i="15"/>
  <c r="B22" i="13"/>
  <c r="B33" i="26"/>
  <c r="B30" i="24"/>
  <c r="B93" i="22"/>
  <c r="B81" i="21"/>
  <c r="B23" i="11"/>
  <c r="B24" i="10"/>
  <c r="B24" i="8"/>
  <c r="B21" i="6"/>
  <c r="B12" i="26"/>
  <c r="B12" i="24"/>
  <c r="B12" i="21"/>
  <c r="B12" i="18"/>
  <c r="B12" i="16"/>
  <c r="B12" i="12"/>
  <c r="B12" i="5"/>
  <c r="K62" i="5"/>
  <c r="E22" i="6"/>
  <c r="D26" i="7"/>
  <c r="B12" i="8"/>
  <c r="B12" i="9"/>
  <c r="D24" i="10"/>
  <c r="B26" i="12"/>
  <c r="B49" i="12" s="1"/>
  <c r="E23" i="13"/>
  <c r="B12" i="15"/>
  <c r="B12" i="19"/>
  <c r="B12" i="22"/>
  <c r="D30" i="23"/>
  <c r="D58" i="23" s="1"/>
  <c r="D86" i="23" s="1"/>
  <c r="B9" i="24"/>
  <c r="B12" i="25"/>
  <c r="E106" i="28"/>
  <c r="B25" i="18"/>
  <c r="B27" i="16"/>
  <c r="B55" i="16" s="1"/>
  <c r="B83" i="16" s="1"/>
  <c r="B48" i="14"/>
  <c r="B31" i="25"/>
  <c r="B245" i="17"/>
  <c r="B28" i="9"/>
  <c r="B26" i="7"/>
  <c r="B22" i="6"/>
  <c r="B11" i="25"/>
  <c r="B11" i="22"/>
  <c r="B11" i="23"/>
  <c r="B11" i="19"/>
  <c r="B11" i="17"/>
  <c r="B11" i="15"/>
  <c r="B11" i="13"/>
  <c r="F8" i="4"/>
  <c r="A8" i="4" s="1"/>
  <c r="A7" i="27" s="1"/>
  <c r="G340" i="5"/>
  <c r="H26" i="6"/>
  <c r="A17" i="6" s="1"/>
  <c r="B11" i="6"/>
  <c r="B9" i="6"/>
  <c r="D25" i="7"/>
  <c r="B11" i="7"/>
  <c r="B9" i="7"/>
  <c r="E25" i="8"/>
  <c r="D28" i="9"/>
  <c r="B11" i="10"/>
  <c r="B8" i="10"/>
  <c r="A3" i="10"/>
  <c r="D23" i="11"/>
  <c r="B9" i="12"/>
  <c r="A3" i="12"/>
  <c r="B23" i="13"/>
  <c r="B12" i="14"/>
  <c r="D26" i="16"/>
  <c r="D54" i="16" s="1"/>
  <c r="D82" i="16" s="1"/>
  <c r="E24" i="18"/>
  <c r="B82" i="21"/>
  <c r="B94" i="22"/>
  <c r="A3" i="22"/>
  <c r="B30" i="23"/>
  <c r="B58" i="23" s="1"/>
  <c r="B86" i="23" s="1"/>
  <c r="B11" i="24"/>
  <c r="A3" i="25"/>
  <c r="E33" i="26"/>
  <c r="C106" i="28"/>
  <c r="B10" i="26"/>
  <c r="B10" i="24"/>
  <c r="B10" i="21"/>
  <c r="B10" i="18"/>
  <c r="B10" i="16"/>
  <c r="B10" i="14"/>
  <c r="B10" i="12"/>
  <c r="B9" i="11"/>
  <c r="B9" i="10"/>
  <c r="C340" i="5"/>
  <c r="B9" i="5"/>
  <c r="B25" i="7"/>
  <c r="A3" i="7"/>
  <c r="B25" i="8"/>
  <c r="B11" i="8"/>
  <c r="B9" i="8"/>
  <c r="D27" i="9"/>
  <c r="B11" i="9"/>
  <c r="B9" i="9"/>
  <c r="D25" i="10"/>
  <c r="B10" i="10"/>
  <c r="B11" i="11"/>
  <c r="B8" i="11"/>
  <c r="A3" i="11"/>
  <c r="B27" i="12"/>
  <c r="B50" i="12" s="1"/>
  <c r="B11" i="12"/>
  <c r="B12" i="13"/>
  <c r="B11" i="14"/>
  <c r="E19" i="15"/>
  <c r="D64" i="16"/>
  <c r="B26" i="16"/>
  <c r="B54" i="16" s="1"/>
  <c r="B82" i="16" s="1"/>
  <c r="D245" i="17"/>
  <c r="B12" i="17"/>
  <c r="B24" i="18"/>
  <c r="E25" i="19"/>
  <c r="E81" i="21"/>
  <c r="B9" i="21"/>
  <c r="E22" i="21" s="1"/>
  <c r="H93" i="22"/>
  <c r="B12" i="23"/>
  <c r="B31" i="24"/>
  <c r="E31" i="25"/>
  <c r="B9" i="26"/>
  <c r="B9" i="25"/>
  <c r="B9" i="22"/>
  <c r="H20" i="22" s="1"/>
  <c r="B9" i="14"/>
  <c r="B9" i="23"/>
  <c r="B9" i="19"/>
  <c r="B9" i="17"/>
  <c r="B9" i="15"/>
  <c r="B9" i="13"/>
  <c r="E21" i="6"/>
  <c r="B12" i="6"/>
  <c r="B12" i="7"/>
  <c r="E24" i="8"/>
  <c r="B27" i="9"/>
  <c r="A3" i="9"/>
  <c r="D24" i="11"/>
  <c r="E26" i="12"/>
  <c r="E49" i="12" s="1"/>
  <c r="B47" i="14"/>
  <c r="B9" i="16"/>
  <c r="B244" i="17"/>
  <c r="B9" i="18"/>
  <c r="A3" i="18"/>
  <c r="E30" i="24"/>
  <c r="B30" i="25"/>
  <c r="A110" i="28"/>
  <c r="A113" i="28"/>
  <c r="F110" i="28"/>
  <c r="A10" i="29"/>
  <c r="B10" i="29" s="1"/>
  <c r="D10" i="29" s="1"/>
  <c r="B6" i="29" l="1"/>
  <c r="A4" i="29" s="1"/>
  <c r="AI6" i="28"/>
  <c r="AI9" i="28"/>
  <c r="AI7" i="28"/>
  <c r="AI8" i="28" s="1"/>
  <c r="A8" i="26"/>
  <c r="A8" i="24"/>
  <c r="A8" i="18"/>
  <c r="A8" i="16"/>
  <c r="A8" i="12"/>
  <c r="A7" i="11"/>
  <c r="A7" i="10"/>
  <c r="A8" i="5"/>
  <c r="A8" i="14"/>
  <c r="A8" i="7"/>
  <c r="A8" i="6"/>
  <c r="A8" i="25"/>
  <c r="A8" i="22"/>
  <c r="A8" i="19"/>
  <c r="A8" i="15"/>
  <c r="A8" i="17"/>
  <c r="A8" i="13"/>
  <c r="A8" i="9"/>
  <c r="A8" i="8"/>
  <c r="J62" i="5"/>
  <c r="E48" i="20" l="1"/>
  <c r="B99" i="28"/>
  <c r="E138" i="20" l="1"/>
  <c r="E75" i="20"/>
  <c r="E156" i="20"/>
  <c r="E115" i="20"/>
  <c r="E186" i="20"/>
  <c r="F193" i="20"/>
  <c r="E92" i="20"/>
</calcChain>
</file>

<file path=xl/sharedStrings.xml><?xml version="1.0" encoding="utf-8"?>
<sst xmlns="http://schemas.openxmlformats.org/spreadsheetml/2006/main" count="1492" uniqueCount="855">
  <si>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</si>
  <si>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</si>
  <si>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</si>
  <si>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</si>
  <si>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</si>
  <si>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</si>
  <si>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</si>
  <si>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</si>
  <si>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</si>
  <si>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2 or More</t>
  </si>
  <si>
    <t>Name of other Partner - 2 (More, if any)</t>
  </si>
  <si>
    <t>Address of other Partner - 2 (More, if any)</t>
  </si>
  <si>
    <t>Thirty Five</t>
  </si>
  <si>
    <t>Labour, Co-efficient l=</t>
  </si>
  <si>
    <t>Electrolytic High Grade Zinc, co-efficient b =</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</si>
  <si>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</si>
  <si>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</si>
  <si>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9.3(p)(i)]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</si>
  <si>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</si>
  <si>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</si>
  <si>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</si>
  <si>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</si>
  <si>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</si>
  <si>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</si>
  <si>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</si>
  <si>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</si>
  <si>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</si>
  <si>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</si>
  <si>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</si>
  <si>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</si>
  <si>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</si>
  <si>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</si>
  <si>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</si>
  <si>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</si>
  <si>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</si>
  <si>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</si>
  <si>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</si>
  <si>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9.3(p)(ii)]</t>
    </r>
  </si>
  <si>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</si>
  <si>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</si>
  <si>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</si>
  <si>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</si>
  <si>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</si>
  <si>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</si>
  <si>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</si>
  <si>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</si>
  <si>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</si>
  <si>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</si>
  <si>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</si>
  <si>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</si>
  <si>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</si>
  <si>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</si>
  <si>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</si>
  <si>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</si>
  <si>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</si>
  <si>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</si>
  <si>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</si>
  <si>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</si>
  <si>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</si>
  <si>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</si>
  <si>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</si>
  <si>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</si>
  <si>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</si>
  <si>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</si>
  <si>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</si>
  <si>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</si>
  <si>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</si>
  <si>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</si>
  <si>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</si>
  <si>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</si>
  <si>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</si>
  <si>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</si>
  <si>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</si>
  <si>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</si>
  <si>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</si>
  <si>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</si>
  <si>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GCC 9.3 </t>
  </si>
  <si>
    <t>Performance Security</t>
  </si>
  <si>
    <t>(e)</t>
  </si>
  <si>
    <t>GCC 10</t>
  </si>
  <si>
    <t>Taxes and Duties</t>
  </si>
  <si>
    <t>(f)</t>
  </si>
  <si>
    <t>GCC 21.2</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</si>
  <si>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</si>
  <si>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</si>
  <si>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</si>
  <si>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</si>
  <si>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</si>
  <si>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</si>
  <si>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</si>
  <si>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</si>
  <si>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</si>
  <si>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</si>
  <si>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</si>
  <si>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</si>
  <si>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</si>
  <si>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</si>
  <si>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</si>
  <si>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</si>
  <si>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</si>
  <si>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</si>
  <si>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</si>
  <si>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</si>
  <si>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</si>
  <si>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</si>
  <si>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</si>
  <si>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</si>
  <si>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</si>
  <si>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</si>
  <si>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</si>
  <si>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</si>
  <si>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xml:space="preserve">Commissions or gratuities, if any, paid or to be paid by us to agents relating to this Bid, and to contract execution, if we are awarded the contract, are  listed below:- </t>
  </si>
  <si>
    <t>Amount and Currency</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</si>
  <si>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</si>
  <si>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</si>
  <si>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</si>
  <si>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</si>
  <si>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</si>
  <si>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</si>
  <si>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</si>
  <si>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</si>
  <si>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</si>
  <si>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</si>
  <si>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</si>
  <si>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</si>
  <si>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</si>
  <si>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</si>
  <si>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</si>
  <si>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</si>
  <si>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</si>
  <si>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</si>
  <si>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</si>
  <si>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</si>
  <si>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</si>
  <si>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</si>
  <si>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</si>
  <si>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</si>
  <si>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</si>
  <si>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</si>
  <si>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</si>
  <si>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</si>
  <si>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</si>
  <si>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</si>
  <si>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</si>
  <si>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</si>
  <si>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</si>
  <si>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</si>
  <si>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</si>
  <si>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</si>
  <si>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</si>
  <si>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</si>
  <si>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</si>
  <si>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</si>
  <si>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</si>
  <si>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</si>
  <si>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</si>
  <si>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</si>
  <si>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</si>
  <si>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</si>
  <si>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</si>
  <si>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</si>
  <si>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6.           </t>
  </si>
  <si>
    <t>10.       </t>
  </si>
  <si>
    <t>11.       </t>
  </si>
  <si>
    <t>12.       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</si>
  <si>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</si>
  <si>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</si>
  <si>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</si>
  <si>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Sole Bidder</t>
  </si>
  <si>
    <t>JV (Joint Venture)</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</si>
  <si>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</si>
  <si>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</si>
  <si>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</si>
  <si>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</si>
  <si>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</si>
  <si>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</si>
  <si>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</si>
  <si>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</si>
  <si>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</si>
  <si>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</si>
  <si>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</si>
  <si>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</si>
  <si>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</si>
  <si>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</si>
  <si>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</si>
  <si>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</si>
  <si>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</si>
  <si>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</si>
  <si>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</si>
  <si>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</si>
  <si>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</si>
  <si>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</si>
  <si>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</si>
  <si>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</si>
  <si>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</si>
  <si>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</si>
  <si>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</si>
  <si>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</si>
  <si>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</si>
  <si>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</si>
  <si>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</si>
  <si>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</si>
  <si>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</si>
  <si>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</si>
  <si>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</si>
  <si>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</si>
  <si>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</si>
  <si>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</si>
  <si>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</si>
  <si>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</si>
  <si>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</si>
  <si>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</si>
  <si>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</si>
  <si>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</si>
  <si>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</si>
  <si>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</si>
  <si>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</si>
  <si>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</si>
  <si>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</si>
  <si>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</si>
  <si>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</si>
  <si>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</si>
  <si>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</si>
  <si>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</si>
  <si>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</si>
  <si>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</si>
  <si>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</si>
  <si>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</si>
  <si>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</si>
  <si>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</si>
  <si>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</si>
  <si>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</si>
  <si>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</si>
  <si>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</si>
  <si>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</si>
  <si>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</si>
  <si>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</si>
  <si>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</si>
  <si>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</si>
  <si>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</si>
  <si>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</si>
  <si>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</si>
  <si>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</si>
  <si>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</si>
  <si>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</si>
  <si>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</si>
  <si>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</si>
  <si>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</si>
  <si>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</si>
  <si>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</si>
  <si>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</si>
  <si>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</si>
  <si>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</si>
  <si>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</si>
  <si>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</si>
  <si>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</si>
  <si>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</si>
  <si>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</si>
  <si>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</si>
  <si>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</si>
  <si>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</si>
  <si>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</si>
  <si>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</si>
  <si>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</si>
  <si>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</si>
  <si>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</si>
  <si>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</si>
  <si>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</si>
  <si>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</si>
  <si>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</si>
  <si>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</si>
  <si>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</si>
  <si>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</si>
  <si>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</si>
  <si>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</si>
  <si>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</si>
  <si>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</si>
  <si>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</si>
  <si>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</si>
  <si>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</si>
  <si>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</si>
  <si>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</si>
  <si>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</si>
  <si>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</si>
  <si>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</si>
  <si>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</si>
  <si>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</si>
  <si>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</si>
  <si>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</si>
  <si>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</si>
  <si>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</si>
  <si>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</si>
  <si>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Proposed Tower Parts Manufacturer other than the bidder, if any [Maximum two nos.]</t>
  </si>
  <si>
    <t>Any Tower Parts Manufacturer proposed other than the bidder [Yes / No]</t>
  </si>
  <si>
    <t>nd</t>
  </si>
  <si>
    <t>February</t>
  </si>
  <si>
    <t>rd</t>
  </si>
  <si>
    <t>March</t>
  </si>
  <si>
    <t>th</t>
  </si>
  <si>
    <t>April</t>
  </si>
  <si>
    <t>May</t>
  </si>
  <si>
    <t>June</t>
  </si>
  <si>
    <t>July</t>
  </si>
  <si>
    <t>August</t>
  </si>
  <si>
    <t>September</t>
  </si>
  <si>
    <t>October</t>
  </si>
  <si>
    <t>November</t>
  </si>
  <si>
    <t>December</t>
  </si>
  <si>
    <t>(If none, state “none”)</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</si>
  <si>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</si>
  <si>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</si>
  <si>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</si>
  <si>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</si>
  <si>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</si>
  <si>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</si>
  <si>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</si>
  <si>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</si>
  <si>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</si>
  <si>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</si>
  <si>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</si>
  <si>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</si>
  <si>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</si>
  <si>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</si>
  <si>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</si>
  <si>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</si>
  <si>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</si>
  <si>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</si>
  <si>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</si>
  <si>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</si>
  <si>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</si>
  <si>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</si>
  <si>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</si>
  <si>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</si>
  <si>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</si>
  <si>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</si>
  <si>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</si>
  <si>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</si>
  <si>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</si>
  <si>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</si>
  <si>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</si>
  <si>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</si>
  <si>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</si>
  <si>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</si>
  <si>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</si>
  <si>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</si>
  <si>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</si>
  <si>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</si>
  <si>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</si>
  <si>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</si>
  <si>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</si>
  <si>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</si>
  <si>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</si>
  <si>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Unit</t>
  </si>
  <si>
    <t>Quantity</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</si>
  <si>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</si>
  <si>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</si>
  <si>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</si>
  <si>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</si>
  <si>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</si>
  <si>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</si>
  <si>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</si>
  <si>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</si>
  <si>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</si>
  <si>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</si>
  <si>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</si>
  <si>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</si>
  <si>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</si>
  <si>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</si>
  <si>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</si>
  <si>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</si>
  <si>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</si>
  <si>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</si>
  <si>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</si>
  <si>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</si>
  <si>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Quantity proposed to be bought/sub-contracted</t>
  </si>
  <si>
    <t xml:space="preserve">Details of the proposed sub-contractor/sub-vendor </t>
  </si>
  <si>
    <t xml:space="preserve">Name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</si>
  <si>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</si>
  <si>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</si>
  <si>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</si>
  <si>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</si>
  <si>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</si>
  <si>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</si>
  <si>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</si>
  <si>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</si>
  <si>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</si>
  <si>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</si>
  <si>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</si>
  <si>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</si>
  <si>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</si>
  <si>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</si>
  <si>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</si>
  <si>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</si>
  <si>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</si>
  <si>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</si>
  <si>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</si>
  <si>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</si>
  <si>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</si>
  <si>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 xml:space="preserve">For Fabricated Tower Parts (including bolts &amp; nuts) </t>
  </si>
  <si>
    <t>A</t>
  </si>
  <si>
    <t>IEEMA</t>
  </si>
  <si>
    <t>B</t>
  </si>
  <si>
    <t>C</t>
  </si>
  <si>
    <t>B.</t>
  </si>
  <si>
    <t>i)</t>
  </si>
  <si>
    <t>ii)</t>
  </si>
  <si>
    <t xml:space="preserve">Indian Labour Bureau, Shimla, Govt. of India (monthly) 
(Base: 2001 = 100) (www.labourbureau.nic.in)
</t>
  </si>
  <si>
    <t>Coefficient  ‘a’ shall be between 0.51 to 0.57 and coefficient ‘b’ shall be between 0.08 to 0.10 and coefficient ‘l’ shall be between 0.20 to 0.24 and sum of Coefficients ‘a’, ‘b’ and ‘l’ shall be 0.85</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</si>
  <si>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</si>
  <si>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</si>
  <si>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</si>
  <si>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</si>
  <si>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</si>
  <si>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</si>
  <si>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</si>
  <si>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</si>
  <si>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having its Registered Office at B-9, Qutab Institutional Area, Katwaria Sarai,                           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</si>
  <si>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</si>
  <si>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</si>
  <si>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</si>
  <si>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</si>
  <si>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</si>
  <si>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</si>
  <si>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</si>
  <si>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</si>
  <si>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</si>
  <si>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</si>
  <si>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</si>
  <si>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</si>
  <si>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(2)</t>
  </si>
  <si>
    <t>Section II - Commitments of the Bidder/Contractor</t>
  </si>
  <si>
    <t>Page 2 of 8</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</si>
  <si>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</si>
  <si>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</si>
  <si>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</si>
  <si>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</si>
  <si>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</si>
  <si>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</si>
  <si>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</si>
  <si>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</si>
  <si>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</si>
  <si>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</si>
  <si>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</si>
  <si>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</si>
  <si>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</si>
  <si>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</si>
  <si>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</si>
  <si>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</si>
  <si>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</si>
  <si>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(8)</t>
  </si>
  <si>
    <t>Page 6 of 8</t>
  </si>
  <si>
    <t>(9)</t>
  </si>
  <si>
    <t>(*)</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</si>
  <si>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</si>
  <si>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</si>
  <si>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</si>
  <si>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</si>
  <si>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</si>
  <si>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</si>
  <si>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</si>
  <si>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</si>
  <si>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</si>
  <si>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</si>
  <si>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</si>
  <si>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</si>
  <si>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</si>
  <si>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</si>
  <si>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</si>
  <si>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 xml:space="preserve">  </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</si>
  <si>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</si>
  <si>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</si>
  <si>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</si>
  <si>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Power of Attorney. Bidders may use their own proforma for furnishing the required information with the bid.</t>
  </si>
  <si>
    <t xml:space="preserve">Note: Bidders may note that no prescribed proforma has been enclosed for </t>
  </si>
  <si>
    <t>No</t>
  </si>
  <si>
    <t>Attachment 8 Manufacturer’s Authorisation Form : To be furnished as per proforma provided in the bidding document, on the letter head of the each Manufactures proposed to supply main items. Not included here.</t>
  </si>
  <si>
    <t>Enable the Active X Control &amp; Macros. Also ensure to keep option of "Trust acess to VBA project object Model" cheched [√]. Ensure that you work on MS Excel 2007 or higher version.</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</si>
  <si>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</si>
  <si>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</si>
  <si>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</si>
  <si>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</si>
  <si>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</si>
  <si>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</si>
  <si>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</si>
  <si>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</si>
  <si>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</si>
  <si>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</si>
  <si>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 xml:space="preserve">…… ……. …….. …… ……. …….. </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</si>
  <si>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</si>
  <si>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</si>
  <si>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</si>
  <si>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</si>
  <si>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</si>
  <si>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</si>
  <si>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</si>
  <si>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</si>
  <si>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</si>
  <si>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</si>
  <si>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</si>
  <si>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</si>
  <si>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Value of index</t>
  </si>
  <si>
    <t>Steel Blooms, co-efficient a =</t>
  </si>
  <si>
    <t>Safety Pact</t>
  </si>
  <si>
    <t>(Safety Pact)</t>
  </si>
  <si>
    <t>Safety Pact is annexed separately herewith this Volume.</t>
  </si>
  <si>
    <t>1.We hereby furnish the details of the items/ sub-assemblies (supply items), we propose to buy for the purpose of furnishing and installation of the subject Package :</t>
  </si>
  <si>
    <t>1. We hereby furnish the details of the items, components, raw material, services which we propose to buy/avail from Micro and Small Enterprises (MSEs) for the purpose of completion of works under the subject package :</t>
  </si>
  <si>
    <t xml:space="preserve">Name of Micro and Small Enterprises (MSEs) </t>
  </si>
  <si>
    <t>Name &amp; Address</t>
  </si>
  <si>
    <t xml:space="preserve">Category
(Micro or Small)
</t>
  </si>
  <si>
    <t>ATTACHMENT-5A</t>
  </si>
  <si>
    <t>(Items, Components, Raw Material, Services proposed to be sourced from Micro and Small Enterprises): The details of the items, components, raw material, services which is proposed to bought/availed from Micro and Small Enterprises for the purpose of completion of works</t>
  </si>
  <si>
    <t xml:space="preserve">We are a Micro and Small Enterprise (MSE) registered with </t>
  </si>
  <si>
    <t>(iii)</t>
  </si>
  <si>
    <t>As per para BDS/ITB clause 9.3 q, Bidder shall furnish the details of their Provident Fund Code Number</t>
  </si>
  <si>
    <t>Name of Bidders/JV Partners</t>
  </si>
  <si>
    <t>Provident Fund Code Number</t>
  </si>
  <si>
    <t xml:space="preserve">Details </t>
  </si>
  <si>
    <t>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Accordingly,We hereby furnish the details of ex-employees of POWERGRID who had retired/ resigned at the level of General Manager and above from POWERGRID and subsequently have been employed by us:</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</si>
  <si>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</si>
  <si>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</si>
  <si>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rPr>
        <b/>
        <sz val="11"/>
        <rFont val="Book Antiqua"/>
        <family val="1"/>
      </rPr>
      <t xml:space="preserve">Note:  </t>
    </r>
    <r>
      <rPr>
        <sz val="11"/>
        <rFont val="Book Antiqua"/>
        <family val="1"/>
      </rPr>
      <t xml:space="preserve">
1. “Code of Business Conduct and Ethics for Senior Management Personnel” and “Code of Business Conduct and Ethics for Board Members” are available on POWERGRID’s website https://www.powergridindia.com.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</si>
  <si>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(Declaration of Key Managerial Person and Power of Attorney holder)</t>
  </si>
  <si>
    <t>Note: Key Managerial Personnel (KMP) of the company shall include CEO/Managing Director/ Company Secretary/ Director/ CFO/any of the partner in case of partnership firm/any other officer entrusted with substantial powers of the management of the affairs of the company/firm.</t>
  </si>
  <si>
    <t xml:space="preserve">1. We confirm that the declarations made in our bid, particularly Attachment-3 (QR) regarding eligibility/qualification data and documents submitted in our bid in support of the declarations, are true and correct to the best of our knowledge.
2.  We further confirm that we have filled up Attachment-3(QR). We also confirm that in support of meeting the Technical experience requirement as per Annexure-A (BDS), we have enclosed self-certified copy of Contract/ Award Letter and certificate from the utility for which the contract has been executed.
3. We shall furnish clarification to bid, if any sought by Employer pursuant to ITB clause 21.1. We understand that if we fail to rectify/furnish the requested documents if any, within 7 working days’ notice, our bid is liable to be rejected.
4. We understand that any false declaration and/or misrepresentation of facts and/or furnishing of false/forged documents /information may lead to our debarment from participation in Employer tenders and that our Bid Security/ Contract Performance Guarantee may be forfeited besides other actions as deemed to be appropriate as per the provisions of the Bidding Document/Integrity Pact/Employer’s policy.
</t>
  </si>
  <si>
    <t xml:space="preserve"> (MM/YYYY) in equivalent  Indian Rupees is </t>
  </si>
  <si>
    <t>Crore. The details of value used for working out the Balance Bid Capacity as above, are as follows:</t>
  </si>
  <si>
    <t>S N</t>
  </si>
  <si>
    <t>FY</t>
  </si>
  <si>
    <t>Value of Total Sales (including Taxes and Duties)(T)</t>
  </si>
  <si>
    <t>B. Value of existing commitments and ongoing similar works yet to be completed as on the 1st date of quarter of the financial year in which the bids are opened(B) as on 1st date of the Quarter in which First Envelope Bids are to be opened</t>
  </si>
  <si>
    <t>Value of Balance Works (B1) against the Contracts awarded by Employer</t>
  </si>
  <si>
    <t xml:space="preserve">Value of Balance Works (B2) against the Contracts awarded by Utilities other than Employer </t>
  </si>
  <si>
    <t>Total value of Balance Works (B){B=B1+B2}</t>
  </si>
  <si>
    <t>I.</t>
  </si>
  <si>
    <t>a</t>
  </si>
  <si>
    <t>b.</t>
  </si>
  <si>
    <t>c.</t>
  </si>
  <si>
    <t>GSTIN Numbers</t>
  </si>
  <si>
    <t xml:space="preserve">GSTIN in the Sates/UT from where the supply of goods take place </t>
  </si>
  <si>
    <t>Name of the States/UT</t>
  </si>
  <si>
    <t>GSTIN number</t>
  </si>
  <si>
    <t>II.</t>
  </si>
  <si>
    <t>GSTIN in the States/UT where the supply for services take place (states where sites under the subject package is situated)</t>
  </si>
  <si>
    <t>7.       </t>
  </si>
  <si>
    <t>8.       </t>
  </si>
  <si>
    <t>9.       </t>
  </si>
  <si>
    <t>The above amounts are in accordance with the price schedules attached herewith and are made part of this bid</t>
  </si>
  <si>
    <t>Declaration of Key Managerial Person jointly with Power of Attorney holder</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</si>
  <si>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</si>
  <si>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</si>
  <si>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</si>
  <si>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insurance, unloading, storage,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t>
  </si>
  <si>
    <t xml:space="preserve">We conform that the equipments offered shall have minimum (or a muximum, as the case may be) performance specified in Technical Specification. We further guarantee the performance/efficiency of the equipments in response to the Technical Specifications. </t>
  </si>
  <si>
    <t xml:space="preserve">Bidders are advised to print this declaration on the Company Letter Head and upload the duly signed and scanned copy along with the First Envelope Bid. </t>
  </si>
  <si>
    <t>b</t>
  </si>
  <si>
    <t>c</t>
  </si>
  <si>
    <t>GCC 5.7</t>
  </si>
  <si>
    <t>Contractors Responsibility</t>
  </si>
  <si>
    <r>
      <t xml:space="preserve">Are you a MSE owned by SC/ST* entrepreneurs in line with Public Procurement Policy for Micro and Small Enterprises (MSEs) order 2012 including subsequent amendment/notification/order </t>
    </r>
    <r>
      <rPr>
        <b/>
        <i/>
        <sz val="11"/>
        <rFont val="Book Antiqua"/>
        <family val="1"/>
      </rPr>
      <t>(Indicate Yes/No)</t>
    </r>
  </si>
  <si>
    <t>3.(a)       </t>
  </si>
  <si>
    <t>3.(b)</t>
  </si>
  <si>
    <t>Yes</t>
  </si>
  <si>
    <t>3.(c)</t>
  </si>
  <si>
    <t xml:space="preserve">If 3(b) is ‘Yes’ please mention whether you are (Proprietary MSE/ Partnership MSE/ Private Limited Company) owned by SC/ST entrepreneurs
</t>
  </si>
  <si>
    <t>(iv)</t>
  </si>
  <si>
    <t>(v)</t>
  </si>
  <si>
    <r>
      <t>Remarks</t>
    </r>
    <r>
      <rPr>
        <b/>
        <sz val="11"/>
        <rFont val="Book Antiqua"/>
        <family val="1"/>
      </rPr>
      <t>:</t>
    </r>
  </si>
  <si>
    <t>*The definition of MSEs owned by SC/ST is as given under:</t>
  </si>
  <si>
    <t>a.</t>
  </si>
  <si>
    <t>In case of proprietary MSE, proprietor(s) shall be SC /ST.</t>
  </si>
  <si>
    <t>In case of partnership MSE, the SC/ST partners shall be holding at least 51% shares in the unit.</t>
  </si>
  <si>
    <t xml:space="preserve">c. </t>
  </si>
  <si>
    <t>In case of Private Limited companies, at least 51% share shall be held by SC/ST promoters.</t>
  </si>
  <si>
    <r>
      <t>Documentary evidence</t>
    </r>
    <r>
      <rPr>
        <b/>
        <sz val="11"/>
        <rFont val="Book Antiqua"/>
        <family val="1"/>
      </rPr>
      <t>: Please provide scanned copy(ies) of the SC/ST certificate(s) issued by District Authority as applicable for SC/ST MSE category as per (a), (b) or (c) above.</t>
    </r>
  </si>
  <si>
    <t xml:space="preserve">We meet the eligibility requirements and have no conflict of interest in accordance with ITB Clause 2 </t>
  </si>
  <si>
    <t>NOTE: (In case of JV, all partners of the Joint Venture shall be MSEs to consdier its bid as bid from MSE, JV bidder with at least one non-MSE partner (whether lead or other partner)  shall not be eligible for the benefit available to the MSE bidders)</t>
  </si>
  <si>
    <t xml:space="preserve">2. We hereby  delare that we would not subcontract the erection portion of the contract without prior approval of the Employer.
</t>
  </si>
  <si>
    <t xml:space="preserve">A. Maximum value of Transmission &amp; Distribution (T&amp;D) works (including substation, transmission lines, distribution for all verticals), executed in any one financial year during the last 5 financial years taking into account the completed as well as the works in progress </t>
  </si>
  <si>
    <t>Are you a MSE owned by women in line with Public Procurement Policy for Micro and Small Enterprises (MSEs) order 2012, Public Procurement Policy for Micro and Small Enterprises (MSEs) Amendment Order 2018 including subsequent amendment/notification/order (Indicate Yes/No)</t>
  </si>
  <si>
    <t>3.(d)</t>
  </si>
  <si>
    <t>ATTACHMENT-3 (QR)</t>
  </si>
  <si>
    <t>Bidder’s Name and Address :</t>
  </si>
  <si>
    <t>Name:</t>
  </si>
  <si>
    <t>Address:</t>
  </si>
  <si>
    <r>
      <t xml:space="preserve">Whether Bidder is MSE
</t>
    </r>
    <r>
      <rPr>
        <i/>
        <sz val="11"/>
        <rFont val="Book Antiqua"/>
        <family val="1"/>
      </rPr>
      <t>[Select from drop down menu]</t>
    </r>
    <r>
      <rPr>
        <sz val="11"/>
        <rFont val="Book Antiqua"/>
        <family val="1"/>
      </rPr>
      <t xml:space="preserve">
</t>
    </r>
  </si>
  <si>
    <r>
      <t xml:space="preserve">Specify type of Bidder
</t>
    </r>
    <r>
      <rPr>
        <i/>
        <sz val="11"/>
        <rFont val="Book Antiqua"/>
        <family val="1"/>
      </rPr>
      <t>[Select from drop down menu]</t>
    </r>
  </si>
  <si>
    <t>JOINT VENTURE (JV)</t>
  </si>
  <si>
    <t>Name and Address of Agent</t>
  </si>
  <si>
    <t>Purpose of Commission or Gratuity</t>
  </si>
  <si>
    <t>It is hereby agreed by and between the parties as under:</t>
  </si>
  <si>
    <t xml:space="preserve">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</si>
  <si>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</si>
  <si>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</si>
  <si>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(c )</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</si>
  <si>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</si>
  <si>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</si>
  <si>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</si>
  <si>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</si>
  <si>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</si>
  <si>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</si>
  <si>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(e )</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</si>
  <si>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</si>
  <si>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</si>
  <si>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The Bidder/Contractor shall ensure adoption of Integrity Pact by its Sub-contractors and shall be responsible for the same</t>
  </si>
  <si>
    <t>The Bidder/Contractor will not instigate third persons to commit offences outlined above or be an accessory to such offences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</si>
  <si>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</si>
  <si>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</si>
  <si>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</si>
  <si>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</si>
  <si>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</si>
  <si>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</si>
  <si>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</si>
  <si>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</si>
  <si>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(10)</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</si>
  <si>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</si>
  <si>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</si>
  <si>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</si>
  <si>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</si>
  <si>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</si>
  <si>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</si>
  <si>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The IEM will submit a written report to the Chairman-cum-Managing Director, POWERGRID within 8 to 10 weeks from the date of reference or intimation to him by POWERGRID and, should the occasion arise, submit proposals for correcting problematic situations</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</si>
  <si>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</si>
  <si>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While representing any matter in relation to the Integrity pact inter-alia including its transgression to the panel of IEMs, POWERGRID and Bidder/Contractor shall not approach the court of law and await the decision of the IEM in the matter</t>
  </si>
  <si>
    <t>The word ‘IEM’ would include both singular and plural</t>
  </si>
  <si>
    <t>This Section shall be applicable for only those packages wherein the IEMs have been identified in Section – I : Invitation for Bids and/or Clause ITB 9.3 in Section – III: Bid Data Sheets of Conditions of Contract, Volume-I of the Bidding Documents</t>
  </si>
  <si>
    <t xml:space="preserve">This agreement is subject to Indian Law. Place of performance and jurisdiction is the establishment of POWERGRID. The Arbitration clause provided in the main tender document / contract shall not be applicable for any issue / dispute arising under Integrity Pact. </t>
  </si>
  <si>
    <t>Changes and supplements as well as termination notices need to be made in writing. Side agreements have not been made.</t>
  </si>
  <si>
    <t>Issues like Warranty/Guarantees etc. shall be outside the purview of IEMs.</t>
  </si>
  <si>
    <t>Views expressed or suggestions/submissions made by the parties and the recommendations of the CVO/IEM# in respect of the violation of this agreement, shall not be relied on or introduced as evidence in the arbitral or judicial proceedings (arising out of the arbitral proceedings) by the parties in connection with the disputes/differences arising out of the subject contract.</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</si>
  <si>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</si>
  <si>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</si>
  <si>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</si>
  <si>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</si>
  <si>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</si>
  <si>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t>Attachment 18 Safety Pact : To be submitted as per ITB Clause No. 9.3(s) and as per remarks in the safety pact.</t>
  </si>
  <si>
    <t>Integrity Pact is annexed separately herewith this Volume.</t>
  </si>
  <si>
    <t>SOLE BIDDER</t>
  </si>
  <si>
    <t>POWERGRID values full compliance with all relevant laws of the land, rules,  regulations, economic use of resources, and of fairness /  transparency in its relations with its Bidders/ Contractors."</t>
  </si>
  <si>
    <t xml:space="preserve">Details / write-up to engage the Locals sub-contractor/sub-vendor </t>
  </si>
  <si>
    <t>In line with ITB Clause 9.3 (e), we intend to supply following items which are to be manufactured within Arunachal Pradesh. 
We further  declare that  we would source material / services for atleast 30% of the Installation Price of Second /Services contract from within Arunachal Pradesh.</t>
  </si>
  <si>
    <t>(Declaration to source material/equipment and services from within Arunachal Pradesh)</t>
  </si>
  <si>
    <t xml:space="preserve">Hardware Fittings </t>
  </si>
  <si>
    <t>Raw Material</t>
  </si>
  <si>
    <t>EC Grade Aluminium Ingots, coefficient a =</t>
  </si>
  <si>
    <t>Electrolytic High Grade Zinc, coefficient b =</t>
  </si>
  <si>
    <t>Manufacture of Basic Metals, coefficient c=</t>
  </si>
  <si>
    <t xml:space="preserve">Wholesale Price Index Number for   `Manufacture of Basic Metals’(Group Item) (monthly)  (Base: 2011-12=100), as published by Office of Economic Advisor, Ministry of Commerce &amp; Industry(www.eaindustry.nic.in).
</t>
  </si>
  <si>
    <t>Labour, coefficient l =</t>
  </si>
  <si>
    <t>Coefficient  ‘a’ shall be between 0.35 to 0.45 and coefficient ‘b’ shall be between 0.04 to 0.06 and coefficient ‘c’ shall be between 0.18 to 0.22 and coefficient ‘l’ shall be between 0.13 to 0.17 and sum of Coefficients ‘a’, ‘b’, ‘c’ and ‘l’ shall be 0.80</t>
  </si>
  <si>
    <t>Conductor Accessories</t>
  </si>
  <si>
    <t>Mid Span Compression Joint for Conductor</t>
  </si>
  <si>
    <t>Coefficient  ‘a’ shall be between 0.63 to 0.67 and coefficient ‘l’ shall be between 0.13 to 0.17 and sum of Coefficients ‘a’ and ‘l’ shall be 0.80</t>
  </si>
  <si>
    <t>Repair Sleeve for Conductor</t>
  </si>
  <si>
    <t>Vibration damper for Conductor</t>
  </si>
  <si>
    <t>For Erection Price Component</t>
  </si>
  <si>
    <t>Installation Price Component {including civil works but excluding ‘supply &amp; placement of reinforcement steel’, ‘concreting’, survey, soil investigation and aviation signal for river crossing towers(if any)}</t>
  </si>
  <si>
    <t>HSD, coefficient a =</t>
  </si>
  <si>
    <t xml:space="preserve">Wholesale Price Index Number for ‘HSD’ (Individual commodity) (monthly) (Base: 2011-12=100) as published by
Office of Economic Advisor, Ministry of Commerce &amp; Industry 
 (www.eaindustry.nic.in).
</t>
  </si>
  <si>
    <t>L</t>
  </si>
  <si>
    <t>Coefficient  ‘a’ shall be between 0.20 to 0.24 and coefficient ‘l’ shall be between 0.56 to 0.60 and sum of Coefficients ‘a’ and ‘l’ shall be 0.80</t>
  </si>
  <si>
    <t xml:space="preserve">Supply &amp; Placement of Reinforcement Steel </t>
  </si>
  <si>
    <t>Manufacture of Basic Metals, coefficient b =</t>
  </si>
  <si>
    <t xml:space="preserve">Wholesale Price Index Number for ‘Manufacture of Basic Metals’ (Group Item) (monthly) (Base: 2011-12=100) as published by
Office of Economic Advisor, Ministry of Commerce &amp; Industry 
 (www.eaindustry.nic.in).
</t>
  </si>
  <si>
    <t>Coefficient  ‘a’ shall be between 0.09 to 0.11 and coefficient ‘b’ shall be between 0.63 to 0.67 and coefficient ‘l’ shall be between 0.04 to 0.06 and sum of Coefficients ‘a’, ’b’ and ‘l’ shall be 0.80</t>
  </si>
  <si>
    <t>For Concreting</t>
  </si>
  <si>
    <t>Manufacture of Cement, Lime &amp; Plaster, coefficient b =</t>
  </si>
  <si>
    <t xml:space="preserve">Wholesale Price Index Number for ‘Manufacture of Cement, Lime &amp; Plaster’ (Group Item)  (monthly) (Base: 2011-12=100) as published by
Office of Economic Advisor, Ministry of Commerce &amp; Industry 
 (www.eaindustry.nic.in).
</t>
  </si>
  <si>
    <t>Cutting, Shaping and finishing of stone, coefficient c =</t>
  </si>
  <si>
    <t xml:space="preserve">Wholesale Price Index Number for ‘Cutting, Shaping and finishing of stone’ (Group Item)  (monthly) (Base: 2011-12=100) as published by
Office of Economic Advisor, Ministry of Commerce &amp; Industry 
 (www.eaindustry.nic.in).
</t>
  </si>
  <si>
    <t>Coefficient  ‘a’ shall be between 0.18 to 0.22 and coefficient ‘b’ shall be between 0.25 to 0.35 and coefficient ‘c’ shall be between 0.18 to 0.22 and coefficient ‘l’ shall be between 0.09 to 0.11 and sum of Coefficients ‘a’, ’b’, 'c' and ‘l’ shall be 0.80</t>
  </si>
  <si>
    <t>B.1</t>
  </si>
  <si>
    <t>B.2</t>
  </si>
  <si>
    <t>C.</t>
  </si>
  <si>
    <t>5.  Our Balance Bid Capacity net of works under execution, calculated as per Clause ITB 23.2.1 (i.e. 3T-B), as on 1st date** of the Quarter in which First Envelope Bids are to be opened i.e. 01st</t>
  </si>
  <si>
    <t xml:space="preserve">[**1st day of the quarter in which the first envelope bids are opened  for e.g. If the actual date of opening of first envelope bids is 15th June 2016, the Balance bid capacity as on 01st April 2016 is to be declared)]
</t>
  </si>
  <si>
    <t>d)</t>
  </si>
  <si>
    <t>Flexible Copper Bond shall be on FIRM PRICE BASIS</t>
  </si>
  <si>
    <t>: Attachments:</t>
  </si>
  <si>
    <t>Instruction for printing &amp; submitting Integrity Pact</t>
  </si>
  <si>
    <t>For further details bidders may please refer ITB Clause 9.3 (o).</t>
  </si>
  <si>
    <t>Attachment-3 (QR Schedule) : Format attached in Volume-III of Bidding Documents.</t>
  </si>
  <si>
    <t>Attachment-3 (QR) is attached with this Volume.</t>
  </si>
  <si>
    <t xml:space="preserve">(c) </t>
  </si>
  <si>
    <t>Steel Blooms of size 150 mm x 150 mm, as published by IEEMA</t>
  </si>
  <si>
    <t>Line Materials</t>
  </si>
  <si>
    <t>B1.</t>
  </si>
  <si>
    <t>Wholesale Price Index Number for   `Manufacture of Basic Metals’(Group Item) (monthly)  (Base: 2011-12=100), as published by Office of Economic Advisor, Ministry of Commerce &amp; Industry(www.eaindustry.nic.in).</t>
  </si>
  <si>
    <t>3(a)</t>
  </si>
  <si>
    <t>3(b)</t>
  </si>
  <si>
    <t>3(c)</t>
  </si>
  <si>
    <t>Bundle Spacer for Conductor</t>
  </si>
  <si>
    <t>3(d)</t>
  </si>
  <si>
    <t>Firm</t>
  </si>
  <si>
    <t xml:space="preserve">Installation Price Component [including Civil Works but excluding ‘Supply &amp; Placement of Reinforcement Steel’, ‘Concreting’, Survey, Soil investigation and aviation signal for river crossing towers (if any)]  </t>
  </si>
  <si>
    <t>High Speed Diesel, coefficient a =</t>
  </si>
  <si>
    <t>Wholesale Price Index Number for `HSD’(Individual Commodity) (monthly)  (Base: 2011-12=100), as published by Office of Economic Advisor, Ministry of Commerce &amp; Industry(www.eaindustry.nic.in)</t>
  </si>
  <si>
    <t>Wholesale Price Index Number for `HSD’(Individual Commodity) (monthly)  (Base: 2011-12=100), as published by Office of Economic Advisor, Ministry of Commerce &amp; Industry(www.eaindustry.nic.in).</t>
  </si>
  <si>
    <t>Manufacture of cement, lime and plaster, coefficient b =</t>
  </si>
  <si>
    <t>Wholesale Price Index Number for `Manufacture of cement, lime and plaster’(Group Item) (monthly)  (Base: 2011-12=100), as published by Office of Economic Advisor, Ministry of Commerce &amp; Industry (www.eaindustry.nic.in).</t>
  </si>
  <si>
    <t>Cutting, shaping and finishing of stone, coefficient c =</t>
  </si>
  <si>
    <t xml:space="preserve">Wholesale Price Index Number for `Cutting, shaping and finishing of stone’(Group Item) (monthly) (Base: 2011-12=100), as published by Office of Economic Advisor, Ministry of Commerce &amp; Industry(www.eaindustry.nic.in). </t>
  </si>
  <si>
    <t>Indian field labour index – namely All India average consumer price index for Industrial Workers (monthly)  (Base: 2016= 100), as published by Labour Bureau, Shimla, Government of India (www.labourbureau.nic.in).</t>
  </si>
  <si>
    <t xml:space="preserve">Indian field labour index – namely All India average consumer price index for Industrial Workers (monthly)  (Base: 2016= 100), as published by Labour Bureau, Shimla, Government of India (www.labourbureau.nic.in).
(Base: 2001 = 100) (www.labourbureau.nic.in)
</t>
  </si>
  <si>
    <t xml:space="preserve">Indian field labour index – namely All India average consumer price index for Industrial Workers (monthly)  (Base: 2016= 100), as published by Labour Bureau, Shimla, Government of India (www.labourbureau.nic.in).
(Base: 2016 = 100) (www.labourbureau.nic.in)
</t>
  </si>
  <si>
    <t>(Subcontractors Proposed by the Bidder)</t>
  </si>
  <si>
    <t>Earthwire</t>
  </si>
  <si>
    <t>High Tensile Steel Galvanized Wire, coefficient a =</t>
  </si>
  <si>
    <t>Coefficient  ‘a’ shall be between 0.69 to 0.71 and coefficient ‘l’ shall be between 0.09 to 0.11 and sum of Coefficients ‘a’ and ‘l’ shall be 0.80</t>
  </si>
  <si>
    <t xml:space="preserve">CACMAI/ Nationally recognized published index </t>
  </si>
  <si>
    <t>B2.</t>
  </si>
  <si>
    <t>B4</t>
  </si>
  <si>
    <t>Earthwire Accessories</t>
  </si>
  <si>
    <t>Mid Span Compression Joint for Earthwire</t>
  </si>
  <si>
    <t>Manufacture of Basic Metals, coefficient c =</t>
  </si>
  <si>
    <t>Wholesale Price Index Number for `Manufacture of Basic Metals’(Group Item) (monthly)  (Base: 2011-12=100), as published by Office of Economic Advisor, Ministry of Commerce &amp; Industry(www.eaindustry.nic.in).</t>
  </si>
  <si>
    <t>Coefficient  ‘a’ shall be between 0.35 to 0.45 and coefficient ‘b’ shall be between 0.04 to 0.06 and coefficient ‘c’ shall be between 0.18 to 0.22 and coefficient ‘l’ shall be between 0.13 to 0.17 and sum of Coefficients ‘a’ , 'b' , 'c' and ‘l’ shall be 0.80</t>
  </si>
  <si>
    <t>4(a)</t>
  </si>
  <si>
    <t>4(b)</t>
  </si>
  <si>
    <t>Vibration Damper for Earthwire</t>
  </si>
  <si>
    <t>Coefficient ‘b’ shall be between 0.06 to 0.08 and coefficient ‘c’ shall be between 0.55 to 0.61 and coefficient ‘l’ shall be between 0.13 to 0.17 and sum of Coefficients 'b' , 'c' and ‘l’ shall be 0.80</t>
  </si>
  <si>
    <t>4(c)</t>
  </si>
  <si>
    <t xml:space="preserve">Suspension Clamp for Earthwire </t>
  </si>
  <si>
    <t>4(d)</t>
  </si>
  <si>
    <t>Tension Clamp for Earthwire</t>
  </si>
  <si>
    <t>6. Notwithstanding above, we also understand that the Bid Capacity as declared hereinabove, shall be subject to assessment, if any, by the Employer, which  shall be final and binding. We also confirm that the Employer may verify the supporting documents/ details in connection with above declarations. We further understand that in case of any unethical practices inter-alia including any misrepresentation of facts, submission of false and/or forged details/ documents/ declaration by us, we may be debarred from the participation in Employer’s tenders in future as considered appropriate by Employer and our Bid Security/ Contract Performance Guarantee shall be forfeited besides taking other actions as deemed appropriate.</t>
  </si>
  <si>
    <t>(Compliance to the process related to the e-RA Terms &amp; Conditions and the Business Rules governing the e-RA)</t>
  </si>
  <si>
    <t>We confirm that:</t>
  </si>
  <si>
    <t>1)	The undersigned is authorized representative of the Bidder.</t>
  </si>
  <si>
    <t xml:space="preserve">2)	We have studied the e-Reverse Auction Terms &amp; Conditions and the Business Rules governing the e-Reverse Auction as mentioned in your letter and confirm our agreement to them.	</t>
  </si>
  <si>
    <t>3)	We understand that ASP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ASP at any suitable time. All such additional trainings shall also be free of cost.</t>
  </si>
  <si>
    <t>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t>
  </si>
  <si>
    <t xml:space="preserve">We hereby confirm that we will honor the Bids placed by us during the auction process. 	</t>
  </si>
  <si>
    <t>INR</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</si>
  <si>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</si>
  <si>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Attachment 1 Bid Security : To be submitted as per ITB Clause No. 13.</t>
  </si>
  <si>
    <t>Option for Interest Bearing Advance(s) (Initial Advance and/or Engineering Advance) and Information for E-payment, PF details and declaration regarding Micro/Small &amp; Medium Enterprises</t>
  </si>
  <si>
    <t>For Fabricated Pole Structures</t>
  </si>
  <si>
    <t>EC grade aluminium ingots, co-eifciant a =</t>
  </si>
  <si>
    <t>Monthly average of “Aluminum LME SELLER Settlement Price including Premium of Al Ingots and Customs duty converted in RS./MT” as published by IEEMA</t>
  </si>
  <si>
    <t>High Carbon Steel Rods , co-efficient b =</t>
  </si>
  <si>
    <t>High Grade Electrolytic Zinc, co-efficient c =</t>
  </si>
  <si>
    <t>High Tensile Galvanised Steel wire, co-efficient b =</t>
  </si>
  <si>
    <t>High Grade Electrolytic Zinc , co-efficient c =</t>
  </si>
  <si>
    <t>AL59 Conductor</t>
  </si>
  <si>
    <t>AACSR Earthwire</t>
  </si>
  <si>
    <t xml:space="preserve">Period in months from the effective date of contract </t>
  </si>
  <si>
    <t>B3</t>
  </si>
  <si>
    <t xml:space="preserve">Affidavit of Self certification regarding Minimum Local Content in line with PPP-MII order, if applicable </t>
  </si>
  <si>
    <t xml:space="preserve">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 </t>
  </si>
  <si>
    <t>Compliance to the process related to the    e-RA Terms &amp; Conditions and the Business Rules governing the e-RA.</t>
  </si>
  <si>
    <t>Declaration by the Bidder regarding events encountered pursuant to ITB Clause 2.1</t>
  </si>
  <si>
    <t>Certification by the Bidder as per DoE Order in line with ITB Clause 2.1</t>
  </si>
  <si>
    <t xml:space="preserve">a designated Authority of GoI under the Public Procurement Policy for MSEs order 2012, Notification dated 01/06/2020 and 26/06/2020 including subsequent amendments, read in conjunction with related notifications issued from time to time for such enterprises. (applicable for MSE only) </t>
  </si>
  <si>
    <t>NO</t>
  </si>
  <si>
    <t>(Option for Interest Bearing Initial Advance(s) and Information for E-payment, PF details and declaration regarding Micro/Small &amp; Medium Enterprises)</t>
  </si>
  <si>
    <t>Interest Bearing Initial Advance(s)</t>
  </si>
  <si>
    <t>Supply Portion:</t>
  </si>
  <si>
    <t>Services Portion</t>
  </si>
  <si>
    <t>Attachments 3(JV),  4,  4(A),  4(B),  5, 5(A), 5(B), 6, 7,  9,  10, 11, 12, 13,14, 14-IP, 15, 16, 17, 19 and Bid Form for 1st Envelope are included here.</t>
  </si>
  <si>
    <t>Bid Securing Declaration</t>
  </si>
  <si>
    <t xml:space="preserve">Not Applicable
</t>
  </si>
  <si>
    <t>D</t>
  </si>
  <si>
    <t>E</t>
  </si>
  <si>
    <t>Surge Arrester</t>
  </si>
  <si>
    <t>a)</t>
  </si>
  <si>
    <t>b)</t>
  </si>
  <si>
    <t>i</t>
  </si>
  <si>
    <t>ii</t>
  </si>
  <si>
    <t>iii</t>
  </si>
  <si>
    <t>iv</t>
  </si>
  <si>
    <t xml:space="preserve">Indian field labour index – namely All India average consumer price index for Industrial Workers (monthly)  (Base: 2016= 100), as published by Labour Bureau, Shimla, Government of India (www.labourbureau.nic.in).
</t>
  </si>
  <si>
    <t>Polymeric Compound a=</t>
  </si>
  <si>
    <t>Zinc b=</t>
  </si>
  <si>
    <t>Aluminum c=</t>
  </si>
  <si>
    <t>Cobalt d=</t>
  </si>
  <si>
    <t>Price of Polymeric Compound as published by IEEMA.</t>
  </si>
  <si>
    <t>Price of electrolytic high grade Zinc as published by IEEMA.</t>
  </si>
  <si>
    <t>LME average Settlement Price Including Premium for ingot as published by IEEMA.</t>
  </si>
  <si>
    <t>LMB Price of Cobalt, converted into Indian Rupees as published by IEEMA.</t>
  </si>
  <si>
    <t>The sum of the value of coefficients for raw materials: a+b+c+d=0.55 to 0.65 and sum of all the coefficients including labour shall be a+b+c+d+l=0.85.</t>
  </si>
  <si>
    <t>Name of Materials / Labour</t>
  </si>
  <si>
    <t>a=PVC Compound</t>
  </si>
  <si>
    <t>Published Price of Metal</t>
  </si>
  <si>
    <t>i) Aluminium per MT</t>
  </si>
  <si>
    <t>ii) Copper per MT</t>
  </si>
  <si>
    <t>c)</t>
  </si>
  <si>
    <t>Weight in MT of Metal per kM
(Size wise)</t>
  </si>
  <si>
    <t>iii)</t>
  </si>
  <si>
    <t xml:space="preserve">ii) </t>
  </si>
  <si>
    <t>iv)</t>
  </si>
  <si>
    <t>v)</t>
  </si>
  <si>
    <t>For PVC/XLPE Insulated Power and Control Cable</t>
  </si>
  <si>
    <t>Substation Structures</t>
  </si>
  <si>
    <t>Lattice Steel Structures &amp; Pipe Structures (including bolts &amp; nuts, washers &amp; foundation bolts)</t>
  </si>
  <si>
    <t>Raw Materials</t>
  </si>
  <si>
    <t>a=Structural steel</t>
  </si>
  <si>
    <t>b=Electrolytic Zinc</t>
  </si>
  <si>
    <t>Labour</t>
  </si>
  <si>
    <t>JPC Market Price (Retail) for average Price of Steel Angles of size 50 x 50 x 6 mm of all cities in Rs./MT as published by Joint Plant Committee(JPC).</t>
  </si>
  <si>
    <t>Transformer (excluding Insulating Oil) (ratings above 10MVA or voltage above 33kV up to 400kV)</t>
  </si>
  <si>
    <t>F</t>
  </si>
  <si>
    <t>Copper a=</t>
  </si>
  <si>
    <t>Electrical Lamination Steel b=</t>
  </si>
  <si>
    <t>Construction Steel c=</t>
  </si>
  <si>
    <t>Insulating Material d=</t>
  </si>
  <si>
    <t>Labour l=</t>
  </si>
  <si>
    <t>Price indices for copper wire rod, as published by IEEMA.</t>
  </si>
  <si>
    <t xml:space="preserve">Price of CRGO Electrical Steel Lamination as published by IEEMA. </t>
  </si>
  <si>
    <t>Average price of Steel Plates (10mm thick), as published by IEEMA</t>
  </si>
  <si>
    <t>Price of Insulating Materials , as published by IEEMA.</t>
  </si>
  <si>
    <t xml:space="preserve">Indian field labour index – namely All-India Average Consumer Price Index Numbers for Industrial Workers (monthly) (Base 2016=100), as published by Labour Bureau, Shimla, Government of India (http://labourbureaunew.gov.in)
</t>
  </si>
  <si>
    <t>G</t>
  </si>
  <si>
    <t>Insulating Oil e=</t>
  </si>
  <si>
    <t>Transformer Oil (TO):  Transformer oil conforming to IS:335-1993, supplied in drum(Ex-Refinery, Mumbai) as published by IEEMA.</t>
  </si>
  <si>
    <t>H</t>
  </si>
  <si>
    <t>Insulating oil for  Power Transformer:</t>
  </si>
  <si>
    <t>LT Transformer</t>
  </si>
  <si>
    <t>The sum of the value of coefficients for raw materials: a+b+c+d=0.65 to 0.73 and sum of all the coefficients including labour shall be a+b+c+d+l=0.85.</t>
  </si>
  <si>
    <t>a     =	Co-efficient of Copper, Value of which shall be between 0.16&amp; 0.20., b     =	Co-efficient of Electrical Lamination Steel, Value of which shall be between 0.19 &amp; 0.23, c     =	Co-efficient of Construction Steel, Value of which shall be between 0.10 &amp; 0.12, d     =	Co-efficient of Insulating material, Value of which shall be between 0.10 &amp; 0.12,
 l     =Co-efficient of Labour, Value of which shall be between 0.22 &amp; 0.26.
and the sum of a, b, c, d &amp; l shall be 0.85.</t>
  </si>
  <si>
    <t>Undertaking by the bidder regarding Compliance of DMI&amp;SP policy</t>
  </si>
  <si>
    <t>Undertaking regarding submission of original/Hard copy part of the bid.</t>
  </si>
  <si>
    <t>GCC 40</t>
  </si>
  <si>
    <t>Concilaition</t>
  </si>
  <si>
    <t>D.</t>
  </si>
  <si>
    <t>Price indices for EC Grade Aluminium Ingots, as published by IEEMA</t>
  </si>
  <si>
    <t>Price indices for Electrolytic High Grade Zinc, as published by IEEMA</t>
  </si>
  <si>
    <t xml:space="preserve">T-connector </t>
  </si>
  <si>
    <t>3(e)</t>
  </si>
  <si>
    <t>Rigid Spacer</t>
  </si>
  <si>
    <t>Vibration Damper for Conductor</t>
  </si>
  <si>
    <t>3(f)</t>
  </si>
  <si>
    <t>Price indices for EC Grade Aluminium Ingots, as published by IEEMA.</t>
  </si>
  <si>
    <t>Price indices for Electrolytic High Grade Zinc, as published by IEEMA.</t>
  </si>
  <si>
    <t>Flexible Alumunium Bond</t>
  </si>
  <si>
    <t>2023-24</t>
  </si>
  <si>
    <t>2022-23</t>
  </si>
  <si>
    <t>2021-22</t>
  </si>
  <si>
    <t>2020-21</t>
  </si>
  <si>
    <t>2019-20</t>
  </si>
  <si>
    <t>2024-25</t>
  </si>
  <si>
    <t>2025-26</t>
  </si>
  <si>
    <t>2026-27</t>
  </si>
  <si>
    <t>2027-28</t>
  </si>
  <si>
    <t>2028-29</t>
  </si>
  <si>
    <t>Declaration by the bidder for ‘Code of Integrity for Public procurement’.</t>
  </si>
  <si>
    <t>We, hereby, declare that we, along with our associate/ collaborators/ sub-contractors/ sub-vendors/consultants/ service providers shall strictly adhere to the POWERGRID Whistle Blower and Fraud Prevention Policy.
We, along with our associate / collaborator / subcontractors / sub-vendors / consultants / service providers shall observe the highest standard of ethics and shall not indulge or allow anybody else working in our organization to indulge in fraudulent activities during execution of the contract and would immediately apprise the Employer about any fraud or suspected fraud as soon as it comes to our notice.</t>
  </si>
  <si>
    <t>Transmission Line Package TL01 for construction of 132kV D/C (Single HTLS Equivalent Panther) Transmission line from Rammam-III HEP to POWERGRID Rangpo Substation under Consultancy services to NTPC Ltd.</t>
  </si>
  <si>
    <t>TL01</t>
  </si>
  <si>
    <t>CC/NT/W-TW/DOM/A04/25/01234</t>
  </si>
  <si>
    <t>Electrolytic High Grade Zinc, as published by IEEMA</t>
  </si>
  <si>
    <t>Conductor</t>
  </si>
  <si>
    <t>OPTION-A</t>
  </si>
  <si>
    <t>Declaration by the bidder for ‘Acknowledgement and Acceptance of Supplier Code of Conduct’.</t>
  </si>
  <si>
    <t xml:space="preserve">Attachment-20 to 30: To be submitted as perproforma provided in the bidding document.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</si>
</sst>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 numFmtId="174" formatCode="[$-409]d\-mmm\-yyyy;@"/>
    <numFmt numFmtId="175" formatCode="m/d/yy;@"/>
  </numFmts>
  <fonts count="87">
    <font>
      <sz val="10"/>
      <name val="Book Antiqua"/>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b/>
      <sz val="8"/>
      <color indexed="12"/>
      <name val="Times New Roman"/>
      <family val="1"/>
    </font>
    <font>
      <b/>
      <sz val="8"/>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b/>
      <sz val="18"/>
      <color indexed="12"/>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sz val="12"/>
      <color indexed="12"/>
      <name val="Calibri"/>
      <family val="2"/>
    </font>
    <font>
      <b/>
      <sz val="11"/>
      <color indexed="20"/>
      <name val="Book Antiqua"/>
      <family val="1"/>
    </font>
    <font>
      <sz val="11"/>
      <name val="Arial"/>
      <family val="2"/>
    </font>
    <font>
      <b/>
      <sz val="11"/>
      <name val="Arial"/>
      <family val="2"/>
    </font>
    <font>
      <b/>
      <i/>
      <sz val="11"/>
      <name val="Book Antiqua"/>
      <family val="1"/>
    </font>
    <font>
      <sz val="11"/>
      <color indexed="8"/>
      <name val="Calibri"/>
      <family val="2"/>
    </font>
    <font>
      <i/>
      <sz val="12"/>
      <color indexed="8"/>
      <name val="Book Antiqua"/>
      <family val="1"/>
    </font>
    <font>
      <b/>
      <i/>
      <sz val="12"/>
      <color indexed="8"/>
      <name val="Book Antiqua"/>
      <family val="1"/>
    </font>
    <font>
      <b/>
      <u/>
      <sz val="12"/>
      <name val="Book Antiqua"/>
      <family val="1"/>
    </font>
    <font>
      <i/>
      <sz val="14"/>
      <name val="Book Antiqua"/>
      <family val="1"/>
    </font>
    <font>
      <b/>
      <u/>
      <sz val="14"/>
      <name val="Book Antiqua"/>
      <family val="1"/>
    </font>
    <font>
      <u/>
      <sz val="10"/>
      <color theme="10"/>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2"/>
      <color rgb="FFFF0000"/>
      <name val="Book Antiqua"/>
      <family val="1"/>
    </font>
    <font>
      <sz val="11"/>
      <color rgb="FFFF0000"/>
      <name val="Book Antiqua"/>
      <family val="1"/>
    </font>
    <font>
      <i/>
      <sz val="12"/>
      <color rgb="FFFF0000"/>
      <name val="Book Antiqua"/>
      <family val="1"/>
    </font>
    <font>
      <sz val="12"/>
      <color rgb="FF0000FF"/>
      <name val="Book Antiqua"/>
      <family val="1"/>
    </font>
    <font>
      <sz val="14"/>
      <color rgb="FFFF0000"/>
      <name val="Book Antiqua"/>
      <family val="1"/>
    </font>
    <font>
      <sz val="8"/>
      <color rgb="FF000000"/>
      <name val="Tahoma"/>
      <family val="2"/>
    </font>
    <font>
      <i/>
      <sz val="11"/>
      <color rgb="FFFF0000"/>
      <name val="Book Antiqua"/>
      <family val="1"/>
    </font>
    <font>
      <sz val="12"/>
      <color rgb="FFFF0000"/>
      <name val="Arial"/>
      <family val="2"/>
    </font>
    <font>
      <b/>
      <sz val="11"/>
      <color theme="1"/>
      <name val="Book Antiqua"/>
      <family val="1"/>
    </font>
  </fonts>
  <fills count="1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s>
  <borders count="55">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s>
  <cellStyleXfs count="44">
    <xf numFmtId="0" fontId="0" fillId="0" borderId="0"/>
    <xf numFmtId="9" fontId="12" fillId="0" borderId="0"/>
    <xf numFmtId="165"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8" fontId="13" fillId="0" borderId="0" applyFont="0" applyFill="0" applyBorder="0" applyAlignment="0" applyProtection="0"/>
    <xf numFmtId="0" fontId="14"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4" fontId="13" fillId="0" borderId="0" applyFont="0" applyFill="0" applyBorder="0" applyAlignment="0" applyProtection="0"/>
    <xf numFmtId="164" fontId="1" fillId="0" borderId="0" applyFont="0" applyFill="0" applyBorder="0" applyAlignment="0" applyProtection="0"/>
    <xf numFmtId="170" fontId="15" fillId="0" borderId="1">
      <alignment horizontal="right"/>
    </xf>
    <xf numFmtId="0" fontId="5" fillId="0" borderId="2" applyNumberFormat="0" applyAlignment="0" applyProtection="0">
      <alignment horizontal="left" vertical="center"/>
    </xf>
    <xf numFmtId="0" fontId="5" fillId="0" borderId="3">
      <alignment horizontal="left" vertical="center"/>
    </xf>
    <xf numFmtId="0" fontId="72" fillId="0" borderId="0" applyNumberFormat="0" applyFill="0" applyBorder="0" applyAlignment="0" applyProtection="0"/>
    <xf numFmtId="0" fontId="16" fillId="0" borderId="0" applyNumberFormat="0" applyFill="0" applyBorder="0" applyAlignment="0" applyProtection="0">
      <alignment vertical="top"/>
      <protection locked="0"/>
    </xf>
    <xf numFmtId="37" fontId="17" fillId="0" borderId="0"/>
    <xf numFmtId="171" fontId="13" fillId="0" borderId="0"/>
    <xf numFmtId="0" fontId="24" fillId="0" borderId="0"/>
    <xf numFmtId="0" fontId="13" fillId="0" borderId="0"/>
    <xf numFmtId="0" fontId="1" fillId="0" borderId="0"/>
    <xf numFmtId="0" fontId="13" fillId="0" borderId="0"/>
    <xf numFmtId="0" fontId="1" fillId="0" borderId="0"/>
    <xf numFmtId="0" fontId="8" fillId="0" borderId="0"/>
    <xf numFmtId="0" fontId="13" fillId="0" borderId="0"/>
    <xf numFmtId="0" fontId="13" fillId="0" borderId="0"/>
    <xf numFmtId="0" fontId="66" fillId="0" borderId="0"/>
    <xf numFmtId="0" fontId="1" fillId="0" borderId="0"/>
    <xf numFmtId="0" fontId="51" fillId="0" borderId="0"/>
    <xf numFmtId="0" fontId="8" fillId="0" borderId="0"/>
    <xf numFmtId="0" fontId="1" fillId="0" borderId="0"/>
    <xf numFmtId="0" fontId="13" fillId="0" borderId="0"/>
    <xf numFmtId="0" fontId="13" fillId="0" borderId="0"/>
    <xf numFmtId="0" fontId="8" fillId="0" borderId="0"/>
    <xf numFmtId="0" fontId="13" fillId="0" borderId="0"/>
    <xf numFmtId="0" fontId="18" fillId="0" borderId="0" applyFont="0"/>
    <xf numFmtId="0" fontId="19" fillId="0" borderId="0" applyNumberFormat="0" applyFill="0" applyBorder="0" applyAlignment="0" applyProtection="0">
      <alignment vertical="top"/>
      <protection locked="0"/>
    </xf>
    <xf numFmtId="0" fontId="20" fillId="0" borderId="0"/>
  </cellStyleXfs>
  <cellXfs count="1097">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0" fontId="9" fillId="0" borderId="0" xfId="0" applyFont="1" applyAlignment="1">
      <alignment horizontal="center" vertical="center"/>
    </xf>
    <xf numFmtId="0" fontId="8" fillId="0" borderId="0" xfId="0" applyFont="1" applyAlignment="1">
      <alignment horizontal="justify" vertical="center"/>
    </xf>
    <xf numFmtId="0" fontId="8" fillId="0" borderId="0" xfId="0" applyFont="1" applyAlignment="1">
      <alignment horizontal="left" vertical="center"/>
    </xf>
    <xf numFmtId="0" fontId="11" fillId="0" borderId="0" xfId="0" applyFont="1" applyAlignment="1">
      <alignment vertical="center"/>
    </xf>
    <xf numFmtId="0" fontId="8" fillId="0" borderId="0" xfId="35" applyAlignment="1">
      <alignment vertical="center"/>
    </xf>
    <xf numFmtId="0" fontId="8" fillId="0" borderId="0" xfId="39" applyAlignment="1" applyProtection="1">
      <alignment vertical="center"/>
      <protection hidden="1"/>
    </xf>
    <xf numFmtId="0" fontId="8" fillId="0" borderId="0" xfId="39" applyAlignment="1" applyProtection="1">
      <alignment horizontal="left" vertical="center" indent="1"/>
      <protection hidden="1"/>
    </xf>
    <xf numFmtId="0" fontId="9" fillId="0" borderId="0" xfId="39" applyFont="1" applyAlignment="1" applyProtection="1">
      <alignment vertical="center"/>
      <protection hidden="1"/>
    </xf>
    <xf numFmtId="0" fontId="9" fillId="0" borderId="0" xfId="0" applyFont="1" applyAlignment="1">
      <alignment vertical="center"/>
    </xf>
    <xf numFmtId="0" fontId="9" fillId="0" borderId="0" xfId="35" applyFont="1" applyAlignment="1" applyProtection="1">
      <alignment horizontal="left" vertical="center" indent="1"/>
      <protection hidden="1"/>
    </xf>
    <xf numFmtId="0" fontId="9" fillId="0" borderId="0" xfId="35" applyFont="1" applyAlignment="1" applyProtection="1">
      <alignment horizontal="left" vertical="center"/>
      <protection hidden="1"/>
    </xf>
    <xf numFmtId="0" fontId="8" fillId="0" borderId="0" xfId="39" applyAlignment="1" applyProtection="1">
      <alignment horizontal="left" vertical="center"/>
      <protection hidden="1"/>
    </xf>
    <xf numFmtId="0" fontId="8" fillId="0" borderId="0" xfId="0" applyFont="1" applyAlignment="1">
      <alignment horizontal="left" vertical="center" indent="1"/>
    </xf>
    <xf numFmtId="0" fontId="8" fillId="0" borderId="4" xfId="0" applyFont="1" applyBorder="1" applyAlignment="1">
      <alignment vertical="center"/>
    </xf>
    <xf numFmtId="0" fontId="9" fillId="0" borderId="4" xfId="0" applyFont="1" applyBorder="1" applyAlignment="1">
      <alignment horizontal="right"/>
    </xf>
    <xf numFmtId="0" fontId="9" fillId="0" borderId="0" xfId="0" applyFont="1" applyAlignment="1">
      <alignment horizontal="left" vertical="center"/>
    </xf>
    <xf numFmtId="0" fontId="9" fillId="0" borderId="0" xfId="0" applyFont="1" applyAlignment="1">
      <alignment horizontal="right" vertical="center" indent="1"/>
    </xf>
    <xf numFmtId="0" fontId="9" fillId="0" borderId="4" xfId="0" applyFont="1" applyBorder="1" applyAlignment="1" applyProtection="1">
      <alignment vertical="center"/>
      <protection hidden="1"/>
    </xf>
    <xf numFmtId="0" fontId="8" fillId="0" borderId="4" xfId="0" applyFont="1" applyBorder="1" applyAlignment="1" applyProtection="1">
      <alignment vertical="center"/>
      <protection hidden="1"/>
    </xf>
    <xf numFmtId="0" fontId="9"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2" fillId="0" borderId="0" xfId="0" applyFont="1" applyAlignment="1" applyProtection="1">
      <alignment vertical="center"/>
      <protection hidden="1"/>
    </xf>
    <xf numFmtId="0" fontId="11" fillId="0" borderId="0" xfId="0" applyFont="1" applyAlignment="1" applyProtection="1">
      <alignment vertical="center"/>
      <protection hidden="1"/>
    </xf>
    <xf numFmtId="0" fontId="9" fillId="0" borderId="0" xfId="0" applyFont="1" applyAlignment="1" applyProtection="1">
      <alignment horizontal="center" vertical="center"/>
      <protection hidden="1"/>
    </xf>
    <xf numFmtId="0" fontId="8" fillId="0" borderId="0" xfId="0" applyFont="1" applyAlignment="1" applyProtection="1">
      <alignment vertical="center"/>
      <protection hidden="1"/>
    </xf>
    <xf numFmtId="0" fontId="8" fillId="0" borderId="0" xfId="35" applyAlignment="1" applyProtection="1">
      <alignment vertical="center"/>
      <protection hidden="1"/>
    </xf>
    <xf numFmtId="0" fontId="3" fillId="0" borderId="0" xfId="0" applyFont="1" applyAlignment="1" applyProtection="1">
      <alignment vertical="center"/>
      <protection hidden="1"/>
    </xf>
    <xf numFmtId="0" fontId="8" fillId="0" borderId="0" xfId="0" applyFont="1" applyAlignment="1" applyProtection="1">
      <alignment horizontal="justify" vertical="center"/>
      <protection hidden="1"/>
    </xf>
    <xf numFmtId="0" fontId="9" fillId="0" borderId="0" xfId="0" applyFont="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9" fillId="0" borderId="0" xfId="0" applyFont="1" applyAlignment="1" applyProtection="1">
      <alignment horizontal="left" vertical="center"/>
      <protection hidden="1"/>
    </xf>
    <xf numFmtId="0" fontId="9" fillId="0" borderId="0" xfId="0" applyFont="1" applyAlignment="1" applyProtection="1">
      <alignment horizontal="right" vertical="center" indent="1"/>
      <protection hidden="1"/>
    </xf>
    <xf numFmtId="0" fontId="8" fillId="0" borderId="0" xfId="0" applyFont="1" applyAlignment="1" applyProtection="1">
      <alignment horizontal="left" vertical="center"/>
      <protection hidden="1"/>
    </xf>
    <xf numFmtId="0" fontId="8" fillId="0" borderId="0" xfId="0" applyFont="1" applyAlignment="1" applyProtection="1">
      <alignment horizontal="left" vertical="center" indent="1"/>
      <protection hidden="1"/>
    </xf>
    <xf numFmtId="0" fontId="9" fillId="0" borderId="4" xfId="0" applyFont="1" applyBorder="1" applyAlignment="1" applyProtection="1">
      <alignment horizontal="right" vertical="center"/>
      <protection hidden="1"/>
    </xf>
    <xf numFmtId="0" fontId="4" fillId="0" borderId="5" xfId="0" applyFont="1" applyBorder="1" applyAlignment="1" applyProtection="1">
      <alignment horizontal="center" vertical="center"/>
      <protection hidden="1"/>
    </xf>
    <xf numFmtId="0" fontId="4" fillId="0" borderId="6" xfId="0" applyFont="1" applyBorder="1" applyAlignment="1" applyProtection="1">
      <alignment horizontal="center" vertical="top" wrapText="1"/>
      <protection hidden="1"/>
    </xf>
    <xf numFmtId="0" fontId="4" fillId="0" borderId="7" xfId="0" applyFont="1" applyBorder="1" applyAlignment="1" applyProtection="1">
      <alignment vertical="top" wrapText="1"/>
      <protection hidden="1"/>
    </xf>
    <xf numFmtId="0" fontId="8" fillId="0" borderId="0" xfId="0" applyFont="1" applyAlignment="1" applyProtection="1">
      <alignment horizontal="right" vertical="center"/>
      <protection hidden="1"/>
    </xf>
    <xf numFmtId="0" fontId="9" fillId="0" borderId="0" xfId="0" applyFont="1" applyAlignment="1" applyProtection="1">
      <alignment horizontal="left" vertical="top"/>
      <protection hidden="1"/>
    </xf>
    <xf numFmtId="0" fontId="9" fillId="0" borderId="6" xfId="0" applyFont="1" applyBorder="1" applyAlignment="1" applyProtection="1">
      <alignment vertical="center" wrapText="1"/>
      <protection hidden="1"/>
    </xf>
    <xf numFmtId="0" fontId="9" fillId="0" borderId="6" xfId="0" applyFont="1" applyBorder="1" applyAlignment="1" applyProtection="1">
      <alignment horizontal="justify" vertical="center" wrapText="1"/>
      <protection hidden="1"/>
    </xf>
    <xf numFmtId="0" fontId="21" fillId="0" borderId="6" xfId="0" applyFont="1" applyBorder="1" applyAlignment="1" applyProtection="1">
      <alignment horizontal="center" vertical="center" wrapText="1"/>
      <protection hidden="1"/>
    </xf>
    <xf numFmtId="0" fontId="8" fillId="0" borderId="6" xfId="0" applyFont="1" applyBorder="1" applyAlignment="1" applyProtection="1">
      <alignment horizontal="center" vertical="center" wrapText="1"/>
      <protection hidden="1"/>
    </xf>
    <xf numFmtId="0" fontId="8" fillId="0" borderId="6" xfId="0" applyFont="1" applyBorder="1" applyAlignment="1" applyProtection="1">
      <alignment horizontal="justify" vertical="center" wrapText="1"/>
      <protection hidden="1"/>
    </xf>
    <xf numFmtId="0" fontId="9" fillId="0" borderId="6"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8" xfId="0" applyFont="1" applyBorder="1" applyAlignment="1" applyProtection="1">
      <alignment horizontal="justify" vertical="center" wrapText="1"/>
      <protection hidden="1"/>
    </xf>
    <xf numFmtId="0" fontId="8" fillId="0" borderId="3" xfId="0" applyFont="1" applyBorder="1" applyAlignment="1" applyProtection="1">
      <alignment vertical="center" wrapText="1"/>
      <protection hidden="1"/>
    </xf>
    <xf numFmtId="0" fontId="8" fillId="0" borderId="9" xfId="0" applyFont="1" applyBorder="1" applyAlignment="1" applyProtection="1">
      <alignment vertical="center" wrapText="1"/>
      <protection hidden="1"/>
    </xf>
    <xf numFmtId="0" fontId="23" fillId="0" borderId="0" xfId="0" applyFont="1" applyAlignment="1" applyProtection="1">
      <alignment vertical="center"/>
      <protection hidden="1"/>
    </xf>
    <xf numFmtId="0" fontId="23" fillId="0" borderId="0" xfId="0" applyFont="1" applyProtection="1">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center" vertical="top"/>
      <protection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8" fillId="0" borderId="0" xfId="0" quotePrefix="1" applyFont="1" applyAlignment="1" applyProtection="1">
      <alignment horizontal="right" vertical="center"/>
      <protection hidden="1"/>
    </xf>
    <xf numFmtId="0" fontId="8" fillId="0" borderId="0" xfId="0" quotePrefix="1" applyFont="1" applyAlignment="1" applyProtection="1">
      <alignment horizontal="right" vertical="top"/>
      <protection hidden="1"/>
    </xf>
    <xf numFmtId="0" fontId="9" fillId="0" borderId="0" xfId="0" applyFont="1" applyAlignment="1" applyProtection="1">
      <alignment horizontal="right" vertical="center"/>
      <protection hidden="1"/>
    </xf>
    <xf numFmtId="0" fontId="24" fillId="0" borderId="0" xfId="0" applyFont="1" applyAlignment="1" applyProtection="1">
      <alignment vertical="center"/>
      <protection hidden="1"/>
    </xf>
    <xf numFmtId="172" fontId="8" fillId="0" borderId="0" xfId="0" applyNumberFormat="1" applyFont="1" applyAlignment="1" applyProtection="1">
      <alignment horizontal="center" vertical="center"/>
      <protection hidden="1"/>
    </xf>
    <xf numFmtId="0" fontId="8" fillId="0" borderId="0" xfId="35" applyAlignment="1" applyProtection="1">
      <alignment horizontal="left" vertical="center"/>
      <protection hidden="1"/>
    </xf>
    <xf numFmtId="0" fontId="6" fillId="0" borderId="0" xfId="0" applyFont="1" applyAlignment="1" applyProtection="1">
      <alignment vertical="center"/>
      <protection hidden="1"/>
    </xf>
    <xf numFmtId="0" fontId="6" fillId="0" borderId="0" xfId="0" applyFont="1" applyProtection="1">
      <protection hidden="1"/>
    </xf>
    <xf numFmtId="0" fontId="8" fillId="0" borderId="0" xfId="0" applyFont="1" applyAlignment="1" applyProtection="1">
      <alignment horizontal="center" vertical="center" wrapText="1"/>
      <protection hidden="1"/>
    </xf>
    <xf numFmtId="0" fontId="8" fillId="0" borderId="0" xfId="0" applyFont="1" applyAlignment="1" applyProtection="1">
      <alignment vertical="top"/>
      <protection hidden="1"/>
    </xf>
    <xf numFmtId="0" fontId="0" fillId="0" borderId="0" xfId="0" applyAlignment="1" applyProtection="1">
      <alignment vertical="top"/>
      <protection hidden="1"/>
    </xf>
    <xf numFmtId="0" fontId="24" fillId="0" borderId="0" xfId="0" applyFont="1" applyAlignment="1" applyProtection="1">
      <alignment vertical="center" wrapText="1"/>
      <protection hidden="1"/>
    </xf>
    <xf numFmtId="0" fontId="26" fillId="0" borderId="0" xfId="0" applyFont="1" applyAlignment="1" applyProtection="1">
      <alignment vertical="center"/>
      <protection hidden="1"/>
    </xf>
    <xf numFmtId="0" fontId="0" fillId="0" borderId="0" xfId="0" applyAlignment="1" applyProtection="1">
      <alignment horizontal="center"/>
      <protection hidden="1"/>
    </xf>
    <xf numFmtId="173" fontId="9" fillId="0" borderId="0" xfId="0" applyNumberFormat="1" applyFont="1" applyAlignment="1" applyProtection="1">
      <alignment horizontal="left" vertical="center" indent="1"/>
      <protection hidden="1"/>
    </xf>
    <xf numFmtId="0" fontId="9" fillId="0" borderId="0" xfId="0" applyFont="1" applyAlignment="1" applyProtection="1">
      <alignment horizontal="right"/>
      <protection hidden="1"/>
    </xf>
    <xf numFmtId="0" fontId="10" fillId="0" borderId="0" xfId="0" applyFont="1" applyAlignment="1" applyProtection="1">
      <alignment horizontal="center" vertical="center" wrapText="1"/>
      <protection hidden="1"/>
    </xf>
    <xf numFmtId="173" fontId="8" fillId="0" borderId="0" xfId="0" applyNumberFormat="1" applyFont="1" applyAlignment="1" applyProtection="1">
      <alignment horizontal="left" vertical="center"/>
      <protection hidden="1"/>
    </xf>
    <xf numFmtId="0" fontId="9" fillId="0" borderId="0" xfId="0" applyFont="1" applyAlignment="1" applyProtection="1">
      <alignment horizontal="left" vertical="center" indent="2"/>
      <protection hidden="1"/>
    </xf>
    <xf numFmtId="0" fontId="8" fillId="0" borderId="0" xfId="0" applyFont="1" applyAlignment="1" applyProtection="1">
      <alignment horizontal="left" vertical="center" indent="2"/>
      <protection hidden="1"/>
    </xf>
    <xf numFmtId="0" fontId="8" fillId="0" borderId="0" xfId="0" applyFont="1" applyAlignment="1" applyProtection="1">
      <alignment horizontal="left" vertical="center" indent="3"/>
      <protection hidden="1"/>
    </xf>
    <xf numFmtId="172" fontId="8" fillId="0" borderId="0" xfId="0" applyNumberFormat="1" applyFont="1" applyAlignment="1" applyProtection="1">
      <alignment horizontal="center" vertical="top"/>
      <protection hidden="1"/>
    </xf>
    <xf numFmtId="172" fontId="8" fillId="0" borderId="0" xfId="0" applyNumberFormat="1" applyFont="1" applyAlignment="1" applyProtection="1">
      <alignment horizontal="left" vertical="top"/>
      <protection hidden="1"/>
    </xf>
    <xf numFmtId="0" fontId="8" fillId="0" borderId="0" xfId="0" applyFont="1" applyAlignment="1" applyProtection="1">
      <alignment horizontal="justify" vertical="top"/>
      <protection hidden="1"/>
    </xf>
    <xf numFmtId="0" fontId="27" fillId="0" borderId="0" xfId="0" applyFont="1" applyAlignment="1" applyProtection="1">
      <alignment horizontal="justify" vertical="top"/>
      <protection hidden="1"/>
    </xf>
    <xf numFmtId="172" fontId="8" fillId="0" borderId="0" xfId="0" applyNumberFormat="1" applyFont="1" applyAlignment="1" applyProtection="1">
      <alignment horizontal="justify" vertical="top" wrapText="1"/>
      <protection hidden="1"/>
    </xf>
    <xf numFmtId="172" fontId="8" fillId="0" borderId="0" xfId="0" applyNumberFormat="1" applyFont="1" applyAlignment="1" applyProtection="1">
      <alignment horizontal="left" vertical="top" indent="2"/>
      <protection hidden="1"/>
    </xf>
    <xf numFmtId="172" fontId="8" fillId="0" borderId="0" xfId="0" applyNumberFormat="1" applyFont="1" applyAlignment="1" applyProtection="1">
      <alignment horizontal="left" vertical="center" indent="3"/>
      <protection hidden="1"/>
    </xf>
    <xf numFmtId="0" fontId="8" fillId="0" borderId="0" xfId="0" applyFont="1" applyAlignment="1" applyProtection="1">
      <alignment horizontal="left" vertical="center" wrapText="1" indent="2"/>
      <protection hidden="1"/>
    </xf>
    <xf numFmtId="0" fontId="1" fillId="0" borderId="0" xfId="0" applyFont="1" applyProtection="1">
      <protection hidden="1"/>
    </xf>
    <xf numFmtId="0" fontId="1" fillId="0" borderId="0" xfId="0" applyFont="1" applyAlignment="1" applyProtection="1">
      <alignment vertical="center"/>
      <protection hidden="1"/>
    </xf>
    <xf numFmtId="0" fontId="4" fillId="0" borderId="5" xfId="0" quotePrefix="1" applyFont="1" applyBorder="1" applyAlignment="1" applyProtection="1">
      <alignment horizontal="center" vertical="center"/>
      <protection hidden="1"/>
    </xf>
    <xf numFmtId="0" fontId="8" fillId="2" borderId="6" xfId="0" applyFont="1" applyFill="1" applyBorder="1" applyAlignment="1" applyProtection="1">
      <alignment vertical="center" wrapText="1"/>
      <protection locked="0"/>
    </xf>
    <xf numFmtId="0" fontId="9" fillId="0" borderId="12" xfId="0" applyFont="1" applyBorder="1" applyAlignment="1" applyProtection="1">
      <alignment vertical="center"/>
      <protection hidden="1"/>
    </xf>
    <xf numFmtId="0" fontId="8" fillId="2" borderId="8" xfId="0" applyFont="1" applyFill="1" applyBorder="1" applyAlignment="1" applyProtection="1">
      <alignment vertical="center" wrapText="1"/>
      <protection locked="0"/>
    </xf>
    <xf numFmtId="0" fontId="8" fillId="2" borderId="6" xfId="0" applyFont="1" applyFill="1" applyBorder="1" applyAlignment="1" applyProtection="1">
      <alignment horizontal="left" vertical="center" wrapText="1"/>
      <protection locked="0"/>
    </xf>
    <xf numFmtId="0" fontId="0" fillId="0" borderId="4" xfId="0" applyBorder="1" applyAlignment="1" applyProtection="1">
      <alignment vertical="center"/>
      <protection hidden="1"/>
    </xf>
    <xf numFmtId="0" fontId="0" fillId="0" borderId="4" xfId="0" applyBorder="1" applyProtection="1">
      <protection hidden="1"/>
    </xf>
    <xf numFmtId="172" fontId="8" fillId="0" borderId="0" xfId="0" applyNumberFormat="1" applyFont="1" applyAlignment="1" applyProtection="1">
      <alignment horizontal="center"/>
      <protection hidden="1"/>
    </xf>
    <xf numFmtId="0" fontId="8" fillId="0" borderId="0" xfId="0" applyFont="1" applyAlignment="1" applyProtection="1">
      <alignment horizontal="left"/>
      <protection hidden="1"/>
    </xf>
    <xf numFmtId="0" fontId="21" fillId="0" borderId="0" xfId="0" applyFont="1" applyAlignment="1" applyProtection="1">
      <alignment horizontal="justify" vertical="center"/>
      <protection hidden="1"/>
    </xf>
    <xf numFmtId="0" fontId="8" fillId="0" borderId="6" xfId="0" applyFont="1" applyBorder="1" applyAlignment="1" applyProtection="1">
      <alignment horizontal="left" vertical="center" wrapText="1"/>
      <protection hidden="1"/>
    </xf>
    <xf numFmtId="0" fontId="8" fillId="0" borderId="6" xfId="0" applyFont="1" applyBorder="1" applyAlignment="1" applyProtection="1">
      <alignment horizontal="center" vertical="top" wrapText="1"/>
      <protection hidden="1"/>
    </xf>
    <xf numFmtId="0" fontId="8" fillId="0" borderId="13" xfId="0" applyFont="1" applyBorder="1" applyAlignment="1" applyProtection="1">
      <alignment horizontal="left" vertical="center" wrapText="1"/>
      <protection hidden="1"/>
    </xf>
    <xf numFmtId="0" fontId="8" fillId="0" borderId="14" xfId="0" applyFont="1" applyBorder="1" applyAlignment="1" applyProtection="1">
      <alignment horizontal="left" vertical="center" wrapText="1"/>
      <protection hidden="1"/>
    </xf>
    <xf numFmtId="0" fontId="8" fillId="0" borderId="0" xfId="0" applyFont="1" applyAlignment="1" applyProtection="1">
      <alignment horizontal="left" vertical="center" wrapText="1"/>
      <protection hidden="1"/>
    </xf>
    <xf numFmtId="0" fontId="8" fillId="0" borderId="0" xfId="0" applyFont="1" applyAlignment="1" applyProtection="1">
      <alignment horizontal="center" vertical="top" wrapText="1"/>
      <protection hidden="1"/>
    </xf>
    <xf numFmtId="0" fontId="9" fillId="0" borderId="0" xfId="0" applyFont="1" applyAlignment="1" applyProtection="1">
      <alignment horizontal="left"/>
      <protection hidden="1"/>
    </xf>
    <xf numFmtId="0" fontId="8" fillId="0" borderId="0" xfId="0" applyFont="1" applyAlignment="1" applyProtection="1">
      <alignment horizontal="center"/>
      <protection hidden="1"/>
    </xf>
    <xf numFmtId="0" fontId="8" fillId="0" borderId="0" xfId="0" applyFont="1" applyAlignment="1" applyProtection="1">
      <alignment vertical="center" wrapText="1"/>
      <protection hidden="1"/>
    </xf>
    <xf numFmtId="0" fontId="8" fillId="0" borderId="0" xfId="0" applyFont="1" applyAlignment="1" applyProtection="1">
      <alignment horizontal="justify"/>
      <protection hidden="1"/>
    </xf>
    <xf numFmtId="0" fontId="8" fillId="0" borderId="0" xfId="0" applyFont="1" applyAlignment="1" applyProtection="1">
      <alignment vertical="top" wrapText="1"/>
      <protection hidden="1"/>
    </xf>
    <xf numFmtId="0" fontId="8"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0" fontId="29" fillId="0" borderId="0" xfId="38" applyFont="1" applyAlignment="1" applyProtection="1">
      <alignment vertical="center"/>
      <protection hidden="1"/>
    </xf>
    <xf numFmtId="0" fontId="29" fillId="0" borderId="0" xfId="38" applyFont="1" applyProtection="1">
      <protection hidden="1"/>
    </xf>
    <xf numFmtId="0" fontId="13" fillId="0" borderId="0" xfId="38" applyProtection="1">
      <protection hidden="1"/>
    </xf>
    <xf numFmtId="0" fontId="4" fillId="0" borderId="0" xfId="38" applyFont="1" applyAlignment="1" applyProtection="1">
      <alignment vertical="center"/>
      <protection hidden="1"/>
    </xf>
    <xf numFmtId="0" fontId="4" fillId="0" borderId="4" xfId="38" applyFont="1" applyBorder="1" applyAlignment="1" applyProtection="1">
      <alignment vertical="center"/>
      <protection hidden="1"/>
    </xf>
    <xf numFmtId="0" fontId="13" fillId="0" borderId="0" xfId="38" applyAlignment="1" applyProtection="1">
      <alignment vertical="center"/>
      <protection hidden="1"/>
    </xf>
    <xf numFmtId="0" fontId="31" fillId="0" borderId="0" xfId="38" applyFont="1" applyAlignment="1" applyProtection="1">
      <alignment vertical="center"/>
      <protection hidden="1"/>
    </xf>
    <xf numFmtId="0" fontId="4" fillId="0" borderId="15" xfId="38" applyFont="1" applyBorder="1" applyAlignment="1" applyProtection="1">
      <alignment vertical="center"/>
      <protection hidden="1"/>
    </xf>
    <xf numFmtId="0" fontId="24" fillId="0" borderId="0" xfId="38" applyFont="1" applyAlignment="1" applyProtection="1">
      <alignment vertical="center"/>
      <protection hidden="1"/>
    </xf>
    <xf numFmtId="0" fontId="8" fillId="0" borderId="16" xfId="0" applyFont="1" applyBorder="1" applyAlignment="1" applyProtection="1">
      <alignment horizontal="center" vertical="center" wrapText="1"/>
      <protection hidden="1"/>
    </xf>
    <xf numFmtId="0" fontId="32" fillId="0" borderId="0" xfId="38" applyFont="1" applyAlignment="1" applyProtection="1">
      <alignment vertical="center"/>
      <protection hidden="1"/>
    </xf>
    <xf numFmtId="0" fontId="33" fillId="0" borderId="0" xfId="38" applyFont="1"/>
    <xf numFmtId="0" fontId="32" fillId="0" borderId="0" xfId="38" applyFont="1" applyProtection="1">
      <protection hidden="1"/>
    </xf>
    <xf numFmtId="0" fontId="33" fillId="0" borderId="0" xfId="38" applyFont="1" applyProtection="1">
      <protection hidden="1"/>
    </xf>
    <xf numFmtId="0" fontId="9" fillId="0" borderId="0" xfId="0" applyFont="1" applyAlignment="1" applyProtection="1">
      <alignment horizontal="left" vertical="center" indent="1"/>
      <protection hidden="1"/>
    </xf>
    <xf numFmtId="0" fontId="8" fillId="0" borderId="17" xfId="0" applyFont="1" applyBorder="1" applyAlignment="1" applyProtection="1">
      <alignment horizontal="center" vertical="center" wrapText="1"/>
      <protection hidden="1"/>
    </xf>
    <xf numFmtId="0" fontId="8" fillId="0" borderId="18" xfId="0" applyFont="1" applyBorder="1" applyAlignment="1" applyProtection="1">
      <alignment vertical="center" wrapText="1"/>
      <protection hidden="1"/>
    </xf>
    <xf numFmtId="0" fontId="8" fillId="2" borderId="7" xfId="0" applyFont="1" applyFill="1" applyBorder="1" applyAlignment="1" applyProtection="1">
      <alignment vertical="center"/>
      <protection locked="0"/>
    </xf>
    <xf numFmtId="0" fontId="8" fillId="0" borderId="12" xfId="0" applyFont="1" applyBorder="1" applyAlignment="1" applyProtection="1">
      <alignment horizontal="justify" vertical="center" wrapText="1"/>
      <protection hidden="1"/>
    </xf>
    <xf numFmtId="0" fontId="8" fillId="0" borderId="3" xfId="0" applyFont="1" applyBorder="1" applyAlignment="1" applyProtection="1">
      <alignment horizontal="justify" vertical="center" wrapText="1"/>
      <protection hidden="1"/>
    </xf>
    <xf numFmtId="0" fontId="4" fillId="2" borderId="19" xfId="0" applyFont="1" applyFill="1" applyBorder="1" applyAlignment="1" applyProtection="1">
      <alignment horizontal="center" vertical="top" wrapText="1"/>
      <protection locked="0"/>
    </xf>
    <xf numFmtId="0" fontId="4" fillId="2" borderId="20" xfId="0" applyFont="1" applyFill="1" applyBorder="1" applyAlignment="1" applyProtection="1">
      <alignment horizontal="center" vertical="top" wrapText="1"/>
      <protection locked="0"/>
    </xf>
    <xf numFmtId="0" fontId="4" fillId="0" borderId="7" xfId="0" applyFont="1" applyBorder="1" applyAlignment="1" applyProtection="1">
      <alignment horizontal="center" vertical="top" wrapText="1"/>
      <protection hidden="1"/>
    </xf>
    <xf numFmtId="0" fontId="4" fillId="2" borderId="6" xfId="0" applyFont="1" applyFill="1" applyBorder="1" applyAlignment="1" applyProtection="1">
      <alignment horizontal="center" vertical="top" wrapText="1"/>
      <protection locked="0"/>
    </xf>
    <xf numFmtId="0" fontId="8" fillId="0" borderId="0" xfId="0" applyFont="1" applyProtection="1">
      <protection hidden="1"/>
    </xf>
    <xf numFmtId="0" fontId="9" fillId="0" borderId="0" xfId="39" applyFont="1" applyAlignment="1" applyProtection="1">
      <alignment vertical="top"/>
      <protection hidden="1"/>
    </xf>
    <xf numFmtId="0" fontId="8" fillId="0" borderId="0" xfId="39" applyAlignment="1" applyProtection="1">
      <alignment horizontal="left" vertical="center" indent="2"/>
      <protection hidden="1"/>
    </xf>
    <xf numFmtId="0" fontId="4" fillId="0" borderId="0" xfId="0" applyFont="1" applyAlignment="1" applyProtection="1">
      <alignment horizontal="center" vertical="center"/>
      <protection hidden="1"/>
    </xf>
    <xf numFmtId="0" fontId="8" fillId="2" borderId="6" xfId="0" applyFont="1" applyFill="1" applyBorder="1" applyAlignment="1" applyProtection="1">
      <alignment horizontal="left" vertical="center"/>
      <protection locked="0"/>
    </xf>
    <xf numFmtId="0" fontId="10" fillId="0" borderId="0" xfId="0" applyFont="1" applyAlignment="1" applyProtection="1">
      <alignment vertical="center" wrapText="1"/>
      <protection hidden="1"/>
    </xf>
    <xf numFmtId="0" fontId="8" fillId="0" borderId="12" xfId="0" applyFont="1" applyBorder="1" applyAlignment="1" applyProtection="1">
      <alignment vertical="center" wrapText="1"/>
      <protection hidden="1"/>
    </xf>
    <xf numFmtId="0" fontId="8" fillId="0" borderId="21" xfId="0" applyFont="1" applyBorder="1" applyAlignment="1" applyProtection="1">
      <alignment vertical="center"/>
      <protection hidden="1"/>
    </xf>
    <xf numFmtId="0" fontId="8" fillId="0" borderId="18" xfId="0" applyFont="1" applyBorder="1" applyAlignment="1" applyProtection="1">
      <alignment vertical="center"/>
      <protection hidden="1"/>
    </xf>
    <xf numFmtId="0" fontId="8" fillId="0" borderId="22" xfId="0" applyFont="1" applyBorder="1" applyAlignment="1" applyProtection="1">
      <alignment vertical="center"/>
      <protection hidden="1"/>
    </xf>
    <xf numFmtId="0" fontId="8" fillId="0" borderId="23" xfId="0" applyFont="1" applyBorder="1" applyAlignment="1" applyProtection="1">
      <alignment vertical="center"/>
      <protection hidden="1"/>
    </xf>
    <xf numFmtId="0" fontId="8" fillId="0" borderId="24" xfId="0" applyFont="1" applyBorder="1" applyAlignment="1" applyProtection="1">
      <alignment vertical="center"/>
      <protection hidden="1"/>
    </xf>
    <xf numFmtId="0" fontId="8" fillId="0" borderId="25" xfId="0" applyFont="1" applyBorder="1" applyAlignment="1" applyProtection="1">
      <alignment vertical="center"/>
      <protection hidden="1"/>
    </xf>
    <xf numFmtId="0" fontId="8" fillId="0" borderId="14" xfId="0" applyFont="1" applyBorder="1" applyAlignment="1" applyProtection="1">
      <alignment vertical="center"/>
      <protection hidden="1"/>
    </xf>
    <xf numFmtId="0" fontId="8" fillId="0" borderId="11" xfId="0" applyFont="1" applyBorder="1" applyAlignment="1" applyProtection="1">
      <alignment vertical="center"/>
      <protection hidden="1"/>
    </xf>
    <xf numFmtId="0" fontId="8" fillId="0" borderId="12" xfId="0" applyFont="1" applyBorder="1" applyAlignment="1" applyProtection="1">
      <alignment horizontal="left" vertical="center"/>
      <protection hidden="1"/>
    </xf>
    <xf numFmtId="0" fontId="8" fillId="0" borderId="9" xfId="0" applyFont="1" applyBorder="1" applyAlignment="1" applyProtection="1">
      <alignment horizontal="left" vertical="center"/>
      <protection hidden="1"/>
    </xf>
    <xf numFmtId="0" fontId="4" fillId="2" borderId="6" xfId="0" applyFont="1" applyFill="1" applyBorder="1" applyAlignment="1" applyProtection="1">
      <alignment horizontal="left" vertical="center" indent="4"/>
      <protection locked="0"/>
    </xf>
    <xf numFmtId="0" fontId="9" fillId="0" borderId="0" xfId="39" applyFont="1" applyAlignment="1" applyProtection="1">
      <alignment horizontal="left" vertical="center"/>
      <protection hidden="1"/>
    </xf>
    <xf numFmtId="0" fontId="8" fillId="0" borderId="26" xfId="0" applyFont="1" applyBorder="1" applyAlignment="1" applyProtection="1">
      <alignment horizontal="left" vertical="center"/>
      <protection hidden="1"/>
    </xf>
    <xf numFmtId="0" fontId="8" fillId="0" borderId="0" xfId="35" applyAlignment="1" applyProtection="1">
      <alignment horizontal="left" vertical="center" indent="1"/>
      <protection hidden="1"/>
    </xf>
    <xf numFmtId="0" fontId="7" fillId="0" borderId="0" xfId="0" applyFont="1" applyAlignment="1" applyProtection="1">
      <alignment vertical="center"/>
      <protection hidden="1"/>
    </xf>
    <xf numFmtId="0" fontId="4" fillId="0" borderId="27" xfId="0" applyFont="1" applyBorder="1" applyAlignment="1" applyProtection="1">
      <alignment horizontal="center" vertical="center"/>
      <protection hidden="1"/>
    </xf>
    <xf numFmtId="0" fontId="4" fillId="0" borderId="28" xfId="0" applyFont="1" applyBorder="1" applyAlignment="1" applyProtection="1">
      <alignment horizontal="center" vertical="center"/>
      <protection hidden="1"/>
    </xf>
    <xf numFmtId="0" fontId="4" fillId="0" borderId="29" xfId="0" applyFont="1" applyBorder="1" applyAlignment="1" applyProtection="1">
      <alignment horizontal="center" vertical="center"/>
      <protection hidden="1"/>
    </xf>
    <xf numFmtId="0" fontId="4" fillId="0" borderId="30"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Alignment="1" applyProtection="1">
      <alignment horizontal="center" vertical="center"/>
      <protection hidden="1"/>
    </xf>
    <xf numFmtId="0" fontId="38" fillId="0" borderId="0" xfId="0" applyFont="1" applyProtection="1">
      <protection hidden="1"/>
    </xf>
    <xf numFmtId="0" fontId="41" fillId="0" borderId="0" xfId="0" applyFont="1" applyAlignment="1" applyProtection="1">
      <alignment vertical="center"/>
      <protection hidden="1"/>
    </xf>
    <xf numFmtId="0" fontId="42" fillId="0" borderId="0" xfId="0" applyFont="1" applyAlignment="1" applyProtection="1">
      <alignment vertical="center"/>
      <protection hidden="1"/>
    </xf>
    <xf numFmtId="0" fontId="35" fillId="0" borderId="0" xfId="35" applyFont="1" applyAlignment="1" applyProtection="1">
      <alignment horizontal="left" vertical="center" indent="1"/>
      <protection hidden="1"/>
    </xf>
    <xf numFmtId="0" fontId="37" fillId="0" borderId="0" xfId="0" applyFont="1" applyAlignment="1" applyProtection="1">
      <alignment vertical="center"/>
      <protection hidden="1"/>
    </xf>
    <xf numFmtId="0" fontId="6" fillId="0" borderId="0" xfId="0" applyFont="1" applyAlignment="1" applyProtection="1">
      <alignment horizontal="center" vertical="center"/>
      <protection hidden="1"/>
    </xf>
    <xf numFmtId="0" fontId="43" fillId="0" borderId="0" xfId="0" applyFont="1" applyAlignment="1" applyProtection="1">
      <alignment horizontal="center" vertical="center"/>
      <protection hidden="1"/>
    </xf>
    <xf numFmtId="0" fontId="44" fillId="0" borderId="0" xfId="0" applyFont="1" applyAlignment="1" applyProtection="1">
      <alignment horizontal="center" vertical="center"/>
      <protection hidden="1"/>
    </xf>
    <xf numFmtId="0" fontId="6" fillId="0" borderId="0" xfId="0" applyFont="1" applyAlignment="1" applyProtection="1">
      <alignment horizontal="center" vertical="center" wrapText="1"/>
      <protection hidden="1"/>
    </xf>
    <xf numFmtId="0" fontId="6" fillId="0" borderId="6" xfId="0" applyFont="1" applyBorder="1" applyAlignment="1" applyProtection="1">
      <alignment horizontal="center" vertical="center" wrapText="1"/>
      <protection hidden="1"/>
    </xf>
    <xf numFmtId="0" fontId="40" fillId="0" borderId="0" xfId="39" applyFont="1" applyAlignment="1" applyProtection="1">
      <alignment vertical="center"/>
      <protection hidden="1"/>
    </xf>
    <xf numFmtId="0" fontId="39" fillId="0" borderId="0" xfId="0" applyFont="1" applyAlignment="1" applyProtection="1">
      <alignment horizontal="center" vertical="center"/>
      <protection hidden="1"/>
    </xf>
    <xf numFmtId="0" fontId="4" fillId="0" borderId="0" xfId="0" applyFont="1" applyProtection="1">
      <protection hidden="1"/>
    </xf>
    <xf numFmtId="0" fontId="0" fillId="0" borderId="0" xfId="0" applyAlignment="1" applyProtection="1">
      <alignment horizontal="justify"/>
      <protection hidden="1"/>
    </xf>
    <xf numFmtId="0" fontId="6" fillId="2" borderId="6" xfId="0" applyFont="1" applyFill="1" applyBorder="1" applyAlignment="1" applyProtection="1">
      <alignment horizontal="center" vertical="center"/>
      <protection locked="0"/>
    </xf>
    <xf numFmtId="0" fontId="8" fillId="0" borderId="15" xfId="0" applyFont="1" applyBorder="1" applyAlignment="1" applyProtection="1">
      <alignment vertical="center"/>
      <protection hidden="1"/>
    </xf>
    <xf numFmtId="0" fontId="8" fillId="0" borderId="0" xfId="39" applyAlignment="1" applyProtection="1">
      <alignment vertical="top"/>
      <protection hidden="1"/>
    </xf>
    <xf numFmtId="0" fontId="9" fillId="0" borderId="0" xfId="35" applyFont="1" applyAlignment="1" applyProtection="1">
      <alignment horizontal="left" vertical="center" indent="5"/>
      <protection hidden="1"/>
    </xf>
    <xf numFmtId="0" fontId="8" fillId="0" borderId="0" xfId="39" applyAlignment="1" applyProtection="1">
      <alignment horizontal="left" vertical="center" indent="5"/>
      <protection hidden="1"/>
    </xf>
    <xf numFmtId="0" fontId="8" fillId="0" borderId="6" xfId="0" applyFont="1" applyBorder="1" applyAlignment="1" applyProtection="1">
      <alignment vertical="center" wrapText="1"/>
      <protection hidden="1"/>
    </xf>
    <xf numFmtId="0" fontId="1"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35" fillId="0" borderId="0" xfId="0" applyFont="1" applyProtection="1">
      <protection hidden="1"/>
    </xf>
    <xf numFmtId="0" fontId="24" fillId="2" borderId="6" xfId="0" applyFont="1" applyFill="1" applyBorder="1" applyAlignment="1" applyProtection="1">
      <alignment horizontal="right" vertical="center" wrapText="1"/>
      <protection locked="0"/>
    </xf>
    <xf numFmtId="0" fontId="13" fillId="0" borderId="0" xfId="37" applyAlignment="1" applyProtection="1">
      <alignment vertical="center"/>
      <protection hidden="1"/>
    </xf>
    <xf numFmtId="0" fontId="13" fillId="0" borderId="0" xfId="37" applyProtection="1">
      <protection hidden="1"/>
    </xf>
    <xf numFmtId="0" fontId="35" fillId="0" borderId="0" xfId="0" applyFont="1" applyAlignment="1" applyProtection="1">
      <alignment vertical="center"/>
      <protection hidden="1"/>
    </xf>
    <xf numFmtId="0" fontId="8" fillId="0" borderId="0" xfId="0" applyFont="1" applyAlignment="1" applyProtection="1">
      <alignment horizontal="right" vertical="top"/>
      <protection hidden="1"/>
    </xf>
    <xf numFmtId="0" fontId="48" fillId="0" borderId="0" xfId="0" applyFont="1" applyAlignment="1" applyProtection="1">
      <alignment vertical="center"/>
      <protection hidden="1"/>
    </xf>
    <xf numFmtId="0" fontId="47" fillId="0" borderId="0" xfId="0" applyFont="1" applyAlignment="1" applyProtection="1">
      <alignment vertical="center"/>
      <protection hidden="1"/>
    </xf>
    <xf numFmtId="0" fontId="8" fillId="0" borderId="0" xfId="0" applyFont="1" applyAlignment="1" applyProtection="1">
      <alignment horizontal="justify" vertical="center" wrapText="1"/>
      <protection hidden="1"/>
    </xf>
    <xf numFmtId="0" fontId="34" fillId="0" borderId="0" xfId="0" applyFont="1" applyAlignment="1" applyProtection="1">
      <alignment horizontal="left" vertical="center"/>
      <protection hidden="1"/>
    </xf>
    <xf numFmtId="173" fontId="9" fillId="0" borderId="0" xfId="0" applyNumberFormat="1" applyFont="1" applyAlignment="1">
      <alignment horizontal="left" vertical="center" indent="1"/>
    </xf>
    <xf numFmtId="173" fontId="9" fillId="0" borderId="0" xfId="0" applyNumberFormat="1" applyFont="1" applyAlignment="1" applyProtection="1">
      <alignment horizontal="left" vertical="center"/>
      <protection hidden="1"/>
    </xf>
    <xf numFmtId="0" fontId="8" fillId="2" borderId="19" xfId="0" applyFont="1" applyFill="1" applyBorder="1" applyAlignment="1" applyProtection="1">
      <alignment horizontal="left" vertical="center" wrapText="1"/>
      <protection locked="0"/>
    </xf>
    <xf numFmtId="0" fontId="8" fillId="2" borderId="20" xfId="0" applyFont="1" applyFill="1" applyBorder="1" applyAlignment="1" applyProtection="1">
      <alignment horizontal="left" vertical="center" wrapText="1"/>
      <protection locked="0"/>
    </xf>
    <xf numFmtId="0" fontId="8" fillId="2" borderId="1" xfId="0" applyFont="1" applyFill="1" applyBorder="1" applyAlignment="1" applyProtection="1">
      <alignment horizontal="left" vertical="center" wrapText="1"/>
      <protection locked="0"/>
    </xf>
    <xf numFmtId="0" fontId="8" fillId="0" borderId="7" xfId="0" applyFont="1" applyBorder="1" applyAlignment="1" applyProtection="1">
      <alignment horizontal="left" vertical="center" wrapText="1"/>
      <protection hidden="1"/>
    </xf>
    <xf numFmtId="0" fontId="8" fillId="0" borderId="6" xfId="0" applyFont="1" applyBorder="1" applyAlignment="1" applyProtection="1">
      <alignment horizontal="left" vertical="center" wrapText="1" indent="2"/>
      <protection hidden="1"/>
    </xf>
    <xf numFmtId="0" fontId="8" fillId="0" borderId="6" xfId="0" applyFont="1" applyBorder="1" applyAlignment="1" applyProtection="1">
      <alignment horizontal="left" vertical="top" wrapText="1" indent="2"/>
      <protection hidden="1"/>
    </xf>
    <xf numFmtId="0" fontId="8" fillId="0" borderId="8" xfId="0" applyFont="1" applyBorder="1" applyAlignment="1" applyProtection="1">
      <alignment horizontal="left" vertical="center" wrapText="1" indent="2"/>
      <protection hidden="1"/>
    </xf>
    <xf numFmtId="0" fontId="8" fillId="0" borderId="17" xfId="0" applyFont="1" applyBorder="1" applyAlignment="1" applyProtection="1">
      <alignment horizontal="left" vertical="center" wrapText="1" indent="2"/>
      <protection hidden="1"/>
    </xf>
    <xf numFmtId="0" fontId="4" fillId="0" borderId="0" xfId="0" applyFont="1" applyAlignment="1" applyProtection="1">
      <alignment horizontal="justify" vertical="center"/>
      <protection hidden="1"/>
    </xf>
    <xf numFmtId="0" fontId="50" fillId="0" borderId="0" xfId="0" applyFont="1" applyAlignment="1" applyProtection="1">
      <alignment horizontal="right" vertical="center" wrapText="1"/>
      <protection hidden="1"/>
    </xf>
    <xf numFmtId="0" fontId="9" fillId="0" borderId="0" xfId="0" applyFont="1" applyAlignment="1" applyProtection="1">
      <alignment horizontal="center" vertical="center" wrapText="1"/>
      <protection hidden="1"/>
    </xf>
    <xf numFmtId="0" fontId="8" fillId="0" borderId="16" xfId="0" applyFont="1" applyBorder="1" applyAlignment="1" applyProtection="1">
      <alignment horizontal="justify" vertical="center" wrapText="1"/>
      <protection hidden="1"/>
    </xf>
    <xf numFmtId="2" fontId="8" fillId="2" borderId="6" xfId="0" applyNumberFormat="1" applyFont="1" applyFill="1" applyBorder="1" applyAlignment="1" applyProtection="1">
      <alignment horizontal="center" vertical="center" wrapText="1"/>
      <protection locked="0"/>
    </xf>
    <xf numFmtId="0" fontId="45" fillId="0" borderId="0" xfId="0" applyFont="1" applyAlignment="1" applyProtection="1">
      <alignment vertical="center"/>
      <protection locked="0"/>
    </xf>
    <xf numFmtId="0" fontId="45" fillId="0" borderId="0" xfId="0" applyFont="1" applyAlignment="1" applyProtection="1">
      <alignment vertical="center" wrapText="1"/>
      <protection hidden="1"/>
    </xf>
    <xf numFmtId="0" fontId="45" fillId="0" borderId="0" xfId="0" applyFont="1" applyAlignment="1" applyProtection="1">
      <alignment vertical="center"/>
      <protection hidden="1"/>
    </xf>
    <xf numFmtId="14" fontId="6" fillId="0" borderId="0" xfId="0" applyNumberFormat="1" applyFont="1" applyAlignment="1" applyProtection="1">
      <alignment vertical="center" wrapText="1"/>
      <protection hidden="1"/>
    </xf>
    <xf numFmtId="0" fontId="6" fillId="0" borderId="0" xfId="0" applyFont="1" applyAlignment="1" applyProtection="1">
      <alignment vertical="top" wrapText="1"/>
      <protection hidden="1"/>
    </xf>
    <xf numFmtId="0" fontId="51" fillId="0" borderId="0" xfId="0" applyFont="1" applyProtection="1">
      <protection hidden="1"/>
    </xf>
    <xf numFmtId="0" fontId="24" fillId="0" borderId="0" xfId="0" applyFont="1" applyProtection="1">
      <protection hidden="1"/>
    </xf>
    <xf numFmtId="0" fontId="7" fillId="0" borderId="0" xfId="0" applyFont="1" applyAlignment="1" applyProtection="1">
      <alignment horizontal="center" vertical="top"/>
      <protection hidden="1"/>
    </xf>
    <xf numFmtId="0" fontId="3" fillId="0" borderId="0" xfId="0" applyFont="1" applyAlignment="1" applyProtection="1">
      <alignment horizontal="center" vertical="top"/>
      <protection hidden="1"/>
    </xf>
    <xf numFmtId="0" fontId="8" fillId="0" borderId="16" xfId="0" applyFont="1" applyBorder="1" applyAlignment="1" applyProtection="1">
      <alignment horizontal="left" vertical="center" wrapText="1" indent="2"/>
      <protection hidden="1"/>
    </xf>
    <xf numFmtId="0" fontId="51" fillId="0" borderId="0" xfId="0" applyFont="1" applyProtection="1">
      <protection locked="0"/>
    </xf>
    <xf numFmtId="0" fontId="13" fillId="0" borderId="0" xfId="37" applyAlignment="1" applyProtection="1">
      <alignment horizontal="left" vertical="center"/>
      <protection hidden="1"/>
    </xf>
    <xf numFmtId="0" fontId="13" fillId="0" borderId="0" xfId="37" applyAlignment="1" applyProtection="1">
      <alignment horizontal="center" vertical="center"/>
      <protection hidden="1"/>
    </xf>
    <xf numFmtId="0" fontId="13" fillId="0" borderId="0" xfId="37" applyAlignment="1" applyProtection="1">
      <alignment horizontal="left"/>
      <protection hidden="1"/>
    </xf>
    <xf numFmtId="0" fontId="13" fillId="0" borderId="0" xfId="37" applyAlignment="1" applyProtection="1">
      <alignment horizontal="center"/>
      <protection hidden="1"/>
    </xf>
    <xf numFmtId="0" fontId="13" fillId="0" borderId="0" xfId="40" applyAlignment="1" applyProtection="1">
      <alignment horizontal="center"/>
      <protection hidden="1"/>
    </xf>
    <xf numFmtId="0" fontId="13" fillId="0" borderId="0" xfId="40" applyProtection="1">
      <protection hidden="1"/>
    </xf>
    <xf numFmtId="0" fontId="8" fillId="0" borderId="0" xfId="0" applyFont="1" applyAlignment="1" applyProtection="1">
      <alignment vertical="center" wrapText="1"/>
      <protection locked="0" hidden="1"/>
    </xf>
    <xf numFmtId="0" fontId="53" fillId="0" borderId="0" xfId="0" applyFont="1" applyAlignment="1" applyProtection="1">
      <alignment vertical="center"/>
      <protection hidden="1"/>
    </xf>
    <xf numFmtId="0" fontId="53" fillId="0" borderId="0" xfId="0" applyFont="1" applyProtection="1">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6" fillId="0" borderId="0" xfId="35" applyFont="1" applyAlignment="1" applyProtection="1">
      <alignment vertical="center"/>
      <protection hidden="1"/>
    </xf>
    <xf numFmtId="0" fontId="56" fillId="0" borderId="0" xfId="39" applyFont="1" applyAlignment="1" applyProtection="1">
      <alignment vertical="center"/>
      <protection hidden="1"/>
    </xf>
    <xf numFmtId="0" fontId="53" fillId="0" borderId="0" xfId="0" applyFont="1" applyAlignment="1" applyProtection="1">
      <alignment horizontal="justify" vertical="center"/>
      <protection hidden="1"/>
    </xf>
    <xf numFmtId="0" fontId="56" fillId="0" borderId="0" xfId="35" applyFont="1" applyAlignment="1" applyProtection="1">
      <alignment horizontal="justify" vertical="center"/>
      <protection hidden="1"/>
    </xf>
    <xf numFmtId="0" fontId="56" fillId="0" borderId="0" xfId="39" applyFont="1" applyAlignment="1" applyProtection="1">
      <alignment horizontal="justify" vertical="center"/>
      <protection hidden="1"/>
    </xf>
    <xf numFmtId="0" fontId="53" fillId="0" borderId="0" xfId="0" applyFont="1" applyAlignment="1" applyProtection="1">
      <alignment horizontal="justify"/>
      <protection hidden="1"/>
    </xf>
    <xf numFmtId="0" fontId="24" fillId="0" borderId="0" xfId="0" applyFont="1" applyAlignment="1" applyProtection="1">
      <alignment horizontal="center"/>
      <protection hidden="1"/>
    </xf>
    <xf numFmtId="0" fontId="24" fillId="0" borderId="0" xfId="0" applyFont="1" applyAlignment="1" applyProtection="1">
      <alignment horizontal="center" vertical="center"/>
      <protection hidden="1"/>
    </xf>
    <xf numFmtId="0" fontId="24" fillId="0" borderId="0" xfId="34" applyFont="1" applyAlignment="1" applyProtection="1">
      <alignment horizontal="center" vertical="center"/>
      <protection hidden="1"/>
    </xf>
    <xf numFmtId="0" fontId="24" fillId="0" borderId="0" xfId="34" applyFont="1" applyProtection="1">
      <protection hidden="1"/>
    </xf>
    <xf numFmtId="0" fontId="6" fillId="0" borderId="0" xfId="35" applyFont="1" applyAlignment="1" applyProtection="1">
      <alignment vertical="center"/>
      <protection hidden="1"/>
    </xf>
    <xf numFmtId="0" fontId="6" fillId="0" borderId="0" xfId="39" applyFont="1" applyAlignment="1" applyProtection="1">
      <alignment vertical="center"/>
      <protection hidden="1"/>
    </xf>
    <xf numFmtId="0" fontId="24" fillId="0" borderId="0" xfId="34" applyFont="1" applyAlignment="1" applyProtection="1">
      <alignment horizontal="center"/>
      <protection hidden="1"/>
    </xf>
    <xf numFmtId="0" fontId="6" fillId="0" borderId="0" xfId="0" applyFont="1" applyAlignment="1" applyProtection="1">
      <alignment vertical="center" wrapText="1"/>
      <protection hidden="1"/>
    </xf>
    <xf numFmtId="0" fontId="57" fillId="0" borderId="0" xfId="0" applyFont="1" applyAlignment="1" applyProtection="1">
      <alignment horizontal="center" vertical="center"/>
      <protection hidden="1"/>
    </xf>
    <xf numFmtId="0" fontId="24" fillId="0" borderId="0" xfId="34" applyFont="1" applyAlignment="1" applyProtection="1">
      <alignment vertical="center"/>
      <protection hidden="1"/>
    </xf>
    <xf numFmtId="0" fontId="59" fillId="0" borderId="0" xfId="0" applyFont="1"/>
    <xf numFmtId="0" fontId="4" fillId="0" borderId="0" xfId="0" applyFont="1" applyAlignment="1" applyProtection="1">
      <alignment horizontal="justify" vertical="top" wrapText="1"/>
      <protection hidden="1"/>
    </xf>
    <xf numFmtId="0" fontId="4" fillId="0" borderId="0" xfId="0" applyFont="1" applyAlignment="1" applyProtection="1">
      <alignment horizontal="justify" vertical="top"/>
      <protection hidden="1"/>
    </xf>
    <xf numFmtId="0" fontId="24" fillId="0" borderId="0" xfId="0" applyFont="1"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horizontal="right" vertical="top"/>
      <protection hidden="1"/>
    </xf>
    <xf numFmtId="0" fontId="4" fillId="0" borderId="0" xfId="0" applyFont="1" applyAlignment="1" applyProtection="1">
      <alignment horizontal="justify"/>
      <protection hidden="1"/>
    </xf>
    <xf numFmtId="0" fontId="7" fillId="0" borderId="0" xfId="0" applyFont="1" applyAlignment="1" applyProtection="1">
      <alignment horizontal="justify"/>
      <protection hidden="1"/>
    </xf>
    <xf numFmtId="0" fontId="4" fillId="0" borderId="0" xfId="0" quotePrefix="1" applyFont="1" applyAlignment="1" applyProtection="1">
      <alignment vertical="top"/>
      <protection hidden="1"/>
    </xf>
    <xf numFmtId="0" fontId="4" fillId="0" borderId="0" xfId="0" applyFont="1" applyAlignment="1" applyProtection="1">
      <alignment horizontal="left"/>
      <protection hidden="1"/>
    </xf>
    <xf numFmtId="0" fontId="4" fillId="0" borderId="0" xfId="0" applyFont="1" applyAlignment="1" applyProtection="1">
      <alignment vertical="top" wrapText="1"/>
      <protection hidden="1"/>
    </xf>
    <xf numFmtId="0" fontId="7" fillId="0" borderId="0" xfId="0" applyFont="1" applyAlignment="1" applyProtection="1">
      <alignment horizontal="justify" vertical="top" wrapText="1"/>
      <protection hidden="1"/>
    </xf>
    <xf numFmtId="0" fontId="7" fillId="0" borderId="0" xfId="0" applyFont="1" applyAlignment="1" applyProtection="1">
      <alignment vertical="top" wrapText="1"/>
      <protection hidden="1"/>
    </xf>
    <xf numFmtId="15" fontId="4" fillId="0" borderId="0" xfId="0" applyNumberFormat="1" applyFont="1" applyAlignment="1" applyProtection="1">
      <alignment vertical="top"/>
      <protection hidden="1"/>
    </xf>
    <xf numFmtId="0" fontId="4" fillId="0" borderId="4" xfId="0" applyFont="1" applyBorder="1" applyProtection="1">
      <protection hidden="1"/>
    </xf>
    <xf numFmtId="0" fontId="8" fillId="2" borderId="7" xfId="0" applyFont="1" applyFill="1" applyBorder="1" applyAlignment="1" applyProtection="1">
      <alignment horizontal="left" vertical="center" wrapText="1"/>
      <protection locked="0"/>
    </xf>
    <xf numFmtId="0" fontId="9" fillId="0" borderId="0" xfId="0" applyFont="1" applyAlignment="1" applyProtection="1">
      <alignment horizontal="left" vertical="center" wrapText="1" indent="1"/>
      <protection hidden="1"/>
    </xf>
    <xf numFmtId="0" fontId="8" fillId="0" borderId="0" xfId="39" applyAlignment="1" applyProtection="1">
      <alignment horizontal="left" vertical="center" wrapText="1"/>
      <protection hidden="1"/>
    </xf>
    <xf numFmtId="0" fontId="4" fillId="2" borderId="28" xfId="0" applyFont="1" applyFill="1" applyBorder="1" applyAlignment="1" applyProtection="1">
      <alignment horizontal="left" vertical="center" wrapText="1"/>
      <protection locked="0"/>
    </xf>
    <xf numFmtId="0" fontId="4" fillId="2" borderId="29" xfId="0" applyFont="1" applyFill="1" applyBorder="1" applyAlignment="1" applyProtection="1">
      <alignment horizontal="left" vertical="center" wrapText="1"/>
      <protection locked="0"/>
    </xf>
    <xf numFmtId="0" fontId="4" fillId="2" borderId="30" xfId="0" applyFont="1" applyFill="1" applyBorder="1" applyAlignment="1" applyProtection="1">
      <alignment horizontal="left" vertical="center" wrapText="1"/>
      <protection locked="0"/>
    </xf>
    <xf numFmtId="173" fontId="9" fillId="0" borderId="0" xfId="0" applyNumberFormat="1" applyFont="1" applyAlignment="1" applyProtection="1">
      <alignment horizontal="left" vertical="center" wrapText="1" indent="1"/>
      <protection hidden="1"/>
    </xf>
    <xf numFmtId="0" fontId="9" fillId="0" borderId="0" xfId="0" applyFont="1" applyAlignment="1">
      <alignment horizontal="left" vertical="center" wrapText="1" indent="1"/>
    </xf>
    <xf numFmtId="0" fontId="9" fillId="0" borderId="0" xfId="0" applyFont="1" applyAlignment="1" applyProtection="1">
      <alignment horizontal="left" vertical="center" wrapText="1"/>
      <protection hidden="1"/>
    </xf>
    <xf numFmtId="0" fontId="8" fillId="2" borderId="31" xfId="0" applyFont="1" applyFill="1" applyBorder="1" applyAlignment="1" applyProtection="1">
      <alignment horizontal="left" vertical="center" wrapText="1"/>
      <protection locked="0"/>
    </xf>
    <xf numFmtId="0" fontId="8" fillId="2" borderId="0" xfId="0" applyFont="1" applyFill="1" applyAlignment="1" applyProtection="1">
      <alignment vertical="center" wrapText="1"/>
      <protection locked="0"/>
    </xf>
    <xf numFmtId="0" fontId="8" fillId="2" borderId="6" xfId="0" applyFont="1" applyFill="1" applyBorder="1" applyAlignment="1" applyProtection="1">
      <alignment horizontal="left" vertical="top" wrapText="1"/>
      <protection locked="0"/>
    </xf>
    <xf numFmtId="0" fontId="8" fillId="2" borderId="6" xfId="0" applyFont="1" applyFill="1" applyBorder="1" applyAlignment="1" applyProtection="1">
      <alignment horizontal="center" vertical="center" wrapText="1"/>
      <protection locked="0"/>
    </xf>
    <xf numFmtId="0" fontId="8" fillId="2" borderId="6" xfId="0" applyFont="1" applyFill="1" applyBorder="1" applyAlignment="1" applyProtection="1">
      <alignment horizontal="left" vertical="top" wrapText="1"/>
      <protection locked="0" hidden="1"/>
    </xf>
    <xf numFmtId="0" fontId="73" fillId="0" borderId="0" xfId="0" applyFont="1" applyAlignment="1" applyProtection="1">
      <alignment vertical="center" wrapText="1"/>
      <protection hidden="1"/>
    </xf>
    <xf numFmtId="0" fontId="74" fillId="0" borderId="0" xfId="0" applyFont="1" applyAlignment="1" applyProtection="1">
      <alignment vertical="center" wrapText="1"/>
      <protection hidden="1"/>
    </xf>
    <xf numFmtId="2" fontId="0" fillId="0" borderId="0" xfId="0" applyNumberFormat="1" applyAlignment="1" applyProtection="1">
      <alignment vertical="center"/>
      <protection hidden="1"/>
    </xf>
    <xf numFmtId="0" fontId="24" fillId="0" borderId="0" xfId="0" applyFont="1" applyAlignment="1" applyProtection="1">
      <alignment horizontal="left" vertical="center"/>
      <protection hidden="1"/>
    </xf>
    <xf numFmtId="0" fontId="75" fillId="0" borderId="0" xfId="0" applyFont="1" applyAlignment="1" applyProtection="1">
      <alignment horizontal="justify" vertical="top"/>
      <protection hidden="1"/>
    </xf>
    <xf numFmtId="0" fontId="61" fillId="0" borderId="0" xfId="38" applyFont="1" applyProtection="1">
      <protection hidden="1"/>
    </xf>
    <xf numFmtId="0" fontId="62" fillId="0" borderId="5" xfId="38" applyFont="1" applyBorder="1" applyAlignment="1" applyProtection="1">
      <alignment horizontal="center" vertical="center"/>
      <protection hidden="1"/>
    </xf>
    <xf numFmtId="0" fontId="62" fillId="0" borderId="5" xfId="38" applyFont="1" applyBorder="1" applyAlignment="1" applyProtection="1">
      <alignment horizontal="center" vertical="top"/>
      <protection hidden="1"/>
    </xf>
    <xf numFmtId="0" fontId="62" fillId="0" borderId="26" xfId="38" applyFont="1" applyBorder="1" applyAlignment="1" applyProtection="1">
      <alignment horizontal="center" vertical="top"/>
      <protection hidden="1"/>
    </xf>
    <xf numFmtId="0" fontId="76" fillId="7" borderId="12" xfId="38" applyFont="1" applyFill="1" applyBorder="1" applyAlignment="1" applyProtection="1">
      <alignment horizontal="center" vertical="top"/>
      <protection hidden="1"/>
    </xf>
    <xf numFmtId="0" fontId="8" fillId="0" borderId="0" xfId="38" applyFont="1" applyAlignment="1" applyProtection="1">
      <alignment vertical="center"/>
      <protection hidden="1"/>
    </xf>
    <xf numFmtId="0" fontId="4" fillId="0" borderId="22" xfId="24" quotePrefix="1" applyFont="1" applyBorder="1" applyAlignment="1" applyProtection="1">
      <alignment horizontal="center" vertical="top"/>
      <protection hidden="1"/>
    </xf>
    <xf numFmtId="0" fontId="4" fillId="0" borderId="32" xfId="24" quotePrefix="1" applyFont="1" applyBorder="1" applyAlignment="1" applyProtection="1">
      <alignment horizontal="center" vertical="top"/>
      <protection hidden="1"/>
    </xf>
    <xf numFmtId="0" fontId="4" fillId="0" borderId="0" xfId="24" applyFont="1" applyProtection="1">
      <protection hidden="1"/>
    </xf>
    <xf numFmtId="0" fontId="1" fillId="0" borderId="0" xfId="24" applyFont="1" applyProtection="1">
      <protection hidden="1"/>
    </xf>
    <xf numFmtId="0" fontId="8" fillId="0" borderId="10" xfId="0" applyFont="1" applyBorder="1" applyAlignment="1" applyProtection="1">
      <alignment vertical="center"/>
      <protection hidden="1"/>
    </xf>
    <xf numFmtId="0" fontId="77" fillId="0" borderId="0" xfId="0" applyFont="1" applyAlignment="1" applyProtection="1">
      <alignment vertical="center"/>
      <protection hidden="1"/>
    </xf>
    <xf numFmtId="0" fontId="9" fillId="0" borderId="4" xfId="28" applyFont="1" applyBorder="1" applyAlignment="1" applyProtection="1">
      <alignment vertical="center"/>
      <protection hidden="1"/>
    </xf>
    <xf numFmtId="0" fontId="8" fillId="0" borderId="4" xfId="28" applyFont="1" applyBorder="1" applyAlignment="1" applyProtection="1">
      <alignment vertical="center"/>
      <protection hidden="1"/>
    </xf>
    <xf numFmtId="0" fontId="9" fillId="0" borderId="4" xfId="28" applyFont="1" applyBorder="1" applyAlignment="1" applyProtection="1">
      <alignment horizontal="right"/>
      <protection hidden="1"/>
    </xf>
    <xf numFmtId="0" fontId="1" fillId="0" borderId="0" xfId="28" applyAlignment="1" applyProtection="1">
      <alignment vertical="center"/>
      <protection hidden="1"/>
    </xf>
    <xf numFmtId="0" fontId="1" fillId="0" borderId="0" xfId="28" applyProtection="1">
      <protection hidden="1"/>
    </xf>
    <xf numFmtId="0" fontId="8" fillId="0" borderId="0" xfId="28" applyFont="1" applyAlignment="1" applyProtection="1">
      <alignment vertical="center"/>
      <protection hidden="1"/>
    </xf>
    <xf numFmtId="0" fontId="38" fillId="0" borderId="0" xfId="28" applyFont="1" applyAlignment="1" applyProtection="1">
      <alignment horizontal="center"/>
      <protection hidden="1"/>
    </xf>
    <xf numFmtId="0" fontId="2" fillId="0" borderId="0" xfId="28" applyFont="1" applyAlignment="1" applyProtection="1">
      <alignment vertical="center"/>
      <protection hidden="1"/>
    </xf>
    <xf numFmtId="0" fontId="11" fillId="0" borderId="0" xfId="28" applyFont="1" applyAlignment="1" applyProtection="1">
      <alignment vertical="center"/>
      <protection hidden="1"/>
    </xf>
    <xf numFmtId="0" fontId="9" fillId="0" borderId="0" xfId="28" applyFont="1" applyAlignment="1" applyProtection="1">
      <alignment horizontal="center" vertical="center"/>
      <protection hidden="1"/>
    </xf>
    <xf numFmtId="0" fontId="3" fillId="0" borderId="0" xfId="28" applyFont="1" applyAlignment="1" applyProtection="1">
      <alignment vertical="center"/>
      <protection hidden="1"/>
    </xf>
    <xf numFmtId="0" fontId="8" fillId="0" borderId="0" xfId="28" applyFont="1" applyAlignment="1" applyProtection="1">
      <alignment horizontal="justify" vertical="center"/>
      <protection hidden="1"/>
    </xf>
    <xf numFmtId="0" fontId="9" fillId="0" borderId="0" xfId="28" applyFont="1" applyAlignment="1" applyProtection="1">
      <alignment vertical="center"/>
      <protection hidden="1"/>
    </xf>
    <xf numFmtId="0" fontId="4" fillId="0" borderId="0" xfId="28" applyFont="1" applyAlignment="1" applyProtection="1">
      <alignment vertical="center"/>
      <protection hidden="1"/>
    </xf>
    <xf numFmtId="0" fontId="8" fillId="0" borderId="6" xfId="28" applyFont="1" applyBorder="1" applyAlignment="1" applyProtection="1">
      <alignment horizontal="center" vertical="center" wrapText="1"/>
      <protection hidden="1"/>
    </xf>
    <xf numFmtId="0" fontId="8" fillId="8" borderId="6" xfId="28" applyFont="1" applyFill="1" applyBorder="1" applyAlignment="1" applyProtection="1">
      <alignment horizontal="center" vertical="top" wrapText="1"/>
      <protection locked="0"/>
    </xf>
    <xf numFmtId="0" fontId="8" fillId="2" borderId="6" xfId="28" applyFont="1" applyFill="1" applyBorder="1" applyAlignment="1" applyProtection="1">
      <alignment vertical="top" wrapText="1"/>
      <protection locked="0"/>
    </xf>
    <xf numFmtId="0" fontId="8" fillId="2" borderId="6" xfId="28" applyFont="1" applyFill="1" applyBorder="1" applyAlignment="1" applyProtection="1">
      <alignment horizontal="left" vertical="top" wrapText="1"/>
      <protection locked="0"/>
    </xf>
    <xf numFmtId="0" fontId="8" fillId="0" borderId="0" xfId="28" applyFont="1" applyAlignment="1">
      <alignment horizontal="center" vertical="top" wrapText="1"/>
    </xf>
    <xf numFmtId="0" fontId="8" fillId="0" borderId="0" xfId="28" applyFont="1" applyAlignment="1">
      <alignment vertical="top" wrapText="1"/>
    </xf>
    <xf numFmtId="0" fontId="8" fillId="0" borderId="0" xfId="28" applyFont="1" applyAlignment="1">
      <alignment horizontal="left" vertical="top" wrapText="1"/>
    </xf>
    <xf numFmtId="0" fontId="8" fillId="0" borderId="0" xfId="28" applyFont="1" applyAlignment="1" applyProtection="1">
      <alignment horizontal="center" vertical="top" wrapText="1"/>
      <protection locked="0"/>
    </xf>
    <xf numFmtId="0" fontId="8" fillId="0" borderId="0" xfId="28" applyFont="1" applyAlignment="1" applyProtection="1">
      <alignment vertical="top" wrapText="1"/>
      <protection locked="0"/>
    </xf>
    <xf numFmtId="0" fontId="8" fillId="0" borderId="0" xfId="28" applyFont="1" applyAlignment="1" applyProtection="1">
      <alignment horizontal="left" vertical="top" wrapText="1"/>
      <protection locked="0"/>
    </xf>
    <xf numFmtId="0" fontId="9" fillId="0" borderId="0" xfId="28" applyFont="1" applyAlignment="1" applyProtection="1">
      <alignment horizontal="right" vertical="center" indent="1"/>
      <protection hidden="1"/>
    </xf>
    <xf numFmtId="0" fontId="9" fillId="0" borderId="0" xfId="28" applyFont="1" applyAlignment="1" applyProtection="1">
      <alignment horizontal="left" vertical="center"/>
      <protection hidden="1"/>
    </xf>
    <xf numFmtId="173" fontId="9" fillId="0" borderId="0" xfId="28" applyNumberFormat="1" applyFont="1" applyAlignment="1" applyProtection="1">
      <alignment horizontal="left" vertical="center" indent="1"/>
      <protection hidden="1"/>
    </xf>
    <xf numFmtId="0" fontId="9" fillId="0" borderId="0" xfId="28" applyFont="1" applyAlignment="1" applyProtection="1">
      <alignment horizontal="left" vertical="center" wrapText="1" indent="1"/>
      <protection hidden="1"/>
    </xf>
    <xf numFmtId="0" fontId="8" fillId="0" borderId="0" xfId="28" applyFont="1" applyAlignment="1" applyProtection="1">
      <alignment horizontal="left" vertical="center" indent="1"/>
      <protection hidden="1"/>
    </xf>
    <xf numFmtId="0" fontId="8" fillId="0" borderId="6" xfId="28" applyFont="1" applyBorder="1" applyAlignment="1" applyProtection="1">
      <alignment horizontal="center" vertical="top" wrapText="1"/>
      <protection hidden="1"/>
    </xf>
    <xf numFmtId="0" fontId="8" fillId="2" borderId="6" xfId="28" applyFont="1" applyFill="1" applyBorder="1" applyAlignment="1" applyProtection="1">
      <alignment horizontal="left" vertical="top" wrapText="1"/>
      <protection hidden="1"/>
    </xf>
    <xf numFmtId="0" fontId="9" fillId="0" borderId="0" xfId="28" applyFont="1" applyAlignment="1" applyProtection="1">
      <alignment horizontal="center" vertical="center" wrapText="1"/>
      <protection hidden="1"/>
    </xf>
    <xf numFmtId="0" fontId="8" fillId="0" borderId="0" xfId="28" applyFont="1" applyAlignment="1" applyProtection="1">
      <alignment vertical="top"/>
      <protection hidden="1"/>
    </xf>
    <xf numFmtId="0" fontId="1" fillId="2" borderId="6" xfId="0" applyFont="1" applyFill="1" applyBorder="1" applyAlignment="1" applyProtection="1">
      <alignment horizontal="center" vertical="center" wrapText="1"/>
      <protection locked="0"/>
    </xf>
    <xf numFmtId="14" fontId="1" fillId="2" borderId="6" xfId="0" applyNumberFormat="1" applyFont="1" applyFill="1" applyBorder="1" applyAlignment="1" applyProtection="1">
      <alignment horizontal="center" vertical="center" wrapText="1"/>
      <protection locked="0"/>
    </xf>
    <xf numFmtId="2" fontId="8" fillId="0" borderId="6" xfId="0" applyNumberFormat="1" applyFont="1" applyBorder="1" applyAlignment="1">
      <alignment horizontal="center" vertical="center" wrapText="1"/>
    </xf>
    <xf numFmtId="0" fontId="64" fillId="0" borderId="6" xfId="28" applyFont="1" applyBorder="1" applyAlignment="1" applyProtection="1">
      <alignment horizontal="center" vertical="center" wrapText="1"/>
      <protection hidden="1"/>
    </xf>
    <xf numFmtId="0" fontId="63" fillId="0" borderId="7" xfId="28" applyFont="1" applyBorder="1" applyAlignment="1" applyProtection="1">
      <alignment horizontal="center" vertical="top" wrapText="1"/>
      <protection hidden="1"/>
    </xf>
    <xf numFmtId="0" fontId="63" fillId="2" borderId="7" xfId="28" applyFont="1" applyFill="1" applyBorder="1" applyAlignment="1" applyProtection="1">
      <alignment vertical="top" wrapText="1"/>
      <protection locked="0" hidden="1"/>
    </xf>
    <xf numFmtId="0" fontId="63" fillId="0" borderId="19" xfId="28" applyFont="1" applyBorder="1" applyAlignment="1" applyProtection="1">
      <alignment horizontal="center" vertical="top" wrapText="1"/>
      <protection hidden="1"/>
    </xf>
    <xf numFmtId="0" fontId="63" fillId="2" borderId="19" xfId="28" applyFont="1" applyFill="1" applyBorder="1" applyAlignment="1" applyProtection="1">
      <alignment vertical="top" wrapText="1"/>
      <protection locked="0" hidden="1"/>
    </xf>
    <xf numFmtId="0" fontId="63" fillId="0" borderId="20" xfId="28" applyFont="1" applyBorder="1" applyAlignment="1" applyProtection="1">
      <alignment horizontal="center" vertical="top" wrapText="1"/>
      <protection hidden="1"/>
    </xf>
    <xf numFmtId="0" fontId="63" fillId="2" borderId="20" xfId="28" applyFont="1" applyFill="1" applyBorder="1" applyAlignment="1" applyProtection="1">
      <alignment vertical="top" wrapText="1"/>
      <protection locked="0" hidden="1"/>
    </xf>
    <xf numFmtId="0" fontId="7" fillId="0" borderId="6" xfId="28" applyFont="1" applyBorder="1" applyAlignment="1" applyProtection="1">
      <alignment horizontal="center" vertical="center" wrapText="1"/>
      <protection hidden="1"/>
    </xf>
    <xf numFmtId="0" fontId="7" fillId="2" borderId="0" xfId="34" applyFont="1" applyFill="1" applyAlignment="1" applyProtection="1">
      <alignment horizontal="center" vertical="center"/>
      <protection locked="0" hidden="1"/>
    </xf>
    <xf numFmtId="0" fontId="4" fillId="0" borderId="3" xfId="28" applyFont="1" applyBorder="1" applyAlignment="1" applyProtection="1">
      <alignment vertical="top"/>
      <protection hidden="1"/>
    </xf>
    <xf numFmtId="0" fontId="7" fillId="0" borderId="9" xfId="28" applyFont="1" applyBorder="1" applyAlignment="1" applyProtection="1">
      <alignment horizontal="right" vertical="top"/>
      <protection hidden="1"/>
    </xf>
    <xf numFmtId="0" fontId="4" fillId="0" borderId="13" xfId="28" applyFont="1" applyBorder="1" applyAlignment="1" applyProtection="1">
      <alignment vertical="center"/>
      <protection hidden="1"/>
    </xf>
    <xf numFmtId="0" fontId="4" fillId="0" borderId="10" xfId="28" applyFont="1" applyBorder="1" applyAlignment="1" applyProtection="1">
      <alignment vertical="center"/>
      <protection hidden="1"/>
    </xf>
    <xf numFmtId="0" fontId="4" fillId="0" borderId="13" xfId="28" applyFont="1" applyBorder="1" applyAlignment="1" applyProtection="1">
      <alignment horizontal="justify" vertical="center"/>
      <protection hidden="1"/>
    </xf>
    <xf numFmtId="0" fontId="9" fillId="0" borderId="13" xfId="0" applyFont="1" applyBorder="1" applyAlignment="1" applyProtection="1">
      <alignment vertical="center"/>
      <protection hidden="1"/>
    </xf>
    <xf numFmtId="0" fontId="9" fillId="0" borderId="13" xfId="39" applyFont="1" applyBorder="1" applyAlignment="1" applyProtection="1">
      <alignment vertical="center"/>
      <protection hidden="1"/>
    </xf>
    <xf numFmtId="0" fontId="8" fillId="0" borderId="13" xfId="0" applyFont="1" applyBorder="1" applyAlignment="1" applyProtection="1">
      <alignment vertical="center"/>
      <protection hidden="1"/>
    </xf>
    <xf numFmtId="0" fontId="8" fillId="0" borderId="13" xfId="0" applyFont="1" applyBorder="1" applyAlignment="1" applyProtection="1">
      <alignment horizontal="justify" vertical="center"/>
      <protection hidden="1"/>
    </xf>
    <xf numFmtId="0" fontId="7" fillId="0" borderId="0" xfId="28" applyFont="1" applyAlignment="1" applyProtection="1">
      <alignment horizontal="right" vertical="center" indent="1"/>
      <protection hidden="1"/>
    </xf>
    <xf numFmtId="0" fontId="9" fillId="0" borderId="13" xfId="0" applyFont="1" applyBorder="1" applyAlignment="1" applyProtection="1">
      <alignment horizontal="left" vertical="center"/>
      <protection hidden="1"/>
    </xf>
    <xf numFmtId="0" fontId="0" fillId="0" borderId="13" xfId="0" applyBorder="1"/>
    <xf numFmtId="0" fontId="0" fillId="0" borderId="10" xfId="0" applyBorder="1"/>
    <xf numFmtId="0" fontId="0" fillId="0" borderId="14" xfId="0" applyBorder="1"/>
    <xf numFmtId="0" fontId="0" fillId="0" borderId="4" xfId="0" applyBorder="1"/>
    <xf numFmtId="0" fontId="0" fillId="0" borderId="11" xfId="0" applyBorder="1"/>
    <xf numFmtId="0" fontId="7" fillId="7" borderId="6" xfId="0" applyFont="1" applyFill="1" applyBorder="1" applyAlignment="1" applyProtection="1">
      <alignment horizontal="center" vertical="center"/>
      <protection hidden="1"/>
    </xf>
    <xf numFmtId="0" fontId="9" fillId="7" borderId="6" xfId="0" applyFont="1" applyFill="1" applyBorder="1" applyAlignment="1" applyProtection="1">
      <alignment horizontal="center" vertical="center" wrapText="1"/>
      <protection hidden="1"/>
    </xf>
    <xf numFmtId="0" fontId="9" fillId="7" borderId="6" xfId="0" applyFont="1" applyFill="1" applyBorder="1" applyAlignment="1" applyProtection="1">
      <alignment horizontal="left" vertical="center" wrapText="1"/>
      <protection hidden="1"/>
    </xf>
    <xf numFmtId="0" fontId="8" fillId="0" borderId="12" xfId="0" applyFont="1" applyBorder="1" applyAlignment="1" applyProtection="1">
      <alignment horizontal="center" vertical="center" wrapText="1"/>
      <protection hidden="1"/>
    </xf>
    <xf numFmtId="0" fontId="1" fillId="2" borderId="0" xfId="0"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63" fillId="4" borderId="0" xfId="33" applyFont="1" applyFill="1" applyAlignment="1" applyProtection="1">
      <alignment vertical="center"/>
      <protection hidden="1"/>
    </xf>
    <xf numFmtId="0" fontId="63" fillId="4" borderId="0" xfId="33" applyFont="1" applyFill="1" applyProtection="1">
      <protection hidden="1"/>
    </xf>
    <xf numFmtId="0" fontId="36" fillId="9" borderId="0" xfId="0" applyFont="1" applyFill="1" applyAlignment="1" applyProtection="1">
      <alignment vertical="center"/>
      <protection hidden="1"/>
    </xf>
    <xf numFmtId="0" fontId="8" fillId="2" borderId="8" xfId="0" applyFont="1" applyFill="1" applyBorder="1" applyAlignment="1" applyProtection="1">
      <alignment vertical="top" wrapText="1"/>
      <protection locked="0"/>
    </xf>
    <xf numFmtId="0" fontId="8" fillId="2" borderId="6" xfId="0" applyFont="1" applyFill="1" applyBorder="1" applyAlignment="1" applyProtection="1">
      <alignment vertical="top" wrapText="1"/>
      <protection locked="0"/>
    </xf>
    <xf numFmtId="0" fontId="46" fillId="0" borderId="0" xfId="0" applyFont="1" applyAlignment="1">
      <alignment horizontal="justify" vertical="center"/>
    </xf>
    <xf numFmtId="0" fontId="44" fillId="0" borderId="0" xfId="0" applyFont="1" applyAlignment="1">
      <alignment horizontal="justify" vertical="center"/>
    </xf>
    <xf numFmtId="0" fontId="9" fillId="0" borderId="0" xfId="0" applyFont="1" applyAlignment="1" applyProtection="1">
      <alignment vertical="top"/>
      <protection hidden="1"/>
    </xf>
    <xf numFmtId="0" fontId="4" fillId="0" borderId="33" xfId="28" applyFont="1" applyBorder="1" applyAlignment="1" applyProtection="1">
      <alignment horizontal="left" vertical="center" wrapText="1"/>
      <protection hidden="1"/>
    </xf>
    <xf numFmtId="0" fontId="4" fillId="0" borderId="15" xfId="28" applyFont="1" applyBorder="1" applyAlignment="1" applyProtection="1">
      <alignment horizontal="left" vertical="center" wrapText="1"/>
      <protection hidden="1"/>
    </xf>
    <xf numFmtId="0" fontId="7" fillId="0" borderId="4" xfId="28" applyFont="1" applyBorder="1" applyAlignment="1" applyProtection="1">
      <alignment vertical="center"/>
      <protection hidden="1"/>
    </xf>
    <xf numFmtId="0" fontId="4" fillId="0" borderId="4" xfId="28" applyFont="1" applyBorder="1" applyProtection="1">
      <protection hidden="1"/>
    </xf>
    <xf numFmtId="0" fontId="7" fillId="0" borderId="4" xfId="28" applyFont="1" applyBorder="1" applyAlignment="1" applyProtection="1">
      <alignment horizontal="right"/>
      <protection hidden="1"/>
    </xf>
    <xf numFmtId="0" fontId="4" fillId="0" borderId="0" xfId="28" applyFont="1" applyProtection="1">
      <protection hidden="1"/>
    </xf>
    <xf numFmtId="0" fontId="7" fillId="0" borderId="0" xfId="28" applyFont="1" applyAlignment="1" applyProtection="1">
      <alignment vertical="center"/>
      <protection hidden="1"/>
    </xf>
    <xf numFmtId="0" fontId="7" fillId="0" borderId="0" xfId="28" applyFont="1" applyAlignment="1" applyProtection="1">
      <alignment horizontal="left" vertical="center"/>
      <protection hidden="1"/>
    </xf>
    <xf numFmtId="0" fontId="7" fillId="0" borderId="0" xfId="35" applyFont="1" applyAlignment="1" applyProtection="1">
      <alignment horizontal="left" vertical="center" indent="1"/>
      <protection hidden="1"/>
    </xf>
    <xf numFmtId="0" fontId="4" fillId="0" borderId="0" xfId="28" applyFont="1" applyAlignment="1" applyProtection="1">
      <alignment horizontal="left" vertical="center"/>
      <protection hidden="1"/>
    </xf>
    <xf numFmtId="0" fontId="4" fillId="0" borderId="0" xfId="35" applyFont="1" applyAlignment="1" applyProtection="1">
      <alignment horizontal="left" vertical="center" indent="1"/>
      <protection hidden="1"/>
    </xf>
    <xf numFmtId="0" fontId="4" fillId="0" borderId="0" xfId="28" applyFont="1" applyAlignment="1" applyProtection="1">
      <alignment horizontal="right"/>
      <protection hidden="1"/>
    </xf>
    <xf numFmtId="0" fontId="4" fillId="0" borderId="0" xfId="28" applyFont="1" applyAlignment="1" applyProtection="1">
      <alignment horizontal="left" wrapText="1"/>
      <protection hidden="1"/>
    </xf>
    <xf numFmtId="0" fontId="4" fillId="0" borderId="0" xfId="28" applyFont="1" applyAlignment="1" applyProtection="1">
      <alignment vertical="top"/>
      <protection hidden="1"/>
    </xf>
    <xf numFmtId="0" fontId="7" fillId="0" borderId="0" xfId="28" applyFont="1" applyAlignment="1" applyProtection="1">
      <alignment horizontal="left" vertical="top" indent="5"/>
      <protection hidden="1"/>
    </xf>
    <xf numFmtId="0" fontId="4" fillId="0" borderId="0" xfId="28" applyFont="1" applyAlignment="1" applyProtection="1">
      <alignment horizontal="left" vertical="top" indent="5"/>
      <protection hidden="1"/>
    </xf>
    <xf numFmtId="49" fontId="7" fillId="0" borderId="0" xfId="28" applyNumberFormat="1" applyFont="1" applyAlignment="1" applyProtection="1">
      <alignment horizontal="right" vertical="top" indent="1"/>
      <protection hidden="1"/>
    </xf>
    <xf numFmtId="0" fontId="7" fillId="0" borderId="0" xfId="28" applyFont="1" applyAlignment="1" applyProtection="1">
      <alignment vertical="top"/>
      <protection hidden="1"/>
    </xf>
    <xf numFmtId="0" fontId="7" fillId="0" borderId="0" xfId="28" applyFont="1" applyProtection="1">
      <protection hidden="1"/>
    </xf>
    <xf numFmtId="0" fontId="4" fillId="0" borderId="6" xfId="28" applyFont="1" applyBorder="1" applyAlignment="1" applyProtection="1">
      <alignment horizontal="center" vertical="top"/>
      <protection hidden="1"/>
    </xf>
    <xf numFmtId="0" fontId="4" fillId="0" borderId="6" xfId="28" applyFont="1" applyBorder="1" applyAlignment="1" applyProtection="1">
      <alignment horizontal="center"/>
      <protection hidden="1"/>
    </xf>
    <xf numFmtId="0" fontId="4" fillId="0" borderId="6" xfId="28" applyFont="1" applyBorder="1" applyAlignment="1" applyProtection="1">
      <alignment vertical="top"/>
      <protection hidden="1"/>
    </xf>
    <xf numFmtId="0" fontId="4" fillId="0" borderId="12" xfId="28" applyFont="1" applyBorder="1" applyAlignment="1" applyProtection="1">
      <alignment vertical="top"/>
      <protection hidden="1"/>
    </xf>
    <xf numFmtId="0" fontId="4" fillId="0" borderId="9" xfId="28" applyFont="1" applyBorder="1" applyAlignment="1" applyProtection="1">
      <alignment vertical="top"/>
      <protection hidden="1"/>
    </xf>
    <xf numFmtId="0" fontId="4" fillId="0" borderId="6" xfId="28" applyFont="1" applyBorder="1" applyProtection="1">
      <protection hidden="1"/>
    </xf>
    <xf numFmtId="0" fontId="4" fillId="0" borderId="9" xfId="28" applyFont="1" applyBorder="1" applyProtection="1">
      <protection hidden="1"/>
    </xf>
    <xf numFmtId="172" fontId="7" fillId="0" borderId="0" xfId="28" applyNumberFormat="1" applyFont="1" applyAlignment="1" applyProtection="1">
      <alignment horizontal="right" vertical="center" wrapText="1"/>
      <protection hidden="1"/>
    </xf>
    <xf numFmtId="49" fontId="7" fillId="0" borderId="0" xfId="28" applyNumberFormat="1" applyFont="1" applyAlignment="1" applyProtection="1">
      <alignment horizontal="right" vertical="top"/>
      <protection hidden="1"/>
    </xf>
    <xf numFmtId="0" fontId="60" fillId="0" borderId="0" xfId="28" applyFont="1" applyAlignment="1" applyProtection="1">
      <alignment horizontal="right" vertical="top"/>
      <protection hidden="1"/>
    </xf>
    <xf numFmtId="0" fontId="52" fillId="0" borderId="0" xfId="28" applyFont="1" applyAlignment="1" applyProtection="1">
      <alignment horizontal="right" vertical="top"/>
      <protection hidden="1"/>
    </xf>
    <xf numFmtId="0" fontId="4" fillId="0" borderId="0" xfId="28" applyFont="1" applyAlignment="1" applyProtection="1">
      <alignment horizontal="right" vertical="top"/>
      <protection hidden="1"/>
    </xf>
    <xf numFmtId="0" fontId="4" fillId="0" borderId="33" xfId="28" applyFont="1" applyBorder="1" applyAlignment="1" applyProtection="1">
      <alignment vertical="top"/>
      <protection hidden="1"/>
    </xf>
    <xf numFmtId="0" fontId="4" fillId="0" borderId="0" xfId="28" applyFont="1" applyAlignment="1" applyProtection="1">
      <alignment horizontal="center" vertical="top"/>
      <protection hidden="1"/>
    </xf>
    <xf numFmtId="0" fontId="4" fillId="0" borderId="13" xfId="28" applyFont="1" applyBorder="1" applyAlignment="1" applyProtection="1">
      <alignment vertical="top"/>
      <protection hidden="1"/>
    </xf>
    <xf numFmtId="0" fontId="4" fillId="0" borderId="33" xfId="28" applyFont="1" applyBorder="1" applyAlignment="1" applyProtection="1">
      <alignment horizontal="left" vertical="top" indent="5"/>
      <protection hidden="1"/>
    </xf>
    <xf numFmtId="0" fontId="4" fillId="0" borderId="13" xfId="28" applyFont="1" applyBorder="1" applyAlignment="1" applyProtection="1">
      <alignment horizontal="left" vertical="center" indent="5"/>
      <protection hidden="1"/>
    </xf>
    <xf numFmtId="0" fontId="4" fillId="0" borderId="17" xfId="28" applyFont="1" applyBorder="1" applyAlignment="1" applyProtection="1">
      <alignment horizontal="left" vertical="top" indent="5"/>
      <protection hidden="1"/>
    </xf>
    <xf numFmtId="0" fontId="4" fillId="0" borderId="0" xfId="28" applyFont="1" applyAlignment="1" applyProtection="1">
      <alignment horizontal="right" vertical="center"/>
      <protection hidden="1"/>
    </xf>
    <xf numFmtId="0" fontId="4" fillId="0" borderId="4" xfId="28" applyFont="1" applyBorder="1" applyAlignment="1" applyProtection="1">
      <alignment vertical="top"/>
      <protection hidden="1"/>
    </xf>
    <xf numFmtId="0" fontId="4" fillId="0" borderId="4" xfId="28" applyFont="1" applyBorder="1" applyAlignment="1" applyProtection="1">
      <alignment horizontal="right" vertical="center"/>
      <protection hidden="1"/>
    </xf>
    <xf numFmtId="0" fontId="4" fillId="0" borderId="17" xfId="28" applyFont="1" applyBorder="1" applyAlignment="1" applyProtection="1">
      <alignment horizontal="right" vertical="top"/>
      <protection hidden="1"/>
    </xf>
    <xf numFmtId="0" fontId="4" fillId="2" borderId="33" xfId="28" applyFont="1" applyFill="1" applyBorder="1" applyAlignment="1" applyProtection="1">
      <alignment vertical="center" wrapText="1"/>
      <protection hidden="1"/>
    </xf>
    <xf numFmtId="0" fontId="4" fillId="2" borderId="15" xfId="28" applyFont="1" applyFill="1" applyBorder="1" applyAlignment="1" applyProtection="1">
      <alignment vertical="center" wrapText="1"/>
      <protection hidden="1"/>
    </xf>
    <xf numFmtId="0" fontId="4" fillId="2" borderId="34" xfId="28" applyFont="1" applyFill="1" applyBorder="1" applyAlignment="1" applyProtection="1">
      <alignment vertical="center" wrapText="1"/>
      <protection hidden="1"/>
    </xf>
    <xf numFmtId="0" fontId="4" fillId="2" borderId="13" xfId="28" applyFont="1" applyFill="1" applyBorder="1" applyAlignment="1" applyProtection="1">
      <alignment vertical="center" wrapText="1"/>
      <protection hidden="1"/>
    </xf>
    <xf numFmtId="0" fontId="4" fillId="2" borderId="0" xfId="28" applyFont="1" applyFill="1" applyAlignment="1" applyProtection="1">
      <alignment vertical="center" wrapText="1"/>
      <protection hidden="1"/>
    </xf>
    <xf numFmtId="0" fontId="4" fillId="2" borderId="10" xfId="28" applyFont="1" applyFill="1" applyBorder="1" applyAlignment="1" applyProtection="1">
      <alignment vertical="center" wrapText="1"/>
      <protection hidden="1"/>
    </xf>
    <xf numFmtId="0" fontId="4" fillId="0" borderId="0" xfId="28" applyFont="1" applyAlignment="1" applyProtection="1">
      <alignment vertical="top" wrapText="1"/>
      <protection hidden="1"/>
    </xf>
    <xf numFmtId="0" fontId="4" fillId="0" borderId="0" xfId="28" applyFont="1" applyAlignment="1" applyProtection="1">
      <alignment horizontal="left" vertical="top" wrapText="1"/>
      <protection hidden="1"/>
    </xf>
    <xf numFmtId="0" fontId="4" fillId="0" borderId="4" xfId="28" applyFont="1" applyBorder="1" applyAlignment="1" applyProtection="1">
      <alignment horizontal="left" vertical="top" wrapText="1"/>
      <protection hidden="1"/>
    </xf>
    <xf numFmtId="0" fontId="4" fillId="0" borderId="8" xfId="28" applyFont="1" applyBorder="1" applyAlignment="1" applyProtection="1">
      <alignment horizontal="left" vertical="top" indent="5"/>
      <protection hidden="1"/>
    </xf>
    <xf numFmtId="0" fontId="4" fillId="0" borderId="0" xfId="28" applyFont="1" applyAlignment="1" applyProtection="1">
      <alignment horizontal="left" vertical="center" wrapText="1"/>
      <protection hidden="1"/>
    </xf>
    <xf numFmtId="0" fontId="4" fillId="0" borderId="17" xfId="28" applyFont="1" applyBorder="1" applyAlignment="1" applyProtection="1">
      <alignment horizontal="center" vertical="top"/>
      <protection hidden="1"/>
    </xf>
    <xf numFmtId="0" fontId="7" fillId="0" borderId="0" xfId="28" applyFont="1" applyAlignment="1" applyProtection="1">
      <alignment horizontal="right" vertical="center"/>
      <protection hidden="1"/>
    </xf>
    <xf numFmtId="0" fontId="67" fillId="0" borderId="0" xfId="28" applyFont="1" applyAlignment="1" applyProtection="1">
      <alignment horizontal="justify" vertical="top" wrapText="1"/>
      <protection hidden="1"/>
    </xf>
    <xf numFmtId="0" fontId="52" fillId="0" borderId="0" xfId="28" applyFont="1" applyAlignment="1" applyProtection="1">
      <alignment vertical="top"/>
      <protection hidden="1"/>
    </xf>
    <xf numFmtId="0" fontId="8" fillId="0" borderId="0" xfId="28" applyFont="1" applyAlignment="1" applyProtection="1">
      <alignment horizontal="right" vertical="top"/>
      <protection hidden="1"/>
    </xf>
    <xf numFmtId="0" fontId="70" fillId="0" borderId="0" xfId="28" applyFont="1" applyAlignment="1" applyProtection="1">
      <alignment horizontal="left" vertical="top" wrapText="1"/>
      <protection hidden="1"/>
    </xf>
    <xf numFmtId="0" fontId="8" fillId="0" borderId="0" xfId="28" applyFont="1" applyProtection="1">
      <protection hidden="1"/>
    </xf>
    <xf numFmtId="0" fontId="70" fillId="0" borderId="0" xfId="28" applyFont="1" applyAlignment="1" applyProtection="1">
      <alignment horizontal="justify" vertical="top" wrapText="1"/>
      <protection hidden="1"/>
    </xf>
    <xf numFmtId="0" fontId="52" fillId="0" borderId="0" xfId="28" applyFont="1" applyAlignment="1">
      <alignment horizontal="left" wrapText="1"/>
    </xf>
    <xf numFmtId="172" fontId="7" fillId="0" borderId="0" xfId="28" applyNumberFormat="1" applyFont="1" applyAlignment="1" applyProtection="1">
      <alignment horizontal="right" vertical="top"/>
      <protection hidden="1"/>
    </xf>
    <xf numFmtId="0" fontId="7" fillId="0" borderId="6" xfId="28" applyFont="1" applyBorder="1" applyAlignment="1" applyProtection="1">
      <alignment horizontal="center" vertical="center"/>
      <protection hidden="1"/>
    </xf>
    <xf numFmtId="0" fontId="7" fillId="0" borderId="33" xfId="28" applyFont="1" applyBorder="1" applyAlignment="1" applyProtection="1">
      <alignment horizontal="justify" vertical="center" wrapText="1"/>
      <protection hidden="1"/>
    </xf>
    <xf numFmtId="0" fontId="7" fillId="0" borderId="34" xfId="28" applyFont="1" applyBorder="1" applyAlignment="1" applyProtection="1">
      <alignment horizontal="justify" vertical="center" wrapText="1"/>
      <protection hidden="1"/>
    </xf>
    <xf numFmtId="0" fontId="7" fillId="0" borderId="13" xfId="28" applyFont="1" applyBorder="1" applyAlignment="1" applyProtection="1">
      <alignment horizontal="center" vertical="center" wrapText="1"/>
      <protection hidden="1"/>
    </xf>
    <xf numFmtId="0" fontId="7" fillId="0" borderId="10" xfId="28" applyFont="1" applyBorder="1" applyAlignment="1" applyProtection="1">
      <alignment horizontal="center" vertical="center" wrapText="1"/>
      <protection hidden="1"/>
    </xf>
    <xf numFmtId="0" fontId="4" fillId="0" borderId="6" xfId="28" applyFont="1" applyBorder="1" applyAlignment="1" applyProtection="1">
      <alignment horizontal="right" vertical="top"/>
      <protection hidden="1"/>
    </xf>
    <xf numFmtId="0" fontId="4" fillId="2" borderId="8" xfId="28" applyFont="1" applyFill="1" applyBorder="1" applyAlignment="1" applyProtection="1">
      <alignment horizontal="center" vertical="center" wrapText="1"/>
      <protection locked="0"/>
    </xf>
    <xf numFmtId="0" fontId="4" fillId="0" borderId="15" xfId="28" applyFont="1" applyBorder="1" applyAlignment="1" applyProtection="1">
      <alignment vertical="center" wrapText="1"/>
      <protection hidden="1"/>
    </xf>
    <xf numFmtId="0" fontId="4" fillId="0" borderId="34" xfId="28" applyFont="1" applyBorder="1" applyAlignment="1" applyProtection="1">
      <alignment vertical="center" wrapText="1"/>
      <protection hidden="1"/>
    </xf>
    <xf numFmtId="0" fontId="4" fillId="2" borderId="35" xfId="28" applyFont="1" applyFill="1" applyBorder="1" applyAlignment="1" applyProtection="1">
      <alignment vertical="center" wrapText="1"/>
      <protection locked="0"/>
    </xf>
    <xf numFmtId="0" fontId="4" fillId="2" borderId="36" xfId="28" applyFont="1" applyFill="1" applyBorder="1" applyAlignment="1" applyProtection="1">
      <alignment vertical="center" wrapText="1"/>
      <protection locked="0"/>
    </xf>
    <xf numFmtId="0" fontId="4" fillId="2" borderId="37" xfId="28" applyFont="1" applyFill="1" applyBorder="1" applyAlignment="1" applyProtection="1">
      <alignment vertical="center" wrapText="1"/>
      <protection locked="0"/>
    </xf>
    <xf numFmtId="0" fontId="4" fillId="2" borderId="38" xfId="28" applyFont="1" applyFill="1" applyBorder="1" applyAlignment="1" applyProtection="1">
      <alignment vertical="center" wrapText="1"/>
      <protection locked="0"/>
    </xf>
    <xf numFmtId="0" fontId="4" fillId="0" borderId="21" xfId="28" applyFont="1" applyBorder="1" applyAlignment="1" applyProtection="1">
      <alignment horizontal="left" vertical="center" wrapText="1"/>
      <protection hidden="1"/>
    </xf>
    <xf numFmtId="0" fontId="4" fillId="0" borderId="18" xfId="28" applyFont="1" applyBorder="1" applyAlignment="1" applyProtection="1">
      <alignment horizontal="left" vertical="center" wrapText="1"/>
      <protection hidden="1"/>
    </xf>
    <xf numFmtId="0" fontId="7" fillId="0" borderId="12" xfId="28" applyFont="1" applyBorder="1" applyAlignment="1" applyProtection="1">
      <alignment horizontal="left" vertical="center" wrapText="1"/>
      <protection hidden="1"/>
    </xf>
    <xf numFmtId="0" fontId="7" fillId="0" borderId="3" xfId="28" applyFont="1" applyBorder="1" applyAlignment="1" applyProtection="1">
      <alignment horizontal="left" vertical="center" wrapText="1"/>
      <protection hidden="1"/>
    </xf>
    <xf numFmtId="0" fontId="4" fillId="2" borderId="39" xfId="28" applyFont="1" applyFill="1" applyBorder="1" applyAlignment="1" applyProtection="1">
      <alignment vertical="center" wrapText="1"/>
      <protection locked="0"/>
    </xf>
    <xf numFmtId="0" fontId="4" fillId="2" borderId="40" xfId="28" applyFont="1" applyFill="1" applyBorder="1" applyAlignment="1" applyProtection="1">
      <alignment vertical="center" wrapText="1"/>
      <protection locked="0"/>
    </xf>
    <xf numFmtId="0" fontId="4" fillId="2" borderId="41" xfId="28" applyFont="1" applyFill="1" applyBorder="1" applyAlignment="1" applyProtection="1">
      <alignment vertical="center" wrapText="1"/>
      <protection locked="0"/>
    </xf>
    <xf numFmtId="0" fontId="4" fillId="2" borderId="42" xfId="28" applyFont="1" applyFill="1" applyBorder="1" applyAlignment="1" applyProtection="1">
      <alignment vertical="center" wrapText="1"/>
      <protection locked="0"/>
    </xf>
    <xf numFmtId="0" fontId="4" fillId="0" borderId="0" xfId="28" applyFont="1" applyAlignment="1" applyProtection="1">
      <alignment horizontal="justify" vertical="top" wrapText="1"/>
      <protection hidden="1"/>
    </xf>
    <xf numFmtId="0" fontId="7" fillId="0" borderId="4" xfId="28" applyFont="1" applyBorder="1" applyAlignment="1" applyProtection="1">
      <alignment horizontal="left" vertical="center" wrapText="1"/>
      <protection hidden="1"/>
    </xf>
    <xf numFmtId="0" fontId="7" fillId="0" borderId="15" xfId="28" applyFont="1" applyBorder="1" applyAlignment="1" applyProtection="1">
      <alignment horizontal="justify" vertical="center" wrapText="1"/>
      <protection hidden="1"/>
    </xf>
    <xf numFmtId="0" fontId="4" fillId="0" borderId="0" xfId="28" applyFont="1" applyAlignment="1" applyProtection="1">
      <alignment horizontal="justify" vertical="center" wrapText="1"/>
      <protection hidden="1"/>
    </xf>
    <xf numFmtId="0" fontId="4" fillId="0" borderId="0" xfId="28" applyFont="1" applyAlignment="1" applyProtection="1">
      <alignment horizontal="left" vertical="center" wrapText="1"/>
      <protection locked="0" hidden="1"/>
    </xf>
    <xf numFmtId="49" fontId="7" fillId="0" borderId="0" xfId="28" applyNumberFormat="1" applyFont="1" applyAlignment="1" applyProtection="1">
      <alignment horizontal="right" vertical="top" wrapText="1"/>
      <protection hidden="1"/>
    </xf>
    <xf numFmtId="0" fontId="8" fillId="0" borderId="0" xfId="28" applyFont="1" applyAlignment="1" applyProtection="1">
      <alignment horizontal="center" vertical="top"/>
      <protection hidden="1"/>
    </xf>
    <xf numFmtId="0" fontId="52" fillId="0" borderId="0" xfId="28" applyFont="1" applyAlignment="1" applyProtection="1">
      <alignment horizontal="center" vertical="top"/>
      <protection hidden="1"/>
    </xf>
    <xf numFmtId="0" fontId="7" fillId="0" borderId="0" xfId="28" applyFont="1" applyAlignment="1" applyProtection="1">
      <alignment horizontal="center" vertical="top"/>
      <protection hidden="1"/>
    </xf>
    <xf numFmtId="0" fontId="52" fillId="0" borderId="29" xfId="28" applyFont="1" applyBorder="1" applyAlignment="1" applyProtection="1">
      <alignment horizontal="right"/>
      <protection hidden="1"/>
    </xf>
    <xf numFmtId="0" fontId="52" fillId="0" borderId="0" xfId="28" applyFont="1" applyAlignment="1" applyProtection="1">
      <alignment horizontal="right"/>
      <protection hidden="1"/>
    </xf>
    <xf numFmtId="0" fontId="52" fillId="0" borderId="0" xfId="28" applyFont="1" applyAlignment="1" applyProtection="1">
      <alignment horizontal="justify"/>
      <protection hidden="1"/>
    </xf>
    <xf numFmtId="0" fontId="4" fillId="5" borderId="0" xfId="28" applyFont="1" applyFill="1" applyAlignment="1" applyProtection="1">
      <alignment horizontal="left" vertical="center"/>
      <protection hidden="1"/>
    </xf>
    <xf numFmtId="0" fontId="4" fillId="4" borderId="0" xfId="28" applyFont="1" applyFill="1" applyAlignment="1" applyProtection="1">
      <alignment horizontal="left" vertical="center"/>
      <protection hidden="1"/>
    </xf>
    <xf numFmtId="0" fontId="4" fillId="5" borderId="0" xfId="28" applyFont="1" applyFill="1" applyProtection="1">
      <protection hidden="1"/>
    </xf>
    <xf numFmtId="0" fontId="4" fillId="4" borderId="0" xfId="28" applyFont="1" applyFill="1" applyProtection="1">
      <protection hidden="1"/>
    </xf>
    <xf numFmtId="0" fontId="9" fillId="2" borderId="7" xfId="0" applyFont="1" applyFill="1" applyBorder="1" applyAlignment="1" applyProtection="1">
      <alignment horizontal="left" vertical="center" wrapText="1"/>
      <protection locked="0"/>
    </xf>
    <xf numFmtId="0" fontId="4" fillId="2" borderId="6" xfId="0" applyFont="1" applyFill="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protection locked="0"/>
    </xf>
    <xf numFmtId="0" fontId="4" fillId="0" borderId="0" xfId="28" applyFont="1" applyAlignment="1" applyProtection="1">
      <alignment horizontal="left" vertical="top"/>
      <protection hidden="1"/>
    </xf>
    <xf numFmtId="0" fontId="52" fillId="0" borderId="0" xfId="28" applyFont="1" applyAlignment="1" applyProtection="1">
      <alignment horizontal="left" vertical="top"/>
      <protection hidden="1"/>
    </xf>
    <xf numFmtId="0" fontId="67" fillId="0" borderId="12" xfId="28" applyFont="1" applyBorder="1" applyAlignment="1" applyProtection="1">
      <alignment horizontal="left" vertical="top" wrapText="1"/>
      <protection hidden="1"/>
    </xf>
    <xf numFmtId="0" fontId="67" fillId="0" borderId="3" xfId="28" applyFont="1" applyBorder="1" applyAlignment="1" applyProtection="1">
      <alignment horizontal="left" vertical="top" wrapText="1"/>
      <protection hidden="1"/>
    </xf>
    <xf numFmtId="0" fontId="67" fillId="0" borderId="9" xfId="28" applyFont="1" applyBorder="1" applyAlignment="1" applyProtection="1">
      <alignment horizontal="left" vertical="top" wrapText="1"/>
      <protection hidden="1"/>
    </xf>
    <xf numFmtId="0" fontId="4" fillId="0" borderId="3" xfId="28" applyFont="1" applyBorder="1" applyAlignment="1" applyProtection="1">
      <alignment horizontal="left" vertical="top" wrapText="1"/>
      <protection hidden="1"/>
    </xf>
    <xf numFmtId="0" fontId="4" fillId="0" borderId="9" xfId="28" applyFont="1" applyBorder="1" applyAlignment="1" applyProtection="1">
      <alignment horizontal="left" vertical="top" wrapText="1"/>
      <protection hidden="1"/>
    </xf>
    <xf numFmtId="0" fontId="4" fillId="0" borderId="6" xfId="28" applyFont="1" applyBorder="1" applyAlignment="1" applyProtection="1">
      <alignment horizontal="left" vertical="top" wrapText="1"/>
      <protection hidden="1"/>
    </xf>
    <xf numFmtId="0" fontId="4" fillId="0" borderId="16" xfId="28" applyFont="1" applyBorder="1" applyAlignment="1" applyProtection="1">
      <alignment horizontal="right" vertical="top"/>
      <protection hidden="1"/>
    </xf>
    <xf numFmtId="0" fontId="65" fillId="0" borderId="6" xfId="28" applyFont="1" applyBorder="1" applyAlignment="1" applyProtection="1">
      <alignment vertical="top" wrapText="1"/>
      <protection hidden="1"/>
    </xf>
    <xf numFmtId="0" fontId="60" fillId="0" borderId="6" xfId="28" applyFont="1" applyBorder="1" applyAlignment="1" applyProtection="1">
      <alignment vertical="top" wrapText="1"/>
      <protection hidden="1"/>
    </xf>
    <xf numFmtId="0" fontId="60" fillId="0" borderId="6" xfId="28" applyFont="1" applyBorder="1" applyAlignment="1" applyProtection="1">
      <alignment vertical="top"/>
      <protection hidden="1"/>
    </xf>
    <xf numFmtId="0" fontId="52" fillId="0" borderId="6" xfId="28" applyFont="1" applyBorder="1" applyAlignment="1" applyProtection="1">
      <alignment horizontal="right" vertical="top"/>
      <protection hidden="1"/>
    </xf>
    <xf numFmtId="0" fontId="52" fillId="0" borderId="6" xfId="28" applyFont="1" applyBorder="1" applyAlignment="1" applyProtection="1">
      <alignment vertical="top"/>
      <protection hidden="1"/>
    </xf>
    <xf numFmtId="0" fontId="52" fillId="0" borderId="6" xfId="28" applyFont="1" applyBorder="1" applyAlignment="1" applyProtection="1">
      <alignment horizontal="left" vertical="top" wrapText="1"/>
      <protection hidden="1"/>
    </xf>
    <xf numFmtId="0" fontId="4" fillId="0" borderId="6" xfId="0" applyFont="1" applyBorder="1" applyAlignment="1">
      <alignment vertical="center" wrapText="1"/>
    </xf>
    <xf numFmtId="0" fontId="4" fillId="0" borderId="6" xfId="0" applyFont="1" applyBorder="1" applyAlignment="1">
      <alignment horizontal="left" vertical="center" wrapText="1"/>
    </xf>
    <xf numFmtId="0" fontId="4" fillId="0" borderId="6" xfId="0" applyFont="1" applyBorder="1" applyAlignment="1">
      <alignment horizontal="right" vertical="top" wrapText="1"/>
    </xf>
    <xf numFmtId="0" fontId="4" fillId="0" borderId="6" xfId="0" applyFont="1" applyBorder="1" applyAlignment="1">
      <alignment horizontal="center" vertical="top" wrapText="1"/>
    </xf>
    <xf numFmtId="0" fontId="4" fillId="0" borderId="8" xfId="0" applyFont="1" applyBorder="1" applyAlignment="1">
      <alignment horizontal="right" vertical="top" wrapText="1"/>
    </xf>
    <xf numFmtId="0" fontId="4" fillId="0" borderId="16" xfId="0" applyFont="1" applyBorder="1" applyAlignment="1">
      <alignment vertical="top" wrapText="1"/>
    </xf>
    <xf numFmtId="0" fontId="4" fillId="0" borderId="6" xfId="0" applyFont="1" applyBorder="1" applyAlignment="1">
      <alignment vertical="top" wrapText="1"/>
    </xf>
    <xf numFmtId="0" fontId="52" fillId="0" borderId="0" xfId="28" applyFont="1" applyAlignment="1" applyProtection="1">
      <alignment horizontal="right" vertical="top" wrapText="1"/>
      <protection hidden="1"/>
    </xf>
    <xf numFmtId="0" fontId="4" fillId="0" borderId="12" xfId="28" applyFont="1" applyBorder="1" applyAlignment="1" applyProtection="1">
      <alignment horizontal="left" vertical="center" wrapText="1"/>
      <protection hidden="1"/>
    </xf>
    <xf numFmtId="0" fontId="4" fillId="0" borderId="9" xfId="28" applyFont="1" applyBorder="1" applyAlignment="1" applyProtection="1">
      <alignment horizontal="left" vertical="center" wrapText="1"/>
      <protection hidden="1"/>
    </xf>
    <xf numFmtId="0" fontId="4" fillId="0" borderId="0" xfId="0" quotePrefix="1" applyFont="1" applyAlignment="1" applyProtection="1">
      <alignment horizontal="justify" vertical="top" wrapText="1"/>
      <protection hidden="1"/>
    </xf>
    <xf numFmtId="0" fontId="4" fillId="0" borderId="0" xfId="0" applyFont="1" applyAlignment="1" applyProtection="1">
      <alignment horizontal="left" vertical="top" wrapText="1"/>
      <protection hidden="1"/>
    </xf>
    <xf numFmtId="0" fontId="8" fillId="2" borderId="12" xfId="0" applyFont="1" applyFill="1" applyBorder="1" applyAlignment="1" applyProtection="1">
      <alignment vertical="top" wrapText="1"/>
      <protection locked="0"/>
    </xf>
    <xf numFmtId="0" fontId="8" fillId="2" borderId="3" xfId="0" applyFont="1" applyFill="1" applyBorder="1" applyAlignment="1" applyProtection="1">
      <alignment vertical="top" wrapText="1"/>
      <protection locked="0"/>
    </xf>
    <xf numFmtId="0" fontId="4" fillId="0" borderId="12" xfId="28" applyFont="1" applyBorder="1" applyAlignment="1" applyProtection="1">
      <alignment vertical="center" wrapText="1"/>
      <protection hidden="1"/>
    </xf>
    <xf numFmtId="0" fontId="4" fillId="0" borderId="9" xfId="28" applyFont="1" applyBorder="1" applyAlignment="1" applyProtection="1">
      <alignment vertical="center" wrapText="1"/>
      <protection hidden="1"/>
    </xf>
    <xf numFmtId="0" fontId="4" fillId="0" borderId="0" xfId="28" applyFont="1" applyAlignment="1">
      <alignment horizontal="left" vertical="center"/>
    </xf>
    <xf numFmtId="0" fontId="4" fillId="8" borderId="6" xfId="0" applyFont="1" applyFill="1" applyBorder="1" applyAlignment="1" applyProtection="1">
      <alignment horizontal="justify" vertical="top" wrapText="1"/>
      <protection locked="0"/>
    </xf>
    <xf numFmtId="0" fontId="60" fillId="8" borderId="9" xfId="28" applyFont="1" applyFill="1" applyBorder="1" applyAlignment="1" applyProtection="1">
      <alignment vertical="top" wrapText="1"/>
      <protection locked="0" hidden="1"/>
    </xf>
    <xf numFmtId="0" fontId="60" fillId="8" borderId="6" xfId="28" applyFont="1" applyFill="1" applyBorder="1" applyAlignment="1" applyProtection="1">
      <alignment vertical="top" wrapText="1"/>
      <protection locked="0" hidden="1"/>
    </xf>
    <xf numFmtId="0" fontId="7" fillId="0" borderId="6" xfId="28" applyFont="1" applyBorder="1" applyAlignment="1" applyProtection="1">
      <alignment horizontal="center" vertical="top" wrapText="1"/>
      <protection locked="0" hidden="1"/>
    </xf>
    <xf numFmtId="0" fontId="9" fillId="0" borderId="6" xfId="0" applyFont="1" applyBorder="1" applyAlignment="1" applyProtection="1">
      <alignment horizontal="center" vertical="top" wrapText="1"/>
      <protection locked="0" hidden="1"/>
    </xf>
    <xf numFmtId="0" fontId="9" fillId="0" borderId="6" xfId="0" applyFont="1" applyBorder="1" applyAlignment="1" applyProtection="1">
      <alignment horizontal="center" vertical="center"/>
      <protection locked="0" hidden="1"/>
    </xf>
    <xf numFmtId="0" fontId="8" fillId="0" borderId="6" xfId="0" applyFont="1" applyBorder="1" applyProtection="1">
      <protection locked="0" hidden="1"/>
    </xf>
    <xf numFmtId="0" fontId="52" fillId="0" borderId="0" xfId="28" applyFont="1" applyAlignment="1" applyProtection="1">
      <alignment horizontal="left" vertical="center" wrapText="1"/>
      <protection hidden="1"/>
    </xf>
    <xf numFmtId="0" fontId="8" fillId="0" borderId="0" xfId="0" applyFont="1" applyAlignment="1">
      <alignment horizontal="center" vertical="top" wrapText="1"/>
    </xf>
    <xf numFmtId="0" fontId="8" fillId="0" borderId="0" xfId="0" applyFont="1" applyAlignment="1">
      <alignment horizontal="left" vertical="top" wrapText="1"/>
    </xf>
    <xf numFmtId="0" fontId="8" fillId="0" borderId="0" xfId="0" applyFont="1" applyAlignment="1">
      <alignment horizontal="right" vertical="top" wrapText="1"/>
    </xf>
    <xf numFmtId="0" fontId="7" fillId="0" borderId="6" xfId="0" applyFont="1" applyBorder="1" applyAlignment="1">
      <alignment horizontal="center" vertical="center" wrapText="1"/>
    </xf>
    <xf numFmtId="0" fontId="63" fillId="0" borderId="6" xfId="28" applyFont="1" applyBorder="1" applyAlignment="1" applyProtection="1">
      <alignment horizontal="center" vertical="top" wrapText="1"/>
      <protection hidden="1"/>
    </xf>
    <xf numFmtId="0" fontId="63" fillId="2" borderId="6" xfId="28" applyFont="1" applyFill="1" applyBorder="1" applyAlignment="1" applyProtection="1">
      <alignment vertical="top" wrapText="1"/>
      <protection locked="0" hidden="1"/>
    </xf>
    <xf numFmtId="0" fontId="63" fillId="2" borderId="21" xfId="28" applyFont="1" applyFill="1" applyBorder="1" applyAlignment="1" applyProtection="1">
      <alignment horizontal="center" vertical="top" wrapText="1"/>
      <protection locked="0" hidden="1"/>
    </xf>
    <xf numFmtId="0" fontId="63" fillId="2" borderId="18" xfId="28" applyFont="1" applyFill="1" applyBorder="1" applyAlignment="1" applyProtection="1">
      <alignment horizontal="center" vertical="top" wrapText="1"/>
      <protection locked="0" hidden="1"/>
    </xf>
    <xf numFmtId="0" fontId="52" fillId="0" borderId="0" xfId="28" applyFont="1" applyAlignment="1" applyProtection="1">
      <alignment horizontal="justify" vertical="top"/>
      <protection hidden="1"/>
    </xf>
    <xf numFmtId="0" fontId="78" fillId="0" borderId="0" xfId="28" applyFont="1" applyAlignment="1" applyProtection="1">
      <alignment horizontal="center" vertical="top"/>
      <protection hidden="1"/>
    </xf>
    <xf numFmtId="0" fontId="78" fillId="0" borderId="0" xfId="28" applyFont="1" applyAlignment="1" applyProtection="1">
      <alignment horizontal="left" vertical="top"/>
      <protection hidden="1"/>
    </xf>
    <xf numFmtId="0" fontId="8" fillId="0" borderId="33" xfId="0" applyFont="1" applyBorder="1" applyAlignment="1" applyProtection="1">
      <alignment horizontal="center" vertical="center" wrapText="1"/>
      <protection hidden="1"/>
    </xf>
    <xf numFmtId="2" fontId="8" fillId="0" borderId="3" xfId="0" applyNumberFormat="1" applyFont="1" applyBorder="1" applyAlignment="1">
      <alignment horizontal="center" vertical="center" wrapText="1"/>
    </xf>
    <xf numFmtId="0" fontId="8" fillId="0" borderId="15" xfId="0" applyFont="1" applyBorder="1" applyAlignment="1" applyProtection="1">
      <alignment horizontal="justify" vertical="top" wrapText="1"/>
      <protection hidden="1"/>
    </xf>
    <xf numFmtId="0" fontId="8" fillId="2" borderId="15" xfId="0" applyFont="1" applyFill="1" applyBorder="1" applyAlignment="1" applyProtection="1">
      <alignment vertical="center" wrapText="1"/>
      <protection locked="0"/>
    </xf>
    <xf numFmtId="0" fontId="9" fillId="0" borderId="12" xfId="0" applyFont="1" applyBorder="1" applyAlignment="1" applyProtection="1">
      <alignment vertical="center" wrapText="1"/>
      <protection hidden="1"/>
    </xf>
    <xf numFmtId="0" fontId="8" fillId="0" borderId="6" xfId="0" applyFont="1" applyBorder="1" applyAlignment="1" applyProtection="1">
      <alignment horizontal="justify" vertical="top" wrapText="1"/>
      <protection hidden="1"/>
    </xf>
    <xf numFmtId="0" fontId="8" fillId="0" borderId="8" xfId="0" applyFont="1" applyBorder="1" applyAlignment="1" applyProtection="1">
      <alignment vertical="center" wrapText="1"/>
      <protection hidden="1"/>
    </xf>
    <xf numFmtId="0" fontId="8" fillId="2" borderId="8" xfId="0" applyFont="1" applyFill="1" applyBorder="1" applyAlignment="1" applyProtection="1">
      <alignment horizontal="center" vertical="center" wrapText="1"/>
      <protection locked="0"/>
    </xf>
    <xf numFmtId="2" fontId="8" fillId="0" borderId="6" xfId="0" applyNumberFormat="1" applyFont="1" applyBorder="1" applyAlignment="1" applyProtection="1">
      <alignment horizontal="center" vertical="center" wrapText="1"/>
      <protection hidden="1"/>
    </xf>
    <xf numFmtId="2" fontId="8" fillId="0" borderId="3" xfId="0" applyNumberFormat="1" applyFont="1" applyBorder="1" applyAlignment="1" applyProtection="1">
      <alignment horizontal="center" vertical="center" wrapText="1"/>
      <protection hidden="1"/>
    </xf>
    <xf numFmtId="0" fontId="8" fillId="2" borderId="3" xfId="0" applyFont="1" applyFill="1" applyBorder="1" applyAlignment="1" applyProtection="1">
      <alignment vertical="center" wrapText="1"/>
      <protection locked="0"/>
    </xf>
    <xf numFmtId="0" fontId="9" fillId="6" borderId="6" xfId="0" applyFont="1" applyFill="1" applyBorder="1" applyAlignment="1" applyProtection="1">
      <alignment horizontal="center" vertical="center" wrapText="1"/>
      <protection hidden="1"/>
    </xf>
    <xf numFmtId="2" fontId="8" fillId="0" borderId="8" xfId="0" applyNumberFormat="1" applyFont="1" applyBorder="1" applyAlignment="1" applyProtection="1">
      <alignment horizontal="center" vertical="center" wrapText="1"/>
      <protection hidden="1"/>
    </xf>
    <xf numFmtId="0" fontId="8" fillId="0" borderId="15" xfId="0" applyFont="1" applyBorder="1" applyAlignment="1" applyProtection="1">
      <alignment vertical="center" wrapText="1"/>
      <protection hidden="1"/>
    </xf>
    <xf numFmtId="2" fontId="8" fillId="0" borderId="15" xfId="0" applyNumberFormat="1" applyFont="1" applyBorder="1" applyAlignment="1" applyProtection="1">
      <alignment horizontal="center" vertical="center" wrapText="1"/>
      <protection hidden="1"/>
    </xf>
    <xf numFmtId="0" fontId="8" fillId="0" borderId="15" xfId="0" applyFont="1" applyBorder="1" applyAlignment="1" applyProtection="1">
      <alignment horizontal="justify" vertical="center" wrapText="1"/>
      <protection hidden="1"/>
    </xf>
    <xf numFmtId="0" fontId="8" fillId="2" borderId="34" xfId="0" applyFont="1" applyFill="1" applyBorder="1" applyAlignment="1" applyProtection="1">
      <alignment vertical="center" wrapText="1"/>
      <protection locked="0"/>
    </xf>
    <xf numFmtId="0" fontId="9" fillId="0" borderId="3" xfId="0" applyFont="1" applyBorder="1" applyAlignment="1" applyProtection="1">
      <alignment vertical="center"/>
      <protection hidden="1"/>
    </xf>
    <xf numFmtId="0" fontId="9" fillId="0" borderId="9" xfId="0" applyFont="1" applyBorder="1" applyAlignment="1" applyProtection="1">
      <alignment vertical="center"/>
      <protection hidden="1"/>
    </xf>
    <xf numFmtId="0" fontId="52" fillId="0" borderId="0" xfId="0" applyFont="1" applyAlignment="1">
      <alignment horizontal="left" vertical="center"/>
    </xf>
    <xf numFmtId="0" fontId="9" fillId="0" borderId="12" xfId="0" applyFont="1" applyBorder="1" applyAlignment="1" applyProtection="1">
      <alignment horizontal="center" vertical="center" wrapText="1"/>
      <protection hidden="1"/>
    </xf>
    <xf numFmtId="172" fontId="7" fillId="0" borderId="0" xfId="0" applyNumberFormat="1" applyFont="1" applyAlignment="1" applyProtection="1">
      <alignment horizontal="left" vertical="center"/>
      <protection hidden="1"/>
    </xf>
    <xf numFmtId="0" fontId="9" fillId="11" borderId="6" xfId="0" applyFont="1" applyFill="1" applyBorder="1" applyAlignment="1" applyProtection="1">
      <alignment horizontal="center" vertical="center" wrapText="1"/>
      <protection hidden="1"/>
    </xf>
    <xf numFmtId="0" fontId="9" fillId="11" borderId="12" xfId="0" applyFont="1" applyFill="1" applyBorder="1" applyAlignment="1" applyProtection="1">
      <alignment vertical="center" wrapText="1"/>
      <protection hidden="1"/>
    </xf>
    <xf numFmtId="0" fontId="8" fillId="11" borderId="3" xfId="0" applyFont="1" applyFill="1" applyBorder="1" applyAlignment="1" applyProtection="1">
      <alignment vertical="center" wrapText="1"/>
      <protection hidden="1"/>
    </xf>
    <xf numFmtId="0" fontId="8" fillId="11" borderId="9" xfId="0" applyFont="1" applyFill="1" applyBorder="1" applyAlignment="1" applyProtection="1">
      <alignment vertical="center" wrapText="1"/>
      <protection hidden="1"/>
    </xf>
    <xf numFmtId="2" fontId="8" fillId="2" borderId="8" xfId="0" applyNumberFormat="1" applyFont="1" applyFill="1" applyBorder="1" applyAlignment="1" applyProtection="1">
      <alignment horizontal="center" vertical="center" wrapText="1"/>
      <protection locked="0"/>
    </xf>
    <xf numFmtId="0" fontId="8" fillId="0" borderId="33" xfId="0" applyFont="1" applyBorder="1" applyAlignment="1" applyProtection="1">
      <alignment vertical="center" wrapText="1"/>
      <protection hidden="1"/>
    </xf>
    <xf numFmtId="0" fontId="8" fillId="0" borderId="16" xfId="0" applyFont="1" applyBorder="1" applyAlignment="1" applyProtection="1">
      <alignment vertical="center" wrapText="1"/>
      <protection hidden="1"/>
    </xf>
    <xf numFmtId="0" fontId="9" fillId="0" borderId="3" xfId="0" applyFont="1" applyBorder="1" applyAlignment="1" applyProtection="1">
      <alignment vertical="center" wrapText="1"/>
      <protection hidden="1"/>
    </xf>
    <xf numFmtId="0" fontId="9" fillId="0" borderId="9" xfId="0" applyFont="1" applyBorder="1" applyAlignment="1" applyProtection="1">
      <alignment vertical="center" wrapText="1"/>
      <protection hidden="1"/>
    </xf>
    <xf numFmtId="0" fontId="8" fillId="2" borderId="16" xfId="0" applyFont="1" applyFill="1" applyBorder="1" applyAlignment="1" applyProtection="1">
      <alignment vertical="center" wrapText="1"/>
      <protection locked="0"/>
    </xf>
    <xf numFmtId="0" fontId="4" fillId="0" borderId="33" xfId="28" applyFont="1" applyBorder="1" applyAlignment="1" applyProtection="1">
      <alignment wrapText="1"/>
      <protection hidden="1"/>
    </xf>
    <xf numFmtId="174" fontId="8" fillId="2" borderId="6" xfId="0" applyNumberFormat="1" applyFont="1" applyFill="1" applyBorder="1" applyAlignment="1" applyProtection="1">
      <alignment horizontal="left" vertical="center"/>
      <protection locked="0"/>
    </xf>
    <xf numFmtId="174" fontId="8" fillId="2" borderId="6" xfId="0" applyNumberFormat="1" applyFont="1" applyFill="1" applyBorder="1" applyAlignment="1" applyProtection="1">
      <alignment vertical="center" wrapText="1"/>
      <protection locked="0"/>
    </xf>
    <xf numFmtId="2" fontId="79" fillId="0" borderId="17" xfId="0" applyNumberFormat="1" applyFont="1" applyBorder="1" applyAlignment="1" applyProtection="1">
      <alignment horizontal="center" vertical="center" wrapText="1"/>
      <protection hidden="1"/>
    </xf>
    <xf numFmtId="2" fontId="79" fillId="12" borderId="17" xfId="0" applyNumberFormat="1" applyFont="1" applyFill="1" applyBorder="1" applyAlignment="1" applyProtection="1">
      <alignment horizontal="center" vertical="center" wrapText="1"/>
      <protection hidden="1"/>
    </xf>
    <xf numFmtId="0" fontId="4" fillId="0" borderId="12" xfId="28" applyFont="1" applyBorder="1" applyAlignment="1" applyProtection="1">
      <alignment horizontal="left" vertical="top" wrapText="1"/>
      <protection hidden="1"/>
    </xf>
    <xf numFmtId="0" fontId="72" fillId="2" borderId="29" xfId="20" applyFill="1" applyBorder="1" applyAlignment="1" applyProtection="1">
      <alignment horizontal="left" vertical="center" wrapText="1"/>
      <protection locked="0"/>
    </xf>
    <xf numFmtId="0" fontId="8" fillId="0" borderId="34" xfId="0" applyFont="1" applyBorder="1" applyAlignment="1" applyProtection="1">
      <alignment horizontal="left" vertical="center" wrapText="1"/>
      <protection hidden="1"/>
    </xf>
    <xf numFmtId="0" fontId="8" fillId="2" borderId="34" xfId="0" applyFont="1" applyFill="1" applyBorder="1" applyAlignment="1" applyProtection="1">
      <alignment horizontal="center" vertical="center" wrapText="1"/>
      <protection locked="0"/>
    </xf>
    <xf numFmtId="0" fontId="9" fillId="10" borderId="6" xfId="0" applyFont="1" applyFill="1" applyBorder="1" applyAlignment="1" applyProtection="1">
      <alignment horizontal="center" vertical="center" wrapText="1"/>
      <protection hidden="1"/>
    </xf>
    <xf numFmtId="0" fontId="8" fillId="0" borderId="8" xfId="0" applyFont="1" applyBorder="1" applyAlignment="1" applyProtection="1">
      <alignment horizontal="left" vertical="top" wrapText="1"/>
      <protection hidden="1"/>
    </xf>
    <xf numFmtId="0" fontId="9" fillId="0" borderId="10" xfId="0" applyFont="1" applyBorder="1" applyAlignment="1" applyProtection="1">
      <alignment horizontal="center" vertical="center"/>
      <protection hidden="1"/>
    </xf>
    <xf numFmtId="0" fontId="1" fillId="2" borderId="0" xfId="0" applyFont="1" applyFill="1" applyAlignment="1" applyProtection="1">
      <alignment vertical="center" wrapText="1"/>
      <protection locked="0"/>
    </xf>
    <xf numFmtId="0" fontId="9" fillId="0" borderId="6" xfId="28" applyFont="1" applyBorder="1" applyAlignment="1" applyProtection="1">
      <alignment horizontal="center" vertical="center" wrapText="1"/>
      <protection hidden="1"/>
    </xf>
    <xf numFmtId="0" fontId="4" fillId="0" borderId="6" xfId="28" applyFont="1" applyBorder="1" applyAlignment="1" applyProtection="1">
      <alignment horizontal="center" vertical="top" wrapText="1"/>
      <protection hidden="1"/>
    </xf>
    <xf numFmtId="0" fontId="4" fillId="2" borderId="6" xfId="28" applyFont="1" applyFill="1" applyBorder="1" applyAlignment="1" applyProtection="1">
      <alignment vertical="top" wrapText="1"/>
      <protection locked="0" hidden="1"/>
    </xf>
    <xf numFmtId="0" fontId="9" fillId="0" borderId="6" xfId="28" applyFont="1" applyBorder="1" applyAlignment="1" applyProtection="1">
      <alignment vertical="center" wrapText="1"/>
      <protection hidden="1"/>
    </xf>
    <xf numFmtId="0" fontId="1" fillId="0" borderId="0" xfId="28" applyAlignment="1" applyProtection="1">
      <alignment horizontal="center" vertical="top"/>
      <protection hidden="1"/>
    </xf>
    <xf numFmtId="0" fontId="9" fillId="0" borderId="0" xfId="0" applyFont="1" applyAlignment="1" applyProtection="1">
      <alignment horizontal="justify" vertical="center" wrapText="1"/>
      <protection hidden="1"/>
    </xf>
    <xf numFmtId="0" fontId="7" fillId="0" borderId="0" xfId="0" applyFont="1" applyAlignment="1" applyProtection="1">
      <alignment horizontal="left" vertical="center"/>
      <protection hidden="1"/>
    </xf>
    <xf numFmtId="0" fontId="1" fillId="8" borderId="6" xfId="0" applyFont="1" applyFill="1" applyBorder="1" applyAlignment="1" applyProtection="1">
      <alignment horizontal="center" vertical="center" wrapText="1"/>
      <protection locked="0"/>
    </xf>
    <xf numFmtId="0" fontId="0" fillId="0" borderId="0" xfId="0" applyProtection="1">
      <protection locked="0" hidden="1"/>
    </xf>
    <xf numFmtId="2" fontId="8" fillId="0" borderId="8" xfId="0" applyNumberFormat="1" applyFont="1" applyBorder="1" applyAlignment="1">
      <alignment horizontal="center" vertical="center" wrapText="1"/>
    </xf>
    <xf numFmtId="0" fontId="1" fillId="0" borderId="0" xfId="0" applyFont="1" applyAlignment="1" applyProtection="1">
      <alignment wrapText="1"/>
      <protection hidden="1"/>
    </xf>
    <xf numFmtId="0" fontId="8" fillId="0" borderId="17" xfId="0" applyFont="1" applyBorder="1" applyAlignment="1" applyProtection="1">
      <alignment horizontal="justify" vertical="center" wrapText="1"/>
      <protection hidden="1"/>
    </xf>
    <xf numFmtId="2" fontId="8" fillId="0" borderId="17" xfId="0" applyNumberFormat="1" applyFont="1" applyBorder="1" applyAlignment="1">
      <alignment horizontal="center" vertical="center" wrapText="1"/>
    </xf>
    <xf numFmtId="0" fontId="8" fillId="2" borderId="17" xfId="0" applyFont="1" applyFill="1" applyBorder="1" applyAlignment="1" applyProtection="1">
      <alignment vertical="center" wrapText="1"/>
      <protection locked="0"/>
    </xf>
    <xf numFmtId="0" fontId="85" fillId="0" borderId="0" xfId="38" applyFont="1" applyAlignment="1" applyProtection="1">
      <alignment vertical="center"/>
      <protection hidden="1"/>
    </xf>
    <xf numFmtId="0" fontId="24" fillId="2" borderId="16" xfId="0" applyFont="1" applyFill="1" applyBorder="1" applyAlignment="1" applyProtection="1">
      <alignment horizontal="center" vertical="center" wrapText="1"/>
      <protection locked="0"/>
    </xf>
    <xf numFmtId="0" fontId="1" fillId="2" borderId="16" xfId="0" applyFont="1" applyFill="1" applyBorder="1" applyAlignment="1" applyProtection="1">
      <alignment horizontal="center" vertical="center"/>
      <protection locked="0"/>
    </xf>
    <xf numFmtId="0" fontId="24" fillId="2" borderId="16" xfId="0" applyFont="1" applyFill="1" applyBorder="1" applyAlignment="1" applyProtection="1">
      <alignment horizontal="center" vertical="center"/>
      <protection locked="0"/>
    </xf>
    <xf numFmtId="0" fontId="1" fillId="0" borderId="0" xfId="0" applyFont="1" applyAlignment="1" applyProtection="1">
      <alignment horizontal="center" vertical="center"/>
      <protection hidden="1"/>
    </xf>
    <xf numFmtId="0" fontId="23" fillId="0" borderId="0" xfId="0" applyFont="1" applyAlignment="1" applyProtection="1">
      <alignment vertical="top"/>
      <protection hidden="1"/>
    </xf>
    <xf numFmtId="0" fontId="8" fillId="0" borderId="12" xfId="0" applyFont="1" applyBorder="1" applyAlignment="1" applyProtection="1">
      <alignment horizontal="left" vertical="center" wrapText="1"/>
      <protection hidden="1"/>
    </xf>
    <xf numFmtId="0" fontId="9" fillId="0" borderId="6" xfId="30" applyFont="1" applyBorder="1" applyAlignment="1" applyProtection="1">
      <alignment horizontal="left" vertical="center" wrapText="1"/>
      <protection hidden="1"/>
    </xf>
    <xf numFmtId="0" fontId="8" fillId="0" borderId="6" xfId="30" applyFont="1" applyBorder="1" applyAlignment="1" applyProtection="1">
      <alignment horizontal="left" vertical="center" wrapText="1"/>
      <protection hidden="1"/>
    </xf>
    <xf numFmtId="0" fontId="8" fillId="0" borderId="6" xfId="30" applyFont="1" applyBorder="1" applyAlignment="1" applyProtection="1">
      <alignment vertical="center"/>
      <protection hidden="1"/>
    </xf>
    <xf numFmtId="0" fontId="8" fillId="0" borderId="6" xfId="30" applyFont="1" applyBorder="1" applyAlignment="1" applyProtection="1">
      <alignment horizontal="justify" vertical="top" wrapText="1"/>
      <protection hidden="1"/>
    </xf>
    <xf numFmtId="0" fontId="8" fillId="0" borderId="6" xfId="30" applyFont="1" applyBorder="1" applyAlignment="1" applyProtection="1">
      <alignment vertical="center" wrapText="1"/>
      <protection hidden="1"/>
    </xf>
    <xf numFmtId="0" fontId="8" fillId="0" borderId="6" xfId="30" applyFont="1" applyBorder="1" applyAlignment="1" applyProtection="1">
      <alignment horizontal="left" vertical="top" wrapText="1"/>
      <protection hidden="1"/>
    </xf>
    <xf numFmtId="0" fontId="8" fillId="0" borderId="6" xfId="30" applyFont="1" applyBorder="1" applyAlignment="1" applyProtection="1">
      <alignment horizontal="center" vertical="center"/>
      <protection hidden="1"/>
    </xf>
    <xf numFmtId="0" fontId="8" fillId="0" borderId="6" xfId="28" applyFont="1" applyBorder="1" applyAlignment="1" applyProtection="1">
      <alignment horizontal="left" vertical="center" wrapText="1"/>
      <protection hidden="1"/>
    </xf>
    <xf numFmtId="0" fontId="9" fillId="0" borderId="6" xfId="28" applyFont="1" applyBorder="1" applyAlignment="1" applyProtection="1">
      <alignment horizontal="left" vertical="center" wrapText="1"/>
      <protection hidden="1"/>
    </xf>
    <xf numFmtId="0" fontId="8" fillId="0" borderId="6" xfId="28" applyFont="1" applyBorder="1" applyAlignment="1" applyProtection="1">
      <alignment horizontal="justify" vertical="center" wrapText="1"/>
      <protection hidden="1"/>
    </xf>
    <xf numFmtId="0" fontId="8" fillId="0" borderId="6" xfId="28" applyFont="1" applyBorder="1" applyAlignment="1" applyProtection="1">
      <alignment vertical="center" wrapText="1"/>
      <protection hidden="1"/>
    </xf>
    <xf numFmtId="0" fontId="8" fillId="8" borderId="6" xfId="28" applyFont="1" applyFill="1" applyBorder="1" applyAlignment="1" applyProtection="1">
      <alignment horizontal="center" vertical="center" wrapText="1"/>
      <protection locked="0" hidden="1"/>
    </xf>
    <xf numFmtId="0" fontId="86" fillId="0" borderId="6" xfId="0" applyFont="1" applyBorder="1" applyAlignment="1" applyProtection="1">
      <alignment horizontal="left" vertical="center" wrapText="1"/>
      <protection hidden="1"/>
    </xf>
    <xf numFmtId="0" fontId="1" fillId="0" borderId="0" xfId="0" applyFont="1" applyAlignment="1" applyProtection="1">
      <alignment vertical="top"/>
      <protection hidden="1"/>
    </xf>
    <xf numFmtId="0" fontId="9" fillId="0" borderId="0" xfId="0" applyFont="1"/>
    <xf numFmtId="0" fontId="3" fillId="0" borderId="0" xfId="0" applyFont="1" applyAlignment="1" applyProtection="1">
      <alignment horizontal="justify" vertical="top" wrapText="1"/>
      <protection hidden="1"/>
    </xf>
    <xf numFmtId="0" fontId="3" fillId="0" borderId="0" xfId="0" applyFont="1" applyAlignment="1" applyProtection="1">
      <alignment horizontal="justify" vertical="top"/>
      <protection hidden="1"/>
    </xf>
    <xf numFmtId="173" fontId="26" fillId="0" borderId="0" xfId="0" applyNumberFormat="1" applyFont="1" applyAlignment="1" applyProtection="1">
      <alignment horizontal="left" vertical="center"/>
      <protection hidden="1"/>
    </xf>
    <xf numFmtId="0" fontId="7" fillId="0" borderId="0" xfId="0" quotePrefix="1" applyFont="1" applyAlignment="1" applyProtection="1">
      <alignment vertical="center"/>
      <protection hidden="1"/>
    </xf>
    <xf numFmtId="0" fontId="4" fillId="0" borderId="0" xfId="0" applyFont="1" applyAlignment="1" applyProtection="1">
      <alignment vertical="center"/>
      <protection hidden="1"/>
    </xf>
    <xf numFmtId="0" fontId="76" fillId="7" borderId="3" xfId="38" applyFont="1" applyFill="1" applyBorder="1" applyAlignment="1" applyProtection="1">
      <alignment horizontal="justify" vertical="center"/>
      <protection hidden="1"/>
    </xf>
    <xf numFmtId="0" fontId="76" fillId="7" borderId="9" xfId="38" applyFont="1" applyFill="1" applyBorder="1" applyAlignment="1" applyProtection="1">
      <alignment horizontal="justify" vertical="center"/>
      <protection hidden="1"/>
    </xf>
    <xf numFmtId="0" fontId="30" fillId="0" borderId="33" xfId="38" applyFont="1" applyBorder="1" applyAlignment="1" applyProtection="1">
      <alignment horizontal="center" vertical="center"/>
      <protection hidden="1"/>
    </xf>
    <xf numFmtId="0" fontId="30" fillId="0" borderId="15" xfId="38" applyFont="1" applyBorder="1" applyAlignment="1" applyProtection="1">
      <alignment horizontal="center" vertical="center"/>
      <protection hidden="1"/>
    </xf>
    <xf numFmtId="0" fontId="30" fillId="0" borderId="34" xfId="38" applyFont="1" applyBorder="1" applyAlignment="1" applyProtection="1">
      <alignment horizontal="center" vertical="center"/>
      <protection hidden="1"/>
    </xf>
    <xf numFmtId="0" fontId="30" fillId="0" borderId="13" xfId="38" applyFont="1" applyBorder="1" applyAlignment="1" applyProtection="1">
      <alignment horizontal="center" vertical="center"/>
      <protection hidden="1"/>
    </xf>
    <xf numFmtId="0" fontId="30" fillId="0" borderId="0" xfId="38" applyFont="1" applyAlignment="1" applyProtection="1">
      <alignment horizontal="center" vertical="center"/>
      <protection hidden="1"/>
    </xf>
    <xf numFmtId="0" fontId="30" fillId="0" borderId="10" xfId="38" applyFont="1" applyBorder="1" applyAlignment="1" applyProtection="1">
      <alignment horizontal="center" vertical="center"/>
      <protection hidden="1"/>
    </xf>
    <xf numFmtId="0" fontId="30" fillId="0" borderId="14" xfId="38" applyFont="1" applyBorder="1" applyAlignment="1" applyProtection="1">
      <alignment horizontal="center" vertical="center"/>
      <protection hidden="1"/>
    </xf>
    <xf numFmtId="0" fontId="30" fillId="0" borderId="4" xfId="38" applyFont="1" applyBorder="1" applyAlignment="1" applyProtection="1">
      <alignment horizontal="center" vertical="center"/>
      <protection hidden="1"/>
    </xf>
    <xf numFmtId="0" fontId="30" fillId="0" borderId="11" xfId="38" applyFont="1" applyBorder="1" applyAlignment="1" applyProtection="1">
      <alignment horizontal="center" vertical="center"/>
      <protection hidden="1"/>
    </xf>
    <xf numFmtId="0" fontId="49" fillId="0" borderId="8" xfId="38" applyFont="1" applyBorder="1" applyAlignment="1" applyProtection="1">
      <alignment horizontal="center" vertical="center" textRotation="180"/>
      <protection hidden="1"/>
    </xf>
    <xf numFmtId="0" fontId="49" fillId="0" borderId="17" xfId="38" applyFont="1" applyBorder="1" applyAlignment="1" applyProtection="1">
      <alignment horizontal="center" vertical="center" textRotation="180"/>
      <protection hidden="1"/>
    </xf>
    <xf numFmtId="0" fontId="49" fillId="0" borderId="16" xfId="38" applyFont="1" applyBorder="1" applyAlignment="1" applyProtection="1">
      <alignment horizontal="center" vertical="center" textRotation="180"/>
      <protection hidden="1"/>
    </xf>
    <xf numFmtId="0" fontId="49" fillId="0" borderId="8" xfId="38" applyFont="1" applyBorder="1" applyAlignment="1" applyProtection="1">
      <alignment horizontal="center" vertical="center" textRotation="90"/>
      <protection hidden="1"/>
    </xf>
    <xf numFmtId="0" fontId="49" fillId="0" borderId="17" xfId="38" applyFont="1" applyBorder="1" applyAlignment="1" applyProtection="1">
      <alignment horizontal="center" vertical="center" textRotation="90"/>
      <protection hidden="1"/>
    </xf>
    <xf numFmtId="0" fontId="49" fillId="0" borderId="16" xfId="38" applyFont="1" applyBorder="1" applyAlignment="1" applyProtection="1">
      <alignment horizontal="center" vertical="center" textRotation="90"/>
      <protection hidden="1"/>
    </xf>
    <xf numFmtId="0" fontId="63" fillId="0" borderId="0" xfId="38" applyFont="1"/>
    <xf numFmtId="0" fontId="62" fillId="0" borderId="5" xfId="38" applyFont="1" applyBorder="1" applyAlignment="1" applyProtection="1">
      <alignment horizontal="justify" vertical="center"/>
      <protection hidden="1"/>
    </xf>
    <xf numFmtId="0" fontId="62" fillId="0" borderId="26" xfId="38" applyFont="1" applyBorder="1" applyAlignment="1" applyProtection="1">
      <alignment horizontal="justify" vertical="center"/>
      <protection hidden="1"/>
    </xf>
    <xf numFmtId="0" fontId="9" fillId="3" borderId="3" xfId="38" applyFont="1" applyFill="1" applyBorder="1" applyAlignment="1" applyProtection="1">
      <alignment horizontal="center" vertical="center"/>
      <protection hidden="1"/>
    </xf>
    <xf numFmtId="0" fontId="10" fillId="13" borderId="0" xfId="38" applyFont="1" applyFill="1" applyAlignment="1" applyProtection="1">
      <alignment horizontal="center" vertical="center" wrapText="1"/>
      <protection hidden="1"/>
    </xf>
    <xf numFmtId="0" fontId="46" fillId="14" borderId="0" xfId="38" applyFont="1" applyFill="1" applyAlignment="1" applyProtection="1">
      <alignment horizontal="center" vertical="center"/>
      <protection hidden="1"/>
    </xf>
    <xf numFmtId="0" fontId="8" fillId="0" borderId="15" xfId="0" applyFont="1" applyBorder="1" applyAlignment="1" applyProtection="1">
      <alignment horizontal="left" vertical="center" wrapText="1"/>
      <protection hidden="1"/>
    </xf>
    <xf numFmtId="0" fontId="8" fillId="0" borderId="0" xfId="0" applyFont="1" applyAlignment="1" applyProtection="1">
      <alignment horizontal="left" vertical="center" wrapText="1"/>
      <protection hidden="1"/>
    </xf>
    <xf numFmtId="0" fontId="10" fillId="13" borderId="4" xfId="0" applyFont="1" applyFill="1" applyBorder="1" applyAlignment="1" applyProtection="1">
      <alignment horizontal="center" vertical="center" wrapText="1"/>
      <protection hidden="1"/>
    </xf>
    <xf numFmtId="0" fontId="7" fillId="14" borderId="3" xfId="0" applyFont="1" applyFill="1" applyBorder="1" applyAlignment="1" applyProtection="1">
      <alignment horizontal="center" vertical="center"/>
      <protection hidden="1"/>
    </xf>
    <xf numFmtId="0" fontId="8" fillId="0" borderId="6" xfId="0" applyFont="1" applyBorder="1" applyAlignment="1" applyProtection="1">
      <alignment horizontal="justify" vertical="center" wrapText="1"/>
      <protection hidden="1"/>
    </xf>
    <xf numFmtId="0" fontId="8" fillId="0" borderId="6" xfId="36" applyFont="1" applyBorder="1" applyAlignment="1" applyProtection="1">
      <alignment horizontal="left" vertical="top" wrapText="1"/>
      <protection hidden="1"/>
    </xf>
    <xf numFmtId="0" fontId="8" fillId="0" borderId="6" xfId="0" applyFont="1" applyBorder="1" applyAlignment="1" applyProtection="1">
      <alignment horizontal="left" vertical="center" wrapText="1"/>
      <protection hidden="1"/>
    </xf>
    <xf numFmtId="0" fontId="9" fillId="0" borderId="0" xfId="0" applyFont="1" applyAlignment="1" applyProtection="1">
      <alignment horizontal="justify" vertical="center" wrapText="1"/>
      <protection hidden="1"/>
    </xf>
    <xf numFmtId="0" fontId="10" fillId="13" borderId="0" xfId="0" applyFont="1" applyFill="1" applyAlignment="1" applyProtection="1">
      <alignment horizontal="center" vertical="center" wrapText="1"/>
      <protection hidden="1"/>
    </xf>
    <xf numFmtId="0" fontId="9" fillId="14" borderId="0" xfId="0" applyFont="1" applyFill="1" applyAlignment="1" applyProtection="1">
      <alignment horizontal="center" vertical="center"/>
      <protection hidden="1"/>
    </xf>
    <xf numFmtId="0" fontId="8" fillId="0" borderId="0" xfId="0" applyFont="1" applyAlignment="1" applyProtection="1">
      <alignment horizontal="justify" vertical="center"/>
      <protection hidden="1"/>
    </xf>
    <xf numFmtId="0" fontId="8" fillId="0" borderId="0" xfId="39" applyAlignment="1" applyProtection="1">
      <alignment horizontal="left" vertical="center" wrapText="1"/>
      <protection hidden="1"/>
    </xf>
    <xf numFmtId="0" fontId="9" fillId="0" borderId="0" xfId="0" applyFont="1" applyAlignment="1" applyProtection="1">
      <alignment horizontal="center" vertical="center"/>
      <protection hidden="1"/>
    </xf>
    <xf numFmtId="0" fontId="9" fillId="0" borderId="0" xfId="39" applyFont="1" applyAlignment="1" applyProtection="1">
      <alignment horizontal="left" vertical="center"/>
      <protection hidden="1"/>
    </xf>
    <xf numFmtId="0" fontId="7" fillId="14" borderId="0" xfId="28" applyFont="1" applyFill="1" applyAlignment="1" applyProtection="1">
      <alignment horizontal="center" vertical="center"/>
      <protection hidden="1"/>
    </xf>
    <xf numFmtId="0" fontId="7" fillId="0" borderId="0" xfId="28" applyFont="1" applyAlignment="1" applyProtection="1">
      <alignment horizontal="left" vertical="top" wrapText="1"/>
      <protection hidden="1"/>
    </xf>
    <xf numFmtId="0" fontId="7" fillId="0" borderId="0" xfId="28" applyFont="1" applyAlignment="1" applyProtection="1">
      <alignment horizontal="left" vertical="center" wrapText="1"/>
      <protection hidden="1"/>
    </xf>
    <xf numFmtId="0" fontId="4" fillId="0" borderId="0" xfId="28" applyFont="1" applyAlignment="1" applyProtection="1">
      <alignment horizontal="left" vertical="center" wrapText="1"/>
      <protection hidden="1"/>
    </xf>
    <xf numFmtId="0" fontId="4" fillId="0" borderId="21" xfId="28" applyFont="1" applyBorder="1" applyAlignment="1" applyProtection="1">
      <alignment horizontal="center" vertical="center" wrapText="1"/>
      <protection hidden="1"/>
    </xf>
    <xf numFmtId="0" fontId="4" fillId="0" borderId="18" xfId="28" applyFont="1" applyBorder="1" applyAlignment="1" applyProtection="1">
      <alignment horizontal="center" vertical="center" wrapText="1"/>
      <protection hidden="1"/>
    </xf>
    <xf numFmtId="0" fontId="7" fillId="0" borderId="12" xfId="28" applyFont="1" applyBorder="1" applyAlignment="1" applyProtection="1">
      <alignment horizontal="left" vertical="center" wrapText="1"/>
      <protection hidden="1"/>
    </xf>
    <xf numFmtId="0" fontId="7" fillId="0" borderId="9" xfId="28" applyFont="1" applyBorder="1" applyAlignment="1" applyProtection="1">
      <alignment horizontal="left" vertical="center" wrapText="1"/>
      <protection hidden="1"/>
    </xf>
    <xf numFmtId="0" fontId="52" fillId="0" borderId="0" xfId="0" applyFont="1" applyAlignment="1">
      <alignment horizontal="left" vertical="center"/>
    </xf>
    <xf numFmtId="0" fontId="67" fillId="0" borderId="0" xfId="28" applyFont="1" applyAlignment="1" applyProtection="1">
      <alignment horizontal="justify" vertical="top" wrapText="1"/>
      <protection hidden="1"/>
    </xf>
    <xf numFmtId="0" fontId="68" fillId="0" borderId="0" xfId="28" applyFont="1" applyAlignment="1" applyProtection="1">
      <alignment horizontal="justify" vertical="top" wrapText="1"/>
      <protection hidden="1"/>
    </xf>
    <xf numFmtId="0" fontId="7" fillId="0" borderId="4" xfId="28" applyFont="1" applyBorder="1" applyAlignment="1" applyProtection="1">
      <alignment horizontal="left" vertical="top" wrapText="1"/>
      <protection hidden="1"/>
    </xf>
    <xf numFmtId="0" fontId="7" fillId="0" borderId="3" xfId="28" applyFont="1" applyBorder="1" applyAlignment="1" applyProtection="1">
      <alignment horizontal="left" vertical="center" wrapText="1"/>
      <protection hidden="1"/>
    </xf>
    <xf numFmtId="0" fontId="4" fillId="0" borderId="0" xfId="28" applyFont="1" applyAlignment="1" applyProtection="1">
      <alignment vertical="top" wrapText="1"/>
      <protection hidden="1"/>
    </xf>
    <xf numFmtId="0" fontId="4" fillId="0" borderId="0" xfId="28" applyFont="1" applyAlignment="1" applyProtection="1">
      <alignment vertical="top"/>
      <protection hidden="1"/>
    </xf>
    <xf numFmtId="0" fontId="4" fillId="0" borderId="0" xfId="28" applyFont="1" applyAlignment="1" applyProtection="1">
      <alignment horizontal="justify" vertical="top" wrapText="1"/>
      <protection hidden="1"/>
    </xf>
    <xf numFmtId="0" fontId="4" fillId="0" borderId="0" xfId="28" applyFont="1" applyAlignment="1" applyProtection="1">
      <alignment horizontal="center" vertical="top" wrapText="1"/>
      <protection hidden="1"/>
    </xf>
    <xf numFmtId="0" fontId="71" fillId="0" borderId="0" xfId="28" applyFont="1" applyAlignment="1" applyProtection="1">
      <alignment horizontal="center" vertical="top" wrapText="1"/>
      <protection hidden="1"/>
    </xf>
    <xf numFmtId="0" fontId="71" fillId="0" borderId="10" xfId="28" applyFont="1" applyBorder="1" applyAlignment="1" applyProtection="1">
      <alignment horizontal="center" vertical="top" wrapText="1"/>
      <protection hidden="1"/>
    </xf>
    <xf numFmtId="0" fontId="4" fillId="0" borderId="0" xfId="28" applyFont="1" applyAlignment="1" applyProtection="1">
      <alignment horizontal="left" vertical="top" wrapText="1"/>
      <protection hidden="1"/>
    </xf>
    <xf numFmtId="0" fontId="7" fillId="0" borderId="0" xfId="28" applyFont="1" applyAlignment="1" applyProtection="1">
      <alignment vertical="top"/>
      <protection hidden="1"/>
    </xf>
    <xf numFmtId="0" fontId="4" fillId="0" borderId="6" xfId="28" applyFont="1" applyBorder="1" applyAlignment="1" applyProtection="1">
      <alignment horizontal="left" vertical="center" wrapText="1"/>
      <protection hidden="1"/>
    </xf>
    <xf numFmtId="0" fontId="7" fillId="9" borderId="12" xfId="28" applyFont="1" applyFill="1" applyBorder="1" applyAlignment="1" applyProtection="1">
      <alignment horizontal="left" vertical="center" wrapText="1"/>
      <protection hidden="1"/>
    </xf>
    <xf numFmtId="0" fontId="7" fillId="9" borderId="9" xfId="28" applyFont="1" applyFill="1" applyBorder="1" applyAlignment="1" applyProtection="1">
      <alignment horizontal="left" vertical="center" wrapText="1"/>
      <protection hidden="1"/>
    </xf>
    <xf numFmtId="0" fontId="7" fillId="0" borderId="8" xfId="28" applyFont="1" applyBorder="1" applyAlignment="1" applyProtection="1">
      <alignment horizontal="center" vertical="center" wrapText="1"/>
      <protection hidden="1"/>
    </xf>
    <xf numFmtId="0" fontId="7" fillId="0" borderId="16" xfId="28" applyFont="1" applyBorder="1" applyAlignment="1" applyProtection="1">
      <alignment horizontal="center" vertical="center" wrapText="1"/>
      <protection hidden="1"/>
    </xf>
    <xf numFmtId="0" fontId="7" fillId="0" borderId="33" xfId="28" applyFont="1" applyBorder="1" applyAlignment="1" applyProtection="1">
      <alignment horizontal="center" vertical="center" wrapText="1"/>
      <protection hidden="1"/>
    </xf>
    <xf numFmtId="0" fontId="7" fillId="0" borderId="15" xfId="28" applyFont="1" applyBorder="1" applyAlignment="1" applyProtection="1">
      <alignment horizontal="center" vertical="center" wrapText="1"/>
      <protection hidden="1"/>
    </xf>
    <xf numFmtId="0" fontId="7" fillId="0" borderId="14" xfId="28" applyFont="1" applyBorder="1" applyAlignment="1" applyProtection="1">
      <alignment horizontal="center" vertical="center" wrapText="1"/>
      <protection hidden="1"/>
    </xf>
    <xf numFmtId="0" fontId="7" fillId="0" borderId="4" xfId="28" applyFont="1" applyBorder="1" applyAlignment="1" applyProtection="1">
      <alignment horizontal="center" vertical="center" wrapText="1"/>
      <protection hidden="1"/>
    </xf>
    <xf numFmtId="0" fontId="7" fillId="0" borderId="34" xfId="28" applyFont="1" applyBorder="1" applyAlignment="1" applyProtection="1">
      <alignment horizontal="center" vertical="center" wrapText="1"/>
      <protection hidden="1"/>
    </xf>
    <xf numFmtId="0" fontId="7" fillId="0" borderId="11" xfId="28" applyFont="1" applyBorder="1" applyAlignment="1" applyProtection="1">
      <alignment horizontal="center" vertical="center" wrapText="1"/>
      <protection hidden="1"/>
    </xf>
    <xf numFmtId="0" fontId="4" fillId="0" borderId="8" xfId="28" applyFont="1" applyBorder="1" applyAlignment="1" applyProtection="1">
      <alignment horizontal="center" vertical="center"/>
      <protection hidden="1"/>
    </xf>
    <xf numFmtId="0" fontId="4" fillId="0" borderId="17" xfId="28" applyFont="1" applyBorder="1" applyAlignment="1" applyProtection="1">
      <alignment horizontal="center" vertical="center"/>
      <protection hidden="1"/>
    </xf>
    <xf numFmtId="0" fontId="4" fillId="0" borderId="16" xfId="28" applyFont="1" applyBorder="1" applyAlignment="1" applyProtection="1">
      <alignment horizontal="center" vertical="center"/>
      <protection hidden="1"/>
    </xf>
    <xf numFmtId="0" fontId="4" fillId="0" borderId="33" xfId="28" applyFont="1" applyBorder="1" applyAlignment="1" applyProtection="1">
      <alignment horizontal="left" vertical="center" wrapText="1"/>
      <protection hidden="1"/>
    </xf>
    <xf numFmtId="0" fontId="4" fillId="0" borderId="34" xfId="28" applyFont="1" applyBorder="1" applyAlignment="1" applyProtection="1">
      <alignment horizontal="left" vertical="center" wrapText="1"/>
      <protection hidden="1"/>
    </xf>
    <xf numFmtId="0" fontId="4" fillId="0" borderId="13" xfId="28" applyFont="1" applyBorder="1" applyAlignment="1" applyProtection="1">
      <alignment horizontal="left" vertical="center" wrapText="1"/>
      <protection hidden="1"/>
    </xf>
    <xf numFmtId="0" fontId="4" fillId="0" borderId="10" xfId="28" applyFont="1" applyBorder="1" applyAlignment="1" applyProtection="1">
      <alignment horizontal="left" vertical="center" wrapText="1"/>
      <protection hidden="1"/>
    </xf>
    <xf numFmtId="0" fontId="4" fillId="0" borderId="14" xfId="28" applyFont="1" applyBorder="1" applyAlignment="1" applyProtection="1">
      <alignment horizontal="left" vertical="center" wrapText="1"/>
      <protection hidden="1"/>
    </xf>
    <xf numFmtId="0" fontId="4" fillId="0" borderId="11" xfId="28" applyFont="1" applyBorder="1" applyAlignment="1" applyProtection="1">
      <alignment horizontal="left" vertical="center" wrapText="1"/>
      <protection hidden="1"/>
    </xf>
    <xf numFmtId="0" fontId="4" fillId="8" borderId="45" xfId="28" applyFont="1" applyFill="1" applyBorder="1" applyAlignment="1" applyProtection="1">
      <alignment horizontal="left" vertical="center" wrapText="1"/>
      <protection locked="0"/>
    </xf>
    <xf numFmtId="0" fontId="4" fillId="8" borderId="29" xfId="28" applyFont="1" applyFill="1" applyBorder="1" applyAlignment="1" applyProtection="1">
      <alignment horizontal="left" vertical="center" wrapText="1"/>
      <protection locked="0"/>
    </xf>
    <xf numFmtId="0" fontId="4" fillId="8" borderId="52" xfId="28" applyFont="1" applyFill="1" applyBorder="1" applyAlignment="1" applyProtection="1">
      <alignment horizontal="left" vertical="center" wrapText="1"/>
      <protection locked="0"/>
    </xf>
    <xf numFmtId="0" fontId="4" fillId="8" borderId="53" xfId="28" applyFont="1" applyFill="1" applyBorder="1" applyAlignment="1" applyProtection="1">
      <alignment horizontal="left" vertical="center" wrapText="1"/>
      <protection locked="0"/>
    </xf>
    <xf numFmtId="0" fontId="4" fillId="8" borderId="41" xfId="28" applyFont="1" applyFill="1" applyBorder="1" applyAlignment="1" applyProtection="1">
      <alignment horizontal="left" vertical="center" wrapText="1"/>
      <protection locked="0"/>
    </xf>
    <xf numFmtId="0" fontId="4" fillId="8" borderId="30" xfId="28" applyFont="1" applyFill="1" applyBorder="1" applyAlignment="1" applyProtection="1">
      <alignment horizontal="left" vertical="center" wrapText="1"/>
      <protection locked="0"/>
    </xf>
    <xf numFmtId="0" fontId="7" fillId="0" borderId="6" xfId="28" applyFont="1" applyBorder="1" applyAlignment="1" applyProtection="1">
      <alignment horizontal="center" vertical="center" wrapText="1"/>
      <protection hidden="1"/>
    </xf>
    <xf numFmtId="0" fontId="4" fillId="0" borderId="6" xfId="28" applyFont="1" applyBorder="1" applyAlignment="1" applyProtection="1">
      <alignment vertical="center" wrapText="1"/>
      <protection hidden="1"/>
    </xf>
    <xf numFmtId="0" fontId="60" fillId="0" borderId="6" xfId="28" applyFont="1" applyBorder="1" applyAlignment="1" applyProtection="1">
      <alignment horizontal="center" vertical="center" wrapText="1"/>
      <protection hidden="1"/>
    </xf>
    <xf numFmtId="0" fontId="4" fillId="2" borderId="6" xfId="28" applyFont="1" applyFill="1" applyBorder="1" applyAlignment="1" applyProtection="1">
      <alignment horizontal="left" vertical="center" wrapText="1"/>
      <protection locked="0"/>
    </xf>
    <xf numFmtId="0" fontId="7" fillId="0" borderId="0" xfId="28" applyFont="1" applyAlignment="1" applyProtection="1">
      <alignment vertical="center" wrapText="1"/>
      <protection hidden="1"/>
    </xf>
    <xf numFmtId="0" fontId="67" fillId="0" borderId="6" xfId="28" applyFont="1" applyBorder="1" applyAlignment="1" applyProtection="1">
      <alignment horizontal="justify" vertical="top" wrapText="1"/>
      <protection hidden="1"/>
    </xf>
    <xf numFmtId="0" fontId="4" fillId="0" borderId="12" xfId="28" applyFont="1" applyBorder="1" applyAlignment="1" applyProtection="1">
      <alignment horizontal="center"/>
      <protection hidden="1"/>
    </xf>
    <xf numFmtId="0" fontId="4" fillId="0" borderId="3" xfId="28" applyFont="1" applyBorder="1" applyAlignment="1" applyProtection="1">
      <alignment horizontal="center"/>
      <protection hidden="1"/>
    </xf>
    <xf numFmtId="0" fontId="4" fillId="0" borderId="9" xfId="28" applyFont="1" applyBorder="1" applyAlignment="1" applyProtection="1">
      <alignment horizontal="center"/>
      <protection hidden="1"/>
    </xf>
    <xf numFmtId="0" fontId="69" fillId="0" borderId="12" xfId="28" applyFont="1" applyBorder="1" applyAlignment="1" applyProtection="1">
      <alignment horizontal="left" vertical="center" wrapText="1"/>
      <protection hidden="1"/>
    </xf>
    <xf numFmtId="0" fontId="69" fillId="0" borderId="3" xfId="28" applyFont="1" applyBorder="1" applyAlignment="1" applyProtection="1">
      <alignment horizontal="left" vertical="center" wrapText="1"/>
      <protection hidden="1"/>
    </xf>
    <xf numFmtId="0" fontId="69" fillId="0" borderId="9" xfId="28" applyFont="1" applyBorder="1" applyAlignment="1" applyProtection="1">
      <alignment horizontal="left" vertical="center" wrapText="1"/>
      <protection hidden="1"/>
    </xf>
    <xf numFmtId="0" fontId="7" fillId="0" borderId="6" xfId="28" applyFont="1" applyBorder="1" applyAlignment="1" applyProtection="1">
      <alignment horizontal="justify" vertical="top" wrapText="1"/>
      <protection hidden="1"/>
    </xf>
    <xf numFmtId="0" fontId="7" fillId="0" borderId="6" xfId="28" applyFont="1" applyBorder="1" applyAlignment="1" applyProtection="1">
      <alignment vertical="center" wrapText="1"/>
      <protection hidden="1"/>
    </xf>
    <xf numFmtId="0" fontId="4" fillId="0" borderId="6" xfId="28" applyFont="1" applyBorder="1" applyAlignment="1" applyProtection="1">
      <alignment horizontal="left" vertical="top" indent="5"/>
      <protection hidden="1"/>
    </xf>
    <xf numFmtId="0" fontId="4" fillId="0" borderId="6" xfId="28" applyFont="1" applyBorder="1" applyAlignment="1" applyProtection="1">
      <alignment horizontal="left" vertical="top" wrapText="1"/>
      <protection hidden="1"/>
    </xf>
    <xf numFmtId="0" fontId="4" fillId="2" borderId="6" xfId="28" applyFont="1" applyFill="1" applyBorder="1" applyAlignment="1" applyProtection="1">
      <alignment vertical="center" wrapText="1"/>
      <protection locked="0"/>
    </xf>
    <xf numFmtId="0" fontId="69" fillId="0" borderId="12" xfId="28" applyFont="1" applyBorder="1" applyAlignment="1" applyProtection="1">
      <alignment horizontal="left" vertical="top" wrapText="1"/>
      <protection hidden="1"/>
    </xf>
    <xf numFmtId="0" fontId="69" fillId="0" borderId="3" xfId="28" applyFont="1" applyBorder="1" applyAlignment="1" applyProtection="1">
      <alignment horizontal="left" vertical="top" wrapText="1"/>
      <protection hidden="1"/>
    </xf>
    <xf numFmtId="0" fontId="4" fillId="8" borderId="12" xfId="28" applyFont="1" applyFill="1" applyBorder="1" applyAlignment="1" applyProtection="1">
      <alignment horizontal="left" vertical="top" wrapText="1"/>
      <protection locked="0" hidden="1"/>
    </xf>
    <xf numFmtId="0" fontId="4" fillId="8" borderId="3" xfId="28" applyFont="1" applyFill="1" applyBorder="1" applyAlignment="1" applyProtection="1">
      <alignment horizontal="left" vertical="top" wrapText="1"/>
      <protection locked="0" hidden="1"/>
    </xf>
    <xf numFmtId="0" fontId="4" fillId="8" borderId="9" xfId="28" applyFont="1" applyFill="1" applyBorder="1" applyAlignment="1" applyProtection="1">
      <alignment horizontal="left" vertical="top" wrapText="1"/>
      <protection locked="0" hidden="1"/>
    </xf>
    <xf numFmtId="0" fontId="4" fillId="0" borderId="13" xfId="0" applyFont="1" applyBorder="1" applyAlignment="1">
      <alignment horizontal="left" vertical="top" wrapText="1"/>
    </xf>
    <xf numFmtId="0" fontId="4" fillId="0" borderId="0" xfId="0" applyFont="1" applyAlignment="1">
      <alignment horizontal="left" vertical="top" wrapText="1"/>
    </xf>
    <xf numFmtId="0" fontId="4" fillId="0" borderId="10" xfId="0" applyFont="1" applyBorder="1" applyAlignment="1">
      <alignment horizontal="left" vertical="top" wrapText="1"/>
    </xf>
    <xf numFmtId="0" fontId="4" fillId="0" borderId="14"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6" xfId="0" applyFont="1" applyBorder="1" applyAlignment="1">
      <alignment horizontal="left" vertical="top" wrapText="1"/>
    </xf>
    <xf numFmtId="0" fontId="4" fillId="0" borderId="12" xfId="28" applyFont="1" applyBorder="1" applyAlignment="1" applyProtection="1">
      <alignment horizontal="left" vertical="top" wrapText="1"/>
      <protection hidden="1"/>
    </xf>
    <xf numFmtId="0" fontId="4" fillId="0" borderId="3" xfId="28" applyFont="1" applyBorder="1" applyAlignment="1" applyProtection="1">
      <alignment horizontal="left" vertical="top" wrapText="1"/>
      <protection hidden="1"/>
    </xf>
    <xf numFmtId="0" fontId="4" fillId="0" borderId="9" xfId="28" applyFont="1" applyBorder="1" applyAlignment="1" applyProtection="1">
      <alignment horizontal="left" vertical="top" wrapText="1"/>
      <protection hidden="1"/>
    </xf>
    <xf numFmtId="0" fontId="52" fillId="0" borderId="12" xfId="28" applyFont="1" applyBorder="1" applyAlignment="1" applyProtection="1">
      <alignment horizontal="left" vertical="top" wrapText="1"/>
      <protection hidden="1"/>
    </xf>
    <xf numFmtId="0" fontId="52" fillId="0" borderId="3" xfId="28" applyFont="1" applyBorder="1" applyAlignment="1" applyProtection="1">
      <alignment horizontal="left" vertical="top" wrapText="1"/>
      <protection hidden="1"/>
    </xf>
    <xf numFmtId="0" fontId="52" fillId="0" borderId="9" xfId="28" applyFont="1" applyBorder="1" applyAlignment="1" applyProtection="1">
      <alignment horizontal="left" vertical="top" wrapText="1"/>
      <protection hidden="1"/>
    </xf>
    <xf numFmtId="0" fontId="4" fillId="2" borderId="6" xfId="28" applyFont="1" applyFill="1" applyBorder="1" applyAlignment="1" applyProtection="1">
      <alignment horizontal="center" vertical="top" wrapText="1"/>
      <protection locked="0"/>
    </xf>
    <xf numFmtId="0" fontId="4" fillId="8" borderId="6" xfId="28" applyFont="1" applyFill="1" applyBorder="1" applyAlignment="1" applyProtection="1">
      <alignment horizontal="left" vertical="top" wrapText="1"/>
      <protection locked="0" hidden="1"/>
    </xf>
    <xf numFmtId="0" fontId="60" fillId="0" borderId="15" xfId="0" applyFont="1" applyBorder="1" applyAlignment="1">
      <alignment horizontal="left" vertical="top"/>
    </xf>
    <xf numFmtId="0" fontId="52" fillId="0" borderId="0" xfId="28" applyFont="1" applyAlignment="1" applyProtection="1">
      <alignment horizontal="justify" vertical="center"/>
      <protection hidden="1"/>
    </xf>
    <xf numFmtId="0" fontId="60" fillId="0" borderId="0" xfId="28" applyFont="1" applyAlignment="1" applyProtection="1">
      <alignment horizontal="justify" vertical="top" wrapText="1"/>
      <protection hidden="1"/>
    </xf>
    <xf numFmtId="0" fontId="60" fillId="0" borderId="0" xfId="28" applyFont="1" applyAlignment="1" applyProtection="1">
      <alignment horizontal="justify" vertical="top"/>
      <protection hidden="1"/>
    </xf>
    <xf numFmtId="0" fontId="7" fillId="0" borderId="21" xfId="28" applyFont="1" applyBorder="1" applyAlignment="1" applyProtection="1">
      <alignment horizontal="center" vertical="center" wrapText="1"/>
      <protection hidden="1"/>
    </xf>
    <xf numFmtId="0" fontId="7" fillId="0" borderId="18" xfId="28" applyFont="1" applyBorder="1" applyAlignment="1" applyProtection="1">
      <alignment horizontal="center" vertical="center" wrapText="1"/>
      <protection hidden="1"/>
    </xf>
    <xf numFmtId="0" fontId="7" fillId="0" borderId="47" xfId="28" applyFont="1" applyBorder="1" applyAlignment="1" applyProtection="1">
      <alignment horizontal="center" vertical="center" wrapText="1"/>
      <protection hidden="1"/>
    </xf>
    <xf numFmtId="0" fontId="7" fillId="0" borderId="43" xfId="28" applyFont="1" applyBorder="1" applyAlignment="1" applyProtection="1">
      <alignment horizontal="center" vertical="center" wrapText="1"/>
      <protection hidden="1"/>
    </xf>
    <xf numFmtId="0" fontId="7" fillId="0" borderId="48" xfId="28" applyFont="1" applyBorder="1" applyAlignment="1" applyProtection="1">
      <alignment horizontal="center" vertical="center" wrapText="1"/>
      <protection hidden="1"/>
    </xf>
    <xf numFmtId="0" fontId="7" fillId="0" borderId="22" xfId="28" applyFont="1" applyBorder="1" applyAlignment="1" applyProtection="1">
      <alignment horizontal="center" vertical="center" wrapText="1"/>
      <protection hidden="1"/>
    </xf>
    <xf numFmtId="0" fontId="7" fillId="0" borderId="23" xfId="28" applyFont="1" applyBorder="1" applyAlignment="1" applyProtection="1">
      <alignment horizontal="center" vertical="center" wrapText="1"/>
      <protection hidden="1"/>
    </xf>
    <xf numFmtId="0" fontId="4" fillId="0" borderId="12" xfId="28" applyFont="1" applyBorder="1" applyAlignment="1" applyProtection="1">
      <alignment horizontal="left" vertical="center" wrapText="1"/>
      <protection hidden="1"/>
    </xf>
    <xf numFmtId="0" fontId="4" fillId="0" borderId="9" xfId="28" applyFont="1" applyBorder="1" applyAlignment="1" applyProtection="1">
      <alignment horizontal="left" vertical="center" wrapText="1"/>
      <protection hidden="1"/>
    </xf>
    <xf numFmtId="0" fontId="4" fillId="2" borderId="22" xfId="28" applyFont="1" applyFill="1" applyBorder="1" applyAlignment="1" applyProtection="1">
      <alignment horizontal="left" vertical="center" wrapText="1"/>
      <protection locked="0"/>
    </xf>
    <xf numFmtId="0" fontId="4" fillId="2" borderId="23" xfId="28" applyFont="1" applyFill="1" applyBorder="1" applyAlignment="1" applyProtection="1">
      <alignment horizontal="left" vertical="center" wrapText="1"/>
      <protection locked="0"/>
    </xf>
    <xf numFmtId="0" fontId="4" fillId="2" borderId="12" xfId="28" applyFont="1" applyFill="1" applyBorder="1" applyAlignment="1">
      <alignment horizontal="center" vertical="top" wrapText="1"/>
    </xf>
    <xf numFmtId="0" fontId="4" fillId="2" borderId="9" xfId="28" applyFont="1" applyFill="1" applyBorder="1" applyAlignment="1">
      <alignment horizontal="center" vertical="top" wrapText="1"/>
    </xf>
    <xf numFmtId="0" fontId="7" fillId="0" borderId="0" xfId="28" applyFont="1" applyAlignment="1" applyProtection="1">
      <alignment vertical="top" wrapText="1"/>
      <protection hidden="1"/>
    </xf>
    <xf numFmtId="0" fontId="4" fillId="0" borderId="32" xfId="28" applyFont="1" applyBorder="1" applyAlignment="1" applyProtection="1">
      <alignment horizontal="left" vertical="center" wrapText="1"/>
      <protection hidden="1"/>
    </xf>
    <xf numFmtId="0" fontId="4" fillId="0" borderId="46" xfId="28" applyFont="1" applyBorder="1" applyAlignment="1" applyProtection="1">
      <alignment horizontal="left" vertical="center" wrapText="1"/>
      <protection hidden="1"/>
    </xf>
    <xf numFmtId="0" fontId="52" fillId="0" borderId="0" xfId="28" applyFont="1" applyAlignment="1" applyProtection="1">
      <alignment horizontal="justify" vertical="top" wrapText="1"/>
      <protection hidden="1"/>
    </xf>
    <xf numFmtId="0" fontId="52" fillId="0" borderId="0" xfId="28" applyFont="1" applyAlignment="1" applyProtection="1">
      <alignment horizontal="left" vertical="top" wrapText="1"/>
      <protection hidden="1"/>
    </xf>
    <xf numFmtId="0" fontId="4" fillId="0" borderId="12" xfId="28" applyFont="1" applyBorder="1" applyAlignment="1" applyProtection="1">
      <alignment horizontal="left" vertical="top"/>
      <protection hidden="1"/>
    </xf>
    <xf numFmtId="0" fontId="4" fillId="0" borderId="3" xfId="28" applyFont="1" applyBorder="1" applyAlignment="1" applyProtection="1">
      <alignment horizontal="left" vertical="top"/>
      <protection hidden="1"/>
    </xf>
    <xf numFmtId="0" fontId="4" fillId="0" borderId="9" xfId="28" applyFont="1" applyBorder="1" applyAlignment="1" applyProtection="1">
      <alignment horizontal="left" vertical="top"/>
      <protection hidden="1"/>
    </xf>
    <xf numFmtId="0" fontId="4" fillId="0" borderId="3" xfId="28" applyFont="1" applyBorder="1" applyAlignment="1" applyProtection="1">
      <alignment horizontal="left" vertical="center" wrapText="1"/>
      <protection hidden="1"/>
    </xf>
    <xf numFmtId="0" fontId="4" fillId="0" borderId="21" xfId="28" applyFont="1" applyBorder="1" applyAlignment="1" applyProtection="1">
      <alignment horizontal="left" vertical="center" wrapText="1"/>
      <protection hidden="1"/>
    </xf>
    <xf numFmtId="0" fontId="4" fillId="0" borderId="18" xfId="28" applyFont="1" applyBorder="1" applyAlignment="1" applyProtection="1">
      <alignment horizontal="left" vertical="center" wrapText="1"/>
      <protection hidden="1"/>
    </xf>
    <xf numFmtId="0" fontId="4" fillId="2" borderId="37" xfId="28" applyFont="1" applyFill="1" applyBorder="1" applyAlignment="1" applyProtection="1">
      <alignment horizontal="left" vertical="center" wrapText="1"/>
      <protection locked="0"/>
    </xf>
    <xf numFmtId="0" fontId="4" fillId="2" borderId="38" xfId="28" applyFont="1" applyFill="1" applyBorder="1" applyAlignment="1" applyProtection="1">
      <alignment horizontal="left" vertical="center" wrapText="1"/>
      <protection locked="0"/>
    </xf>
    <xf numFmtId="0" fontId="4" fillId="0" borderId="39" xfId="28" applyFont="1" applyBorder="1" applyAlignment="1" applyProtection="1">
      <alignment horizontal="left" vertical="center" wrapText="1"/>
      <protection hidden="1"/>
    </xf>
    <xf numFmtId="0" fontId="4" fillId="0" borderId="40" xfId="28" applyFont="1" applyBorder="1" applyAlignment="1" applyProtection="1">
      <alignment horizontal="left" vertical="center" wrapText="1"/>
      <protection hidden="1"/>
    </xf>
    <xf numFmtId="0" fontId="4" fillId="2" borderId="35" xfId="28" applyFont="1" applyFill="1" applyBorder="1" applyAlignment="1" applyProtection="1">
      <alignment horizontal="left" vertical="center" wrapText="1"/>
      <protection locked="0"/>
    </xf>
    <xf numFmtId="0" fontId="4" fillId="2" borderId="36" xfId="28" applyFont="1" applyFill="1" applyBorder="1" applyAlignment="1" applyProtection="1">
      <alignment horizontal="left" vertical="center" wrapText="1"/>
      <protection locked="0"/>
    </xf>
    <xf numFmtId="0" fontId="52" fillId="0" borderId="4" xfId="28" applyFont="1" applyBorder="1" applyAlignment="1" applyProtection="1">
      <alignment horizontal="left" vertical="top" wrapText="1"/>
      <protection hidden="1"/>
    </xf>
    <xf numFmtId="0" fontId="4" fillId="8" borderId="32" xfId="28" applyFont="1" applyFill="1" applyBorder="1" applyAlignment="1" applyProtection="1">
      <alignment horizontal="left" vertical="center" wrapText="1"/>
      <protection locked="0"/>
    </xf>
    <xf numFmtId="0" fontId="4" fillId="8" borderId="46" xfId="28" applyFont="1" applyFill="1" applyBorder="1" applyAlignment="1" applyProtection="1">
      <alignment horizontal="left" vertical="center" wrapText="1"/>
      <protection locked="0"/>
    </xf>
    <xf numFmtId="0" fontId="4" fillId="0" borderId="32" xfId="28" applyFont="1" applyBorder="1" applyAlignment="1" applyProtection="1">
      <alignment horizontal="justify" vertical="top" wrapText="1"/>
      <protection hidden="1"/>
    </xf>
    <xf numFmtId="0" fontId="4" fillId="0" borderId="51" xfId="28" applyFont="1" applyBorder="1" applyAlignment="1" applyProtection="1">
      <alignment horizontal="justify" vertical="top" wrapText="1"/>
      <protection hidden="1"/>
    </xf>
    <xf numFmtId="0" fontId="4" fillId="2" borderId="42" xfId="28" applyFont="1" applyFill="1" applyBorder="1" applyAlignment="1" applyProtection="1">
      <alignment horizontal="left" vertical="center" wrapText="1"/>
      <protection locked="0"/>
    </xf>
    <xf numFmtId="0" fontId="52" fillId="0" borderId="15" xfId="28" applyFont="1" applyBorder="1" applyAlignment="1" applyProtection="1">
      <alignment horizontal="left" vertical="top" wrapText="1"/>
      <protection hidden="1"/>
    </xf>
    <xf numFmtId="0" fontId="52" fillId="0" borderId="10" xfId="28" applyFont="1" applyBorder="1" applyAlignment="1" applyProtection="1">
      <alignment horizontal="left" vertical="top" wrapText="1"/>
      <protection hidden="1"/>
    </xf>
    <xf numFmtId="0" fontId="7" fillId="0" borderId="6" xfId="28" applyFont="1" applyBorder="1" applyAlignment="1" applyProtection="1">
      <alignment horizontal="left" vertical="center" wrapText="1"/>
      <protection hidden="1"/>
    </xf>
    <xf numFmtId="0" fontId="4" fillId="0" borderId="35" xfId="28" applyFont="1" applyBorder="1" applyAlignment="1" applyProtection="1">
      <alignment horizontal="center" vertical="center" wrapText="1"/>
      <protection hidden="1"/>
    </xf>
    <xf numFmtId="0" fontId="4" fillId="0" borderId="36" xfId="28" applyFont="1" applyBorder="1" applyAlignment="1" applyProtection="1">
      <alignment horizontal="center" vertical="center" wrapText="1"/>
      <protection hidden="1"/>
    </xf>
    <xf numFmtId="0" fontId="4" fillId="2" borderId="22" xfId="28" applyFont="1" applyFill="1" applyBorder="1" applyAlignment="1" applyProtection="1">
      <alignment horizontal="center" vertical="center" wrapText="1"/>
      <protection locked="0"/>
    </xf>
    <xf numFmtId="0" fontId="4" fillId="2" borderId="23" xfId="28" applyFont="1" applyFill="1" applyBorder="1" applyAlignment="1" applyProtection="1">
      <alignment horizontal="center" vertical="center" wrapText="1"/>
      <protection locked="0"/>
    </xf>
    <xf numFmtId="0" fontId="4" fillId="0" borderId="17" xfId="28" applyFont="1" applyBorder="1" applyAlignment="1" applyProtection="1">
      <alignment horizontal="left" vertical="center" wrapText="1"/>
      <protection hidden="1"/>
    </xf>
    <xf numFmtId="0" fontId="4" fillId="0" borderId="49" xfId="28" applyFont="1" applyBorder="1" applyAlignment="1" applyProtection="1">
      <alignment horizontal="left" vertical="center" wrapText="1"/>
      <protection hidden="1"/>
    </xf>
    <xf numFmtId="0" fontId="4" fillId="0" borderId="50" xfId="28" applyFont="1" applyBorder="1" applyAlignment="1" applyProtection="1">
      <alignment horizontal="left" vertical="center" wrapText="1"/>
      <protection hidden="1"/>
    </xf>
    <xf numFmtId="0" fontId="4" fillId="2" borderId="12" xfId="28" applyFont="1" applyFill="1" applyBorder="1" applyAlignment="1" applyProtection="1">
      <alignment horizontal="right" vertical="center" wrapText="1"/>
      <protection locked="0"/>
    </xf>
    <xf numFmtId="0" fontId="4" fillId="2" borderId="3" xfId="28" applyFont="1" applyFill="1" applyBorder="1" applyAlignment="1" applyProtection="1">
      <alignment horizontal="right" vertical="center" wrapText="1"/>
      <protection locked="0"/>
    </xf>
    <xf numFmtId="0" fontId="4" fillId="2" borderId="9" xfId="28" applyFont="1" applyFill="1" applyBorder="1" applyAlignment="1" applyProtection="1">
      <alignment horizontal="right" vertical="center" wrapText="1"/>
      <protection locked="0"/>
    </xf>
    <xf numFmtId="0" fontId="7" fillId="0" borderId="24" xfId="28" applyFont="1" applyBorder="1" applyAlignment="1" applyProtection="1">
      <alignment horizontal="center" vertical="center" wrapText="1"/>
      <protection hidden="1"/>
    </xf>
    <xf numFmtId="0" fontId="7" fillId="0" borderId="25" xfId="28" applyFont="1" applyBorder="1" applyAlignment="1" applyProtection="1">
      <alignment horizontal="center" vertical="center" wrapText="1"/>
      <protection hidden="1"/>
    </xf>
    <xf numFmtId="0" fontId="7" fillId="0" borderId="4" xfId="28" applyFont="1" applyBorder="1" applyAlignment="1" applyProtection="1">
      <alignment horizontal="left" vertical="center" wrapText="1"/>
      <protection hidden="1"/>
    </xf>
    <xf numFmtId="0" fontId="4" fillId="0" borderId="8" xfId="28" applyFont="1" applyBorder="1" applyAlignment="1" applyProtection="1">
      <alignment horizontal="left" vertical="center" wrapText="1"/>
      <protection hidden="1"/>
    </xf>
    <xf numFmtId="0" fontId="7" fillId="0" borderId="32" xfId="28" applyFont="1" applyBorder="1" applyAlignment="1" applyProtection="1">
      <alignment horizontal="center" vertical="center" wrapText="1"/>
      <protection hidden="1"/>
    </xf>
    <xf numFmtId="0" fontId="7" fillId="0" borderId="46" xfId="28" applyFont="1" applyBorder="1" applyAlignment="1" applyProtection="1">
      <alignment horizontal="center" vertical="center" wrapText="1"/>
      <protection hidden="1"/>
    </xf>
    <xf numFmtId="0" fontId="4" fillId="0" borderId="12" xfId="28" applyFont="1" applyBorder="1" applyAlignment="1" applyProtection="1">
      <alignment horizontal="justify" vertical="center" wrapText="1"/>
      <protection hidden="1"/>
    </xf>
    <xf numFmtId="0" fontId="4" fillId="0" borderId="9" xfId="28" applyFont="1" applyBorder="1" applyAlignment="1" applyProtection="1">
      <alignment horizontal="justify" vertical="center" wrapText="1"/>
      <protection hidden="1"/>
    </xf>
    <xf numFmtId="0" fontId="4" fillId="2" borderId="12" xfId="28" applyFont="1" applyFill="1" applyBorder="1" applyAlignment="1" applyProtection="1">
      <alignment horizontal="left" vertical="center" wrapText="1"/>
      <protection locked="0"/>
    </xf>
    <xf numFmtId="0" fontId="4" fillId="2" borderId="9" xfId="28" applyFont="1" applyFill="1" applyBorder="1" applyAlignment="1" applyProtection="1">
      <alignment horizontal="left" vertical="center" wrapText="1"/>
      <protection locked="0"/>
    </xf>
    <xf numFmtId="0" fontId="4" fillId="0" borderId="22" xfId="28" applyFont="1" applyBorder="1" applyAlignment="1" applyProtection="1">
      <alignment horizontal="left" vertical="center" wrapText="1"/>
      <protection hidden="1"/>
    </xf>
    <xf numFmtId="0" fontId="4" fillId="0" borderId="23" xfId="28" applyFont="1" applyBorder="1" applyAlignment="1" applyProtection="1">
      <alignment horizontal="left" vertical="center" wrapText="1"/>
      <protection hidden="1"/>
    </xf>
    <xf numFmtId="0" fontId="4" fillId="2" borderId="21" xfId="28" applyFont="1" applyFill="1" applyBorder="1" applyAlignment="1" applyProtection="1">
      <alignment horizontal="left" vertical="center" wrapText="1"/>
      <protection locked="0"/>
    </xf>
    <xf numFmtId="0" fontId="4" fillId="2" borderId="18" xfId="28" applyFont="1" applyFill="1" applyBorder="1" applyAlignment="1" applyProtection="1">
      <alignment horizontal="left" vertical="center" wrapText="1"/>
      <protection locked="0"/>
    </xf>
    <xf numFmtId="173" fontId="7" fillId="0" borderId="0" xfId="28" applyNumberFormat="1" applyFont="1" applyAlignment="1" applyProtection="1">
      <alignment horizontal="left" vertical="center"/>
      <protection hidden="1"/>
    </xf>
    <xf numFmtId="0" fontId="7" fillId="0" borderId="0" xfId="28" applyFont="1" applyAlignment="1" applyProtection="1">
      <alignment horizontal="left" vertical="center"/>
      <protection hidden="1"/>
    </xf>
    <xf numFmtId="0" fontId="4" fillId="0" borderId="15" xfId="28" applyFont="1" applyBorder="1" applyAlignment="1" applyProtection="1">
      <alignment horizontal="left" vertical="top" wrapText="1"/>
      <protection hidden="1"/>
    </xf>
    <xf numFmtId="0" fontId="4" fillId="0" borderId="34" xfId="28" applyFont="1" applyBorder="1" applyAlignment="1" applyProtection="1">
      <alignment horizontal="left" vertical="top" wrapText="1"/>
      <protection hidden="1"/>
    </xf>
    <xf numFmtId="0" fontId="4" fillId="8" borderId="6" xfId="28" applyFont="1" applyFill="1" applyBorder="1" applyAlignment="1" applyProtection="1">
      <alignment horizontal="center" vertical="top" wrapText="1"/>
      <protection locked="0" hidden="1"/>
    </xf>
    <xf numFmtId="0" fontId="4" fillId="2" borderId="6" xfId="28" applyFont="1" applyFill="1" applyBorder="1" applyAlignment="1" applyProtection="1">
      <alignment horizontal="center" vertical="top"/>
      <protection locked="0"/>
    </xf>
    <xf numFmtId="0" fontId="9" fillId="0" borderId="6" xfId="28" applyFont="1" applyBorder="1" applyAlignment="1" applyProtection="1">
      <alignment horizontal="center" vertical="center" wrapText="1"/>
      <protection hidden="1"/>
    </xf>
    <xf numFmtId="0" fontId="52" fillId="2" borderId="44" xfId="28" applyFont="1" applyFill="1" applyBorder="1" applyAlignment="1" applyProtection="1">
      <alignment horizontal="left" vertical="center" wrapText="1"/>
      <protection locked="0"/>
    </xf>
    <xf numFmtId="0" fontId="52" fillId="2" borderId="5" xfId="28" applyFont="1" applyFill="1" applyBorder="1" applyAlignment="1" applyProtection="1">
      <alignment horizontal="left" vertical="center" wrapText="1"/>
      <protection locked="0"/>
    </xf>
    <xf numFmtId="0" fontId="52" fillId="2" borderId="45" xfId="28" applyFont="1" applyFill="1" applyBorder="1" applyAlignment="1" applyProtection="1">
      <alignment horizontal="left" vertical="center" wrapText="1"/>
      <protection locked="0"/>
    </xf>
    <xf numFmtId="0" fontId="52" fillId="2" borderId="29" xfId="28" applyFont="1" applyFill="1" applyBorder="1" applyAlignment="1" applyProtection="1">
      <alignment horizontal="left" vertical="center" wrapText="1"/>
      <protection locked="0"/>
    </xf>
    <xf numFmtId="0" fontId="52" fillId="0" borderId="0" xfId="28" applyFont="1" applyAlignment="1" applyProtection="1">
      <alignment horizontal="justify" vertical="top"/>
      <protection hidden="1"/>
    </xf>
    <xf numFmtId="0" fontId="4" fillId="0" borderId="0" xfId="28" applyFont="1" applyAlignment="1" applyProtection="1">
      <alignment horizontal="left" vertical="top"/>
      <protection hidden="1"/>
    </xf>
    <xf numFmtId="0" fontId="7" fillId="0" borderId="0" xfId="28" applyFont="1" applyAlignment="1" applyProtection="1">
      <alignment horizontal="center" vertical="top" wrapText="1"/>
      <protection hidden="1"/>
    </xf>
    <xf numFmtId="0" fontId="4" fillId="0" borderId="0" xfId="28" applyFont="1" applyAlignment="1" applyProtection="1">
      <alignment horizontal="left"/>
      <protection hidden="1"/>
    </xf>
    <xf numFmtId="0" fontId="52" fillId="0" borderId="0" xfId="28" applyFont="1" applyAlignment="1" applyProtection="1">
      <alignment horizontal="left" vertical="top"/>
      <protection hidden="1"/>
    </xf>
    <xf numFmtId="0" fontId="67" fillId="0" borderId="12" xfId="28" applyFont="1" applyBorder="1" applyAlignment="1" applyProtection="1">
      <alignment horizontal="left" vertical="top" wrapText="1"/>
      <protection hidden="1"/>
    </xf>
    <xf numFmtId="0" fontId="67" fillId="0" borderId="3" xfId="28" applyFont="1" applyBorder="1" applyAlignment="1" applyProtection="1">
      <alignment horizontal="left" vertical="top" wrapText="1"/>
      <protection hidden="1"/>
    </xf>
    <xf numFmtId="0" fontId="67" fillId="0" borderId="9" xfId="28" applyFont="1" applyBorder="1" applyAlignment="1" applyProtection="1">
      <alignment horizontal="left" vertical="top" wrapText="1"/>
      <protection hidden="1"/>
    </xf>
    <xf numFmtId="0" fontId="4" fillId="2" borderId="14" xfId="28" applyFont="1" applyFill="1" applyBorder="1" applyAlignment="1" applyProtection="1">
      <alignment horizontal="left" vertical="top" wrapText="1"/>
      <protection hidden="1"/>
    </xf>
    <xf numFmtId="0" fontId="4" fillId="2" borderId="11" xfId="28" applyFont="1" applyFill="1" applyBorder="1" applyAlignment="1" applyProtection="1">
      <alignment horizontal="left" vertical="top" wrapText="1"/>
      <protection hidden="1"/>
    </xf>
    <xf numFmtId="0" fontId="4" fillId="2" borderId="13" xfId="28" applyFont="1" applyFill="1" applyBorder="1" applyAlignment="1" applyProtection="1">
      <alignment horizontal="left" vertical="top" wrapText="1"/>
      <protection hidden="1"/>
    </xf>
    <xf numFmtId="0" fontId="4" fillId="2" borderId="10" xfId="28" applyFont="1" applyFill="1" applyBorder="1" applyAlignment="1" applyProtection="1">
      <alignment horizontal="left" vertical="top" wrapText="1"/>
      <protection hidden="1"/>
    </xf>
    <xf numFmtId="0" fontId="4" fillId="0" borderId="12" xfId="28" applyFont="1" applyBorder="1" applyAlignment="1" applyProtection="1">
      <alignment horizontal="center" vertical="center" wrapText="1"/>
      <protection hidden="1"/>
    </xf>
    <xf numFmtId="0" fontId="4" fillId="0" borderId="3" xfId="28" applyFont="1" applyBorder="1" applyAlignment="1" applyProtection="1">
      <alignment horizontal="center" vertical="center" wrapText="1"/>
      <protection hidden="1"/>
    </xf>
    <xf numFmtId="0" fontId="4" fillId="0" borderId="9" xfId="28" applyFont="1" applyBorder="1" applyAlignment="1" applyProtection="1">
      <alignment horizontal="center" vertical="center" wrapText="1"/>
      <protection hidden="1"/>
    </xf>
    <xf numFmtId="0" fontId="4" fillId="0" borderId="8" xfId="28" applyFont="1" applyBorder="1" applyAlignment="1" applyProtection="1">
      <alignment horizontal="center" vertical="top"/>
      <protection hidden="1"/>
    </xf>
    <xf numFmtId="0" fontId="4" fillId="0" borderId="17" xfId="28" applyFont="1" applyBorder="1" applyAlignment="1" applyProtection="1">
      <alignment horizontal="center" vertical="top"/>
      <protection hidden="1"/>
    </xf>
    <xf numFmtId="0" fontId="4" fillId="0" borderId="16" xfId="28" applyFont="1" applyBorder="1" applyAlignment="1" applyProtection="1">
      <alignment horizontal="center" vertical="top"/>
      <protection hidden="1"/>
    </xf>
    <xf numFmtId="0" fontId="4" fillId="0" borderId="3" xfId="28" applyFont="1" applyBorder="1" applyAlignment="1">
      <alignment horizontal="center" vertical="top" wrapText="1"/>
    </xf>
    <xf numFmtId="0" fontId="4" fillId="0" borderId="9" xfId="28" applyFont="1" applyBorder="1" applyAlignment="1">
      <alignment horizontal="center" vertical="top" wrapText="1"/>
    </xf>
    <xf numFmtId="0" fontId="4" fillId="0" borderId="12" xfId="28" applyFont="1" applyBorder="1" applyAlignment="1">
      <alignment horizontal="center" vertical="top" wrapText="1"/>
    </xf>
    <xf numFmtId="0" fontId="4" fillId="0" borderId="12" xfId="28" applyFont="1" applyBorder="1" applyAlignment="1" applyProtection="1">
      <alignment horizontal="center" vertical="top"/>
      <protection hidden="1"/>
    </xf>
    <xf numFmtId="0" fontId="4" fillId="0" borderId="3" xfId="28" applyFont="1" applyBorder="1" applyAlignment="1" applyProtection="1">
      <alignment horizontal="center" vertical="top"/>
      <protection hidden="1"/>
    </xf>
    <xf numFmtId="0" fontId="4" fillId="0" borderId="9" xfId="28" applyFont="1" applyBorder="1" applyAlignment="1" applyProtection="1">
      <alignment horizontal="center" vertical="top"/>
      <protection hidden="1"/>
    </xf>
    <xf numFmtId="0" fontId="7" fillId="2" borderId="13" xfId="28" applyFont="1" applyFill="1" applyBorder="1" applyAlignment="1" applyProtection="1">
      <alignment horizontal="left" vertical="center" wrapText="1"/>
      <protection hidden="1"/>
    </xf>
    <xf numFmtId="0" fontId="7" fillId="2" borderId="10" xfId="28" applyFont="1" applyFill="1" applyBorder="1" applyAlignment="1" applyProtection="1">
      <alignment horizontal="left" vertical="center" wrapText="1"/>
      <protection hidden="1"/>
    </xf>
    <xf numFmtId="0" fontId="60" fillId="0" borderId="12" xfId="28" applyFont="1" applyBorder="1" applyAlignment="1" applyProtection="1">
      <alignment horizontal="left" vertical="top" wrapText="1"/>
      <protection hidden="1"/>
    </xf>
    <xf numFmtId="0" fontId="60" fillId="0" borderId="3" xfId="28" applyFont="1" applyBorder="1" applyAlignment="1" applyProtection="1">
      <alignment horizontal="left" vertical="top" wrapText="1"/>
      <protection hidden="1"/>
    </xf>
    <xf numFmtId="0" fontId="60" fillId="0" borderId="9" xfId="28" applyFont="1" applyBorder="1" applyAlignment="1" applyProtection="1">
      <alignment horizontal="left" vertical="top" wrapText="1"/>
      <protection hidden="1"/>
    </xf>
    <xf numFmtId="0" fontId="4" fillId="0" borderId="13" xfId="28" applyFont="1" applyBorder="1" applyAlignment="1" applyProtection="1">
      <alignment horizontal="left" vertical="top" wrapText="1"/>
      <protection hidden="1"/>
    </xf>
    <xf numFmtId="0" fontId="4" fillId="0" borderId="10" xfId="28" applyFont="1" applyBorder="1" applyAlignment="1" applyProtection="1">
      <alignment horizontal="left" vertical="top" wrapText="1"/>
      <protection hidden="1"/>
    </xf>
    <xf numFmtId="0" fontId="4" fillId="2" borderId="3" xfId="28" applyFont="1" applyFill="1" applyBorder="1" applyAlignment="1" applyProtection="1">
      <alignment horizontal="center" vertical="top" wrapText="1"/>
      <protection locked="0"/>
    </xf>
    <xf numFmtId="0" fontId="4" fillId="2" borderId="9" xfId="28" applyFont="1" applyFill="1" applyBorder="1" applyAlignment="1" applyProtection="1">
      <alignment horizontal="center" vertical="top" wrapText="1"/>
      <protection locked="0"/>
    </xf>
    <xf numFmtId="0" fontId="4" fillId="0" borderId="12" xfId="0" applyFont="1" applyBorder="1" applyAlignment="1">
      <alignment horizontal="left" vertical="top" wrapText="1"/>
    </xf>
    <xf numFmtId="0" fontId="4" fillId="0" borderId="3" xfId="0" applyFont="1" applyBorder="1" applyAlignment="1">
      <alignment horizontal="left" vertical="top" wrapText="1"/>
    </xf>
    <xf numFmtId="0" fontId="4" fillId="0" borderId="9" xfId="0" applyFont="1" applyBorder="1" applyAlignment="1">
      <alignment horizontal="left" vertical="top" wrapText="1"/>
    </xf>
    <xf numFmtId="0" fontId="4" fillId="0" borderId="0" xfId="28" applyFont="1" applyAlignment="1" applyProtection="1">
      <alignment horizontal="center" vertical="top"/>
      <protection hidden="1"/>
    </xf>
    <xf numFmtId="0" fontId="7" fillId="0" borderId="12" xfId="28" applyFont="1" applyBorder="1" applyAlignment="1" applyProtection="1">
      <alignment horizontal="left" vertical="top"/>
      <protection hidden="1"/>
    </xf>
    <xf numFmtId="0" fontId="7" fillId="0" borderId="3" xfId="28" applyFont="1" applyBorder="1" applyAlignment="1" applyProtection="1">
      <alignment horizontal="left" vertical="top"/>
      <protection hidden="1"/>
    </xf>
    <xf numFmtId="0" fontId="7" fillId="0" borderId="9" xfId="28" applyFont="1" applyBorder="1" applyAlignment="1" applyProtection="1">
      <alignment horizontal="left" vertical="top"/>
      <protection hidden="1"/>
    </xf>
    <xf numFmtId="0" fontId="4" fillId="0" borderId="6" xfId="0" applyFont="1" applyBorder="1" applyAlignment="1">
      <alignment horizontal="right" vertical="top" wrapText="1"/>
    </xf>
    <xf numFmtId="0" fontId="69" fillId="0" borderId="9" xfId="28" applyFont="1" applyBorder="1" applyAlignment="1" applyProtection="1">
      <alignment horizontal="left" vertical="top" wrapText="1"/>
      <protection hidden="1"/>
    </xf>
    <xf numFmtId="0" fontId="4" fillId="0" borderId="15" xfId="28" applyFont="1" applyBorder="1" applyAlignment="1" applyProtection="1">
      <alignment horizontal="left" vertical="top"/>
      <protection hidden="1"/>
    </xf>
    <xf numFmtId="0" fontId="7" fillId="0" borderId="43" xfId="28" applyFont="1" applyBorder="1" applyAlignment="1" applyProtection="1">
      <alignment horizontal="left" vertical="top"/>
      <protection hidden="1"/>
    </xf>
    <xf numFmtId="0" fontId="9" fillId="0" borderId="12" xfId="28" applyFont="1" applyBorder="1" applyAlignment="1" applyProtection="1">
      <alignment horizontal="left" vertical="center" wrapText="1"/>
      <protection hidden="1"/>
    </xf>
    <xf numFmtId="0" fontId="9" fillId="0" borderId="3" xfId="28" applyFont="1" applyBorder="1" applyAlignment="1" applyProtection="1">
      <alignment horizontal="left" vertical="center" wrapText="1"/>
      <protection hidden="1"/>
    </xf>
    <xf numFmtId="0" fontId="9" fillId="0" borderId="9" xfId="28" applyFont="1" applyBorder="1" applyAlignment="1" applyProtection="1">
      <alignment horizontal="left" vertical="center" wrapText="1"/>
      <protection hidden="1"/>
    </xf>
    <xf numFmtId="0" fontId="4" fillId="0" borderId="46" xfId="28" applyFont="1" applyBorder="1" applyAlignment="1" applyProtection="1">
      <alignment horizontal="justify" vertical="top" wrapText="1"/>
      <protection hidden="1"/>
    </xf>
    <xf numFmtId="0" fontId="52" fillId="0" borderId="34" xfId="28" applyFont="1" applyBorder="1" applyAlignment="1" applyProtection="1">
      <alignment horizontal="left" vertical="top" wrapText="1"/>
      <protection hidden="1"/>
    </xf>
    <xf numFmtId="0" fontId="4" fillId="0" borderId="0" xfId="0" applyFont="1" applyAlignment="1" applyProtection="1">
      <alignment horizontal="justify" vertical="center" wrapText="1"/>
      <protection hidden="1"/>
    </xf>
    <xf numFmtId="0" fontId="4" fillId="0" borderId="0" xfId="0" applyFont="1" applyAlignment="1" applyProtection="1">
      <alignment horizontal="justify" vertical="top" wrapText="1"/>
      <protection hidden="1"/>
    </xf>
    <xf numFmtId="0" fontId="4" fillId="0" borderId="0" xfId="0" applyFont="1" applyAlignment="1" applyProtection="1">
      <alignment horizontal="justify" vertical="center"/>
      <protection hidden="1"/>
    </xf>
    <xf numFmtId="0" fontId="4" fillId="2" borderId="5" xfId="0" applyFont="1" applyFill="1" applyBorder="1" applyAlignment="1" applyProtection="1">
      <alignment horizontal="justify" vertical="center" wrapText="1"/>
      <protection locked="0"/>
    </xf>
    <xf numFmtId="0" fontId="63" fillId="0" borderId="33" xfId="28" applyFont="1" applyBorder="1" applyAlignment="1" applyProtection="1">
      <alignment horizontal="left" vertical="top" wrapText="1"/>
      <protection hidden="1"/>
    </xf>
    <xf numFmtId="0" fontId="63" fillId="0" borderId="15" xfId="28" applyFont="1" applyBorder="1" applyAlignment="1" applyProtection="1">
      <alignment horizontal="left" vertical="top" wrapText="1"/>
      <protection hidden="1"/>
    </xf>
    <xf numFmtId="0" fontId="63" fillId="0" borderId="34" xfId="28" applyFont="1" applyBorder="1" applyAlignment="1" applyProtection="1">
      <alignment horizontal="left" vertical="top" wrapText="1"/>
      <protection hidden="1"/>
    </xf>
    <xf numFmtId="0" fontId="63" fillId="0" borderId="13" xfId="28" applyFont="1" applyBorder="1" applyAlignment="1" applyProtection="1">
      <alignment horizontal="left" vertical="top" wrapText="1"/>
      <protection hidden="1"/>
    </xf>
    <xf numFmtId="0" fontId="63" fillId="0" borderId="0" xfId="28" applyFont="1" applyAlignment="1" applyProtection="1">
      <alignment horizontal="left" vertical="top" wrapText="1"/>
      <protection hidden="1"/>
    </xf>
    <xf numFmtId="0" fontId="63" fillId="0" borderId="10" xfId="28" applyFont="1" applyBorder="1" applyAlignment="1" applyProtection="1">
      <alignment horizontal="left" vertical="top" wrapText="1"/>
      <protection hidden="1"/>
    </xf>
    <xf numFmtId="0" fontId="63" fillId="0" borderId="0" xfId="28" applyFont="1" applyAlignment="1" applyProtection="1">
      <alignment horizontal="justify" vertical="center"/>
      <protection hidden="1"/>
    </xf>
    <xf numFmtId="0" fontId="64" fillId="0" borderId="8" xfId="28" applyFont="1" applyBorder="1" applyAlignment="1" applyProtection="1">
      <alignment horizontal="center" vertical="center" wrapText="1"/>
      <protection hidden="1"/>
    </xf>
    <xf numFmtId="0" fontId="64" fillId="0" borderId="16" xfId="28" applyFont="1" applyBorder="1" applyAlignment="1" applyProtection="1">
      <alignment horizontal="center" vertical="center" wrapText="1"/>
      <protection hidden="1"/>
    </xf>
    <xf numFmtId="0" fontId="64" fillId="0" borderId="12" xfId="28" applyFont="1" applyBorder="1" applyAlignment="1" applyProtection="1">
      <alignment horizontal="center" vertical="center" wrapText="1"/>
      <protection hidden="1"/>
    </xf>
    <xf numFmtId="0" fontId="64" fillId="0" borderId="9" xfId="28" applyFont="1" applyBorder="1" applyAlignment="1" applyProtection="1">
      <alignment horizontal="center" vertical="center" wrapText="1"/>
      <protection hidden="1"/>
    </xf>
    <xf numFmtId="0" fontId="9" fillId="0" borderId="13" xfId="0" applyFont="1" applyBorder="1" applyAlignment="1" applyProtection="1">
      <alignment horizontal="justify" vertical="center" wrapText="1"/>
      <protection hidden="1"/>
    </xf>
    <xf numFmtId="0" fontId="7" fillId="14" borderId="13" xfId="28" applyFont="1" applyFill="1" applyBorder="1" applyAlignment="1" applyProtection="1">
      <alignment horizontal="center" vertical="center" wrapText="1"/>
      <protection hidden="1"/>
    </xf>
    <xf numFmtId="0" fontId="7" fillId="14" borderId="0" xfId="28" applyFont="1" applyFill="1" applyAlignment="1" applyProtection="1">
      <alignment horizontal="center" vertical="center" wrapText="1"/>
      <protection hidden="1"/>
    </xf>
    <xf numFmtId="0" fontId="7" fillId="14" borderId="10" xfId="28" applyFont="1" applyFill="1" applyBorder="1" applyAlignment="1" applyProtection="1">
      <alignment horizontal="center" vertical="center" wrapText="1"/>
      <protection hidden="1"/>
    </xf>
    <xf numFmtId="0" fontId="4" fillId="0" borderId="15" xfId="28" applyFont="1" applyBorder="1" applyAlignment="1" applyProtection="1">
      <alignment horizontal="left" vertical="center" wrapText="1"/>
      <protection hidden="1"/>
    </xf>
    <xf numFmtId="0" fontId="4" fillId="0" borderId="13" xfId="28" applyFont="1" applyBorder="1" applyAlignment="1" applyProtection="1">
      <alignment horizontal="justify" vertical="center"/>
      <protection hidden="1"/>
    </xf>
    <xf numFmtId="0" fontId="4" fillId="0" borderId="0" xfId="28" applyFont="1" applyAlignment="1" applyProtection="1">
      <alignment horizontal="justify" vertical="center"/>
      <protection hidden="1"/>
    </xf>
    <xf numFmtId="0" fontId="4" fillId="0" borderId="10" xfId="28" applyFont="1" applyBorder="1" applyAlignment="1" applyProtection="1">
      <alignment horizontal="justify" vertical="center"/>
      <protection hidden="1"/>
    </xf>
    <xf numFmtId="0" fontId="9" fillId="0" borderId="6" xfId="0" applyFont="1" applyBorder="1" applyAlignment="1">
      <alignment horizontal="left" vertical="top" wrapText="1" indent="2"/>
    </xf>
    <xf numFmtId="0" fontId="9" fillId="0" borderId="6" xfId="0" applyFont="1" applyBorder="1" applyAlignment="1">
      <alignment horizontal="justify" vertical="top" wrapText="1"/>
    </xf>
    <xf numFmtId="0" fontId="63" fillId="2" borderId="21" xfId="28" applyFont="1" applyFill="1" applyBorder="1" applyAlignment="1" applyProtection="1">
      <alignment horizontal="center" vertical="top" wrapText="1"/>
      <protection locked="0" hidden="1"/>
    </xf>
    <xf numFmtId="0" fontId="63" fillId="2" borderId="18" xfId="28" applyFont="1" applyFill="1" applyBorder="1" applyAlignment="1" applyProtection="1">
      <alignment horizontal="center" vertical="top" wrapText="1"/>
      <protection locked="0" hidden="1"/>
    </xf>
    <xf numFmtId="0" fontId="7" fillId="0" borderId="13" xfId="28" applyFont="1" applyBorder="1" applyAlignment="1" applyProtection="1">
      <alignment horizontal="center" vertical="center"/>
      <protection hidden="1"/>
    </xf>
    <xf numFmtId="0" fontId="7" fillId="0" borderId="0" xfId="28" applyFont="1" applyAlignment="1" applyProtection="1">
      <alignment horizontal="center" vertical="center"/>
      <protection hidden="1"/>
    </xf>
    <xf numFmtId="0" fontId="7" fillId="0" borderId="10" xfId="28" applyFont="1" applyBorder="1" applyAlignment="1" applyProtection="1">
      <alignment horizontal="center" vertical="center"/>
      <protection hidden="1"/>
    </xf>
    <xf numFmtId="0" fontId="78" fillId="0" borderId="13" xfId="28" applyFont="1" applyBorder="1" applyAlignment="1" applyProtection="1">
      <alignment horizontal="justify" vertical="center" wrapText="1"/>
      <protection hidden="1"/>
    </xf>
    <xf numFmtId="0" fontId="78" fillId="0" borderId="0" xfId="28" applyFont="1" applyAlignment="1" applyProtection="1">
      <alignment horizontal="justify" vertical="center"/>
      <protection hidden="1"/>
    </xf>
    <xf numFmtId="0" fontId="78" fillId="0" borderId="10" xfId="28" applyFont="1" applyBorder="1" applyAlignment="1" applyProtection="1">
      <alignment horizontal="justify" vertical="center"/>
      <protection hidden="1"/>
    </xf>
    <xf numFmtId="0" fontId="64" fillId="0" borderId="33" xfId="28" applyFont="1" applyBorder="1" applyAlignment="1" applyProtection="1">
      <alignment horizontal="center" vertical="center" wrapText="1"/>
      <protection hidden="1"/>
    </xf>
    <xf numFmtId="0" fontId="64" fillId="0" borderId="34" xfId="28" applyFont="1" applyBorder="1" applyAlignment="1" applyProtection="1">
      <alignment horizontal="center" vertical="center" wrapText="1"/>
      <protection hidden="1"/>
    </xf>
    <xf numFmtId="0" fontId="64" fillId="0" borderId="14" xfId="28" applyFont="1" applyBorder="1" applyAlignment="1" applyProtection="1">
      <alignment horizontal="center" vertical="center" wrapText="1"/>
      <protection hidden="1"/>
    </xf>
    <xf numFmtId="0" fontId="64" fillId="0" borderId="11" xfId="28" applyFont="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8" fillId="2" borderId="12"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2" borderId="6" xfId="0" applyFont="1" applyFill="1" applyBorder="1" applyAlignment="1" applyProtection="1">
      <alignment horizontal="center" vertical="center" wrapText="1"/>
      <protection locked="0"/>
    </xf>
    <xf numFmtId="0" fontId="8" fillId="0" borderId="6" xfId="0" applyFont="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9" fillId="0" borderId="33" xfId="0" applyFont="1" applyBorder="1" applyAlignment="1" applyProtection="1">
      <alignment horizontal="center" vertical="center" wrapText="1"/>
      <protection hidden="1"/>
    </xf>
    <xf numFmtId="0" fontId="9" fillId="0" borderId="15" xfId="0" applyFont="1" applyBorder="1" applyAlignment="1" applyProtection="1">
      <alignment horizontal="center" vertical="center" wrapText="1"/>
      <protection hidden="1"/>
    </xf>
    <xf numFmtId="0" fontId="9" fillId="0" borderId="34"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4" fillId="0" borderId="6" xfId="0" applyFont="1" applyBorder="1" applyAlignment="1" applyProtection="1">
      <alignment horizontal="center" vertical="top" wrapText="1"/>
      <protection hidden="1"/>
    </xf>
    <xf numFmtId="0" fontId="4" fillId="0" borderId="7" xfId="0" applyFont="1" applyBorder="1" applyAlignment="1" applyProtection="1">
      <alignment horizontal="left" vertical="top" wrapText="1"/>
      <protection hidden="1"/>
    </xf>
    <xf numFmtId="0" fontId="4" fillId="0" borderId="19" xfId="0" applyFont="1" applyBorder="1" applyAlignment="1" applyProtection="1">
      <alignment horizontal="left" vertical="top" wrapText="1"/>
      <protection hidden="1"/>
    </xf>
    <xf numFmtId="0" fontId="4" fillId="0" borderId="20" xfId="0" applyFont="1" applyBorder="1" applyAlignment="1" applyProtection="1">
      <alignment horizontal="left" vertical="top" wrapText="1"/>
      <protection hidden="1"/>
    </xf>
    <xf numFmtId="0" fontId="4" fillId="0" borderId="6" xfId="0" applyFont="1" applyBorder="1" applyAlignment="1" applyProtection="1">
      <alignment horizontal="left" vertical="top" wrapText="1"/>
      <protection hidden="1"/>
    </xf>
    <xf numFmtId="0" fontId="47" fillId="0" borderId="15" xfId="0" applyFont="1" applyBorder="1" applyAlignment="1" applyProtection="1">
      <alignment horizontal="center" vertical="center" wrapText="1"/>
      <protection hidden="1"/>
    </xf>
    <xf numFmtId="0" fontId="9" fillId="0" borderId="0" xfId="0" applyFont="1" applyAlignment="1">
      <alignment horizontal="justify" vertical="center" wrapText="1"/>
    </xf>
    <xf numFmtId="0" fontId="8" fillId="4" borderId="0" xfId="33" applyFont="1" applyFill="1" applyAlignment="1" applyProtection="1">
      <alignment horizontal="left" vertical="top" wrapText="1"/>
      <protection hidden="1"/>
    </xf>
    <xf numFmtId="0" fontId="10" fillId="13" borderId="0" xfId="0" applyFont="1" applyFill="1" applyAlignment="1">
      <alignment horizontal="center" vertical="center" wrapText="1"/>
    </xf>
    <xf numFmtId="0" fontId="9" fillId="14" borderId="0" xfId="0" applyFont="1" applyFill="1" applyAlignment="1">
      <alignment horizontal="center" vertical="center"/>
    </xf>
    <xf numFmtId="0" fontId="8" fillId="2" borderId="6" xfId="0" applyFont="1" applyFill="1" applyBorder="1" applyAlignment="1" applyProtection="1">
      <alignment horizontal="left" vertical="top" wrapText="1"/>
      <protection locked="0" hidden="1"/>
    </xf>
    <xf numFmtId="0" fontId="8" fillId="2" borderId="6" xfId="0" applyFont="1" applyFill="1" applyBorder="1" applyAlignment="1" applyProtection="1">
      <alignment horizontal="left" vertical="top" wrapText="1"/>
      <protection locked="0"/>
    </xf>
    <xf numFmtId="0" fontId="8" fillId="0" borderId="0" xfId="0" applyFont="1" applyAlignment="1" applyProtection="1">
      <alignment horizontal="left" vertical="center"/>
      <protection hidden="1"/>
    </xf>
    <xf numFmtId="0" fontId="8" fillId="0" borderId="0" xfId="0" applyFont="1" applyAlignment="1" applyProtection="1">
      <alignment horizontal="justify" vertical="center" wrapText="1"/>
      <protection hidden="1"/>
    </xf>
    <xf numFmtId="0" fontId="8" fillId="0" borderId="12" xfId="0" applyFont="1" applyBorder="1" applyAlignment="1" applyProtection="1">
      <alignment horizontal="left" vertical="center" wrapText="1"/>
      <protection hidden="1"/>
    </xf>
    <xf numFmtId="0" fontId="8" fillId="0" borderId="3" xfId="0" applyFont="1" applyBorder="1" applyAlignment="1" applyProtection="1">
      <alignment horizontal="left" vertical="center" wrapText="1"/>
      <protection hidden="1"/>
    </xf>
    <xf numFmtId="0" fontId="8" fillId="0" borderId="9" xfId="0" applyFont="1" applyBorder="1" applyAlignment="1" applyProtection="1">
      <alignment horizontal="left" vertical="center" wrapText="1"/>
      <protection hidden="1"/>
    </xf>
    <xf numFmtId="0" fontId="7" fillId="0" borderId="12" xfId="0" applyFont="1" applyBorder="1" applyAlignment="1" applyProtection="1">
      <alignment horizontal="center" vertical="center" wrapText="1"/>
      <protection hidden="1"/>
    </xf>
    <xf numFmtId="0" fontId="7" fillId="0" borderId="3" xfId="0" applyFont="1" applyBorder="1" applyAlignment="1" applyProtection="1">
      <alignment horizontal="center" vertical="center" wrapText="1"/>
      <protection hidden="1"/>
    </xf>
    <xf numFmtId="0" fontId="7" fillId="0" borderId="9" xfId="0" applyFont="1" applyBorder="1" applyAlignment="1" applyProtection="1">
      <alignment horizontal="center" vertical="center" wrapText="1"/>
      <protection hidden="1"/>
    </xf>
    <xf numFmtId="0" fontId="0" fillId="0" borderId="12" xfId="0" applyBorder="1" applyAlignment="1" applyProtection="1">
      <alignment horizontal="left" vertical="center"/>
      <protection hidden="1"/>
    </xf>
    <xf numFmtId="0" fontId="0" fillId="0" borderId="3" xfId="0" applyBorder="1" applyAlignment="1" applyProtection="1">
      <alignment horizontal="left" vertical="center"/>
      <protection hidden="1"/>
    </xf>
    <xf numFmtId="0" fontId="0" fillId="0" borderId="9" xfId="0" applyBorder="1" applyAlignment="1" applyProtection="1">
      <alignment horizontal="left" vertical="center"/>
      <protection hidden="1"/>
    </xf>
    <xf numFmtId="0" fontId="84" fillId="0" borderId="12" xfId="0" applyFont="1" applyBorder="1" applyAlignment="1" applyProtection="1">
      <alignment horizontal="justify" vertical="center" wrapText="1"/>
      <protection hidden="1"/>
    </xf>
    <xf numFmtId="0" fontId="84" fillId="0" borderId="3" xfId="0" applyFont="1" applyBorder="1" applyAlignment="1" applyProtection="1">
      <alignment horizontal="justify" vertical="center" wrapText="1"/>
      <protection hidden="1"/>
    </xf>
    <xf numFmtId="0" fontId="84" fillId="0" borderId="4" xfId="0" applyFont="1" applyBorder="1" applyAlignment="1" applyProtection="1">
      <alignment horizontal="justify" vertical="center" wrapText="1"/>
      <protection hidden="1"/>
    </xf>
    <xf numFmtId="0" fontId="84" fillId="0" borderId="9" xfId="0" applyFont="1" applyBorder="1" applyAlignment="1" applyProtection="1">
      <alignment horizontal="justify" vertical="center" wrapText="1"/>
      <protection hidden="1"/>
    </xf>
    <xf numFmtId="0" fontId="9" fillId="11" borderId="12" xfId="0" applyFont="1" applyFill="1" applyBorder="1" applyAlignment="1" applyProtection="1">
      <alignment horizontal="left" vertical="center" wrapText="1"/>
      <protection hidden="1"/>
    </xf>
    <xf numFmtId="0" fontId="9" fillId="11" borderId="3" xfId="0" applyFont="1" applyFill="1" applyBorder="1" applyAlignment="1" applyProtection="1">
      <alignment horizontal="left" vertical="center" wrapText="1"/>
      <protection hidden="1"/>
    </xf>
    <xf numFmtId="0" fontId="9" fillId="11" borderId="9" xfId="0" applyFont="1" applyFill="1" applyBorder="1" applyAlignment="1" applyProtection="1">
      <alignment horizontal="left" vertical="center" wrapText="1"/>
      <protection hidden="1"/>
    </xf>
    <xf numFmtId="0" fontId="8" fillId="9" borderId="12" xfId="0" applyFont="1" applyFill="1" applyBorder="1" applyAlignment="1">
      <alignment horizontal="left" vertical="center" wrapText="1" indent="1"/>
    </xf>
    <xf numFmtId="0" fontId="8" fillId="9" borderId="9" xfId="0" applyFont="1" applyFill="1" applyBorder="1" applyAlignment="1">
      <alignment horizontal="left" vertical="center" wrapText="1" indent="1"/>
    </xf>
    <xf numFmtId="0" fontId="8" fillId="0" borderId="8" xfId="0" applyFont="1" applyBorder="1" applyAlignment="1" applyProtection="1">
      <alignment horizontal="center" vertical="center" wrapText="1"/>
      <protection hidden="1"/>
    </xf>
    <xf numFmtId="0" fontId="0" fillId="0" borderId="17" xfId="0" applyBorder="1" applyAlignment="1">
      <alignment horizontal="center" vertical="center" wrapText="1"/>
    </xf>
    <xf numFmtId="0" fontId="9" fillId="11" borderId="6" xfId="0" applyFont="1" applyFill="1" applyBorder="1" applyAlignment="1" applyProtection="1">
      <alignment horizontal="left" vertical="center" wrapText="1"/>
      <protection hidden="1"/>
    </xf>
    <xf numFmtId="0" fontId="80" fillId="0" borderId="12" xfId="0" applyFont="1" applyBorder="1" applyAlignment="1" applyProtection="1">
      <alignment horizontal="justify" vertical="center" wrapText="1"/>
      <protection hidden="1"/>
    </xf>
    <xf numFmtId="0" fontId="80" fillId="0" borderId="3" xfId="0" applyFont="1" applyBorder="1" applyAlignment="1" applyProtection="1">
      <alignment horizontal="justify" vertical="center" wrapText="1"/>
      <protection hidden="1"/>
    </xf>
    <xf numFmtId="0" fontId="80" fillId="0" borderId="9" xfId="0" applyFont="1" applyBorder="1" applyAlignment="1" applyProtection="1">
      <alignment horizontal="justify" vertical="center" wrapText="1"/>
      <protection hidden="1"/>
    </xf>
    <xf numFmtId="0" fontId="9" fillId="0" borderId="12" xfId="0" applyFont="1" applyBorder="1" applyAlignment="1" applyProtection="1">
      <alignment horizontal="justify" vertical="center" wrapText="1"/>
      <protection hidden="1"/>
    </xf>
    <xf numFmtId="0" fontId="9" fillId="0" borderId="3" xfId="0" applyFont="1" applyBorder="1" applyAlignment="1" applyProtection="1">
      <alignment horizontal="justify" vertical="center" wrapText="1"/>
      <protection hidden="1"/>
    </xf>
    <xf numFmtId="0" fontId="9" fillId="0" borderId="9" xfId="0" applyFont="1" applyBorder="1" applyAlignment="1" applyProtection="1">
      <alignment horizontal="justify" vertical="center" wrapText="1"/>
      <protection hidden="1"/>
    </xf>
    <xf numFmtId="0" fontId="79" fillId="0" borderId="12" xfId="0" applyFont="1" applyBorder="1" applyAlignment="1" applyProtection="1">
      <alignment horizontal="left" vertical="top" wrapText="1"/>
      <protection hidden="1"/>
    </xf>
    <xf numFmtId="0" fontId="79" fillId="0" borderId="3" xfId="0" applyFont="1" applyBorder="1" applyAlignment="1" applyProtection="1">
      <alignment horizontal="left" vertical="top" wrapText="1"/>
      <protection hidden="1"/>
    </xf>
    <xf numFmtId="0" fontId="9" fillId="0" borderId="12"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9" xfId="0" applyFont="1" applyBorder="1" applyAlignment="1" applyProtection="1">
      <alignment horizontal="left" vertical="center" wrapText="1"/>
      <protection hidden="1"/>
    </xf>
    <xf numFmtId="0" fontId="84" fillId="0" borderId="12" xfId="0" applyFont="1" applyBorder="1" applyAlignment="1" applyProtection="1">
      <alignment horizontal="justify" vertical="top" wrapText="1"/>
      <protection hidden="1"/>
    </xf>
    <xf numFmtId="0" fontId="84" fillId="0" borderId="3" xfId="0" applyFont="1" applyBorder="1" applyAlignment="1" applyProtection="1">
      <alignment horizontal="justify" vertical="top" wrapText="1"/>
      <protection hidden="1"/>
    </xf>
    <xf numFmtId="0" fontId="8" fillId="0" borderId="12" xfId="0" applyFont="1" applyBorder="1" applyAlignment="1" applyProtection="1">
      <alignment horizontal="justify" vertical="center" wrapText="1"/>
      <protection hidden="1"/>
    </xf>
    <xf numFmtId="0" fontId="8" fillId="0" borderId="3" xfId="0" applyFont="1" applyBorder="1" applyAlignment="1" applyProtection="1">
      <alignment horizontal="justify" vertical="center" wrapText="1"/>
      <protection hidden="1"/>
    </xf>
    <xf numFmtId="0" fontId="8" fillId="0" borderId="9" xfId="0" applyFont="1" applyBorder="1" applyAlignment="1" applyProtection="1">
      <alignment horizontal="justify" vertical="center" wrapText="1"/>
      <protection hidden="1"/>
    </xf>
    <xf numFmtId="0" fontId="8" fillId="0" borderId="12" xfId="0" applyFont="1" applyBorder="1" applyAlignment="1" applyProtection="1">
      <alignment horizontal="left" vertical="top" wrapText="1"/>
      <protection hidden="1"/>
    </xf>
    <xf numFmtId="0" fontId="8" fillId="0" borderId="3" xfId="0" applyFont="1" applyBorder="1" applyAlignment="1" applyProtection="1">
      <alignment horizontal="left" vertical="top" wrapText="1"/>
      <protection hidden="1"/>
    </xf>
    <xf numFmtId="0" fontId="9" fillId="0" borderId="12" xfId="0" applyFont="1" applyBorder="1" applyAlignment="1" applyProtection="1">
      <alignment horizontal="left" vertical="center"/>
      <protection hidden="1"/>
    </xf>
    <xf numFmtId="0" fontId="9" fillId="0" borderId="3" xfId="0" applyFont="1" applyBorder="1" applyAlignment="1" applyProtection="1">
      <alignment horizontal="left" vertical="center"/>
      <protection hidden="1"/>
    </xf>
    <xf numFmtId="0" fontId="9" fillId="0" borderId="6" xfId="0" applyFont="1" applyBorder="1" applyAlignment="1" applyProtection="1">
      <alignment horizontal="left" vertical="center" wrapText="1"/>
      <protection hidden="1"/>
    </xf>
    <xf numFmtId="0" fontId="9" fillId="10" borderId="12" xfId="0" applyFont="1" applyFill="1" applyBorder="1" applyAlignment="1" applyProtection="1">
      <alignment horizontal="left" vertical="center" wrapText="1"/>
      <protection hidden="1"/>
    </xf>
    <xf numFmtId="0" fontId="9" fillId="10" borderId="3" xfId="0" applyFont="1" applyFill="1" applyBorder="1" applyAlignment="1" applyProtection="1">
      <alignment horizontal="left" vertical="center" wrapText="1"/>
      <protection hidden="1"/>
    </xf>
    <xf numFmtId="0" fontId="9" fillId="10" borderId="9" xfId="0" applyFont="1" applyFill="1" applyBorder="1" applyAlignment="1" applyProtection="1">
      <alignment horizontal="left" vertical="center" wrapText="1"/>
      <protection hidden="1"/>
    </xf>
    <xf numFmtId="0" fontId="8" fillId="0" borderId="0" xfId="0" applyFont="1" applyAlignment="1" applyProtection="1">
      <alignment horizontal="center" vertical="center"/>
      <protection hidden="1"/>
    </xf>
    <xf numFmtId="0" fontId="4" fillId="0" borderId="4" xfId="0" applyFont="1" applyBorder="1" applyAlignment="1" applyProtection="1">
      <alignment horizontal="justify" vertical="top" wrapText="1"/>
      <protection hidden="1"/>
    </xf>
    <xf numFmtId="0" fontId="4" fillId="0" borderId="4" xfId="0" applyFont="1" applyBorder="1" applyAlignment="1" applyProtection="1">
      <alignment horizontal="left" vertical="top" wrapText="1" indent="5"/>
      <protection hidden="1"/>
    </xf>
    <xf numFmtId="0" fontId="4" fillId="0" borderId="0" xfId="0" applyFont="1" applyAlignment="1" applyProtection="1">
      <alignment horizontal="justify" vertical="top"/>
      <protection hidden="1"/>
    </xf>
    <xf numFmtId="0" fontId="7" fillId="0" borderId="0" xfId="0" applyFont="1" applyAlignment="1" applyProtection="1">
      <alignment horizontal="justify" vertical="top" wrapText="1"/>
      <protection hidden="1"/>
    </xf>
    <xf numFmtId="0" fontId="4" fillId="0" borderId="0" xfId="0" applyFont="1" applyAlignment="1" applyProtection="1">
      <alignment vertical="top" wrapText="1"/>
      <protection hidden="1"/>
    </xf>
    <xf numFmtId="0" fontId="0" fillId="0" borderId="0" xfId="0" applyAlignment="1">
      <alignment vertical="top" wrapText="1"/>
    </xf>
    <xf numFmtId="0" fontId="7" fillId="0" borderId="0" xfId="0" applyFont="1" applyAlignment="1" applyProtection="1">
      <alignment horizontal="justify"/>
      <protection hidden="1"/>
    </xf>
    <xf numFmtId="0" fontId="4" fillId="0" borderId="0" xfId="0" applyFont="1" applyAlignment="1" applyProtection="1">
      <alignment horizontal="left" vertical="top" wrapText="1" indent="5"/>
      <protection hidden="1"/>
    </xf>
    <xf numFmtId="0" fontId="52" fillId="0" borderId="0" xfId="0" applyFont="1" applyAlignment="1" applyProtection="1">
      <alignment horizontal="justify" vertical="top"/>
      <protection hidden="1"/>
    </xf>
    <xf numFmtId="0" fontId="4" fillId="0" borderId="0" xfId="0" applyFont="1" applyAlignment="1" applyProtection="1">
      <alignment horizontal="left" vertical="top" wrapText="1"/>
      <protection hidden="1"/>
    </xf>
    <xf numFmtId="0" fontId="4" fillId="0" borderId="0" xfId="0" applyFont="1" applyAlignment="1" applyProtection="1">
      <alignment horizontal="justify"/>
      <protection hidden="1"/>
    </xf>
    <xf numFmtId="0" fontId="81" fillId="0" borderId="21" xfId="24" applyFont="1" applyBorder="1" applyAlignment="1" applyProtection="1">
      <alignment horizontal="center" vertical="center"/>
      <protection hidden="1"/>
    </xf>
    <xf numFmtId="0" fontId="81" fillId="0" borderId="54" xfId="24" applyFont="1" applyBorder="1" applyAlignment="1" applyProtection="1">
      <alignment horizontal="center" vertical="center"/>
      <protection hidden="1"/>
    </xf>
    <xf numFmtId="0" fontId="81" fillId="0" borderId="18" xfId="24" applyFont="1" applyBorder="1" applyAlignment="1" applyProtection="1">
      <alignment horizontal="center" vertical="center"/>
      <protection hidden="1"/>
    </xf>
    <xf numFmtId="0" fontId="4" fillId="0" borderId="5" xfId="24" applyFont="1" applyBorder="1" applyAlignment="1" applyProtection="1">
      <alignment horizontal="justify" vertical="top" wrapText="1"/>
      <protection hidden="1"/>
    </xf>
    <xf numFmtId="0" fontId="4" fillId="0" borderId="23" xfId="24" applyFont="1" applyBorder="1" applyAlignment="1" applyProtection="1">
      <alignment horizontal="justify" vertical="top" wrapText="1"/>
      <protection hidden="1"/>
    </xf>
    <xf numFmtId="0" fontId="4" fillId="0" borderId="51" xfId="24" applyFont="1" applyBorder="1" applyAlignment="1" applyProtection="1">
      <alignment horizontal="justify" vertical="top" wrapText="1"/>
      <protection hidden="1"/>
    </xf>
    <xf numFmtId="0" fontId="4" fillId="0" borderId="46" xfId="24"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4" fillId="0" borderId="0" xfId="0" applyFont="1" applyAlignment="1" applyProtection="1">
      <alignment horizontal="center" vertical="center" wrapText="1"/>
      <protection hidden="1"/>
    </xf>
    <xf numFmtId="0" fontId="3" fillId="0" borderId="0" xfId="0" applyFont="1" applyAlignment="1" applyProtection="1">
      <alignment horizontal="center" vertical="top"/>
      <protection hidden="1"/>
    </xf>
    <xf numFmtId="0" fontId="3" fillId="6" borderId="0" xfId="0" applyFont="1" applyFill="1" applyAlignment="1" applyProtection="1">
      <alignment horizontal="center" vertical="top"/>
      <protection hidden="1"/>
    </xf>
    <xf numFmtId="0" fontId="4" fillId="0" borderId="0" xfId="0" applyFont="1" applyAlignment="1" applyProtection="1">
      <alignment horizontal="center" vertical="top" wrapText="1"/>
      <protection hidden="1"/>
    </xf>
    <xf numFmtId="0" fontId="9" fillId="0" borderId="12"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9" xfId="0" applyFont="1" applyBorder="1" applyAlignment="1" applyProtection="1">
      <alignment horizontal="left" vertical="top" wrapText="1"/>
      <protection hidden="1"/>
    </xf>
    <xf numFmtId="0" fontId="9" fillId="14" borderId="0" xfId="0" applyFont="1" applyFill="1" applyAlignment="1" applyProtection="1">
      <alignment horizontal="center" vertical="justify" wrapText="1"/>
      <protection hidden="1"/>
    </xf>
    <xf numFmtId="0" fontId="8" fillId="0" borderId="0" xfId="39" applyAlignment="1" applyProtection="1">
      <alignment horizontal="left" vertical="center"/>
      <protection hidden="1"/>
    </xf>
    <xf numFmtId="0" fontId="8" fillId="2" borderId="8"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0" borderId="14" xfId="0" applyFont="1" applyBorder="1" applyAlignment="1" applyProtection="1">
      <alignment horizontal="justify" vertical="top" wrapText="1"/>
      <protection hidden="1"/>
    </xf>
    <xf numFmtId="0" fontId="8" fillId="0" borderId="4" xfId="0" applyFont="1" applyBorder="1" applyAlignment="1" applyProtection="1">
      <alignment horizontal="justify" vertical="top" wrapText="1"/>
      <protection hidden="1"/>
    </xf>
    <xf numFmtId="0" fontId="8" fillId="0" borderId="11" xfId="0" applyFont="1" applyBorder="1" applyAlignment="1" applyProtection="1">
      <alignment horizontal="justify" vertical="top" wrapText="1"/>
      <protection hidden="1"/>
    </xf>
    <xf numFmtId="0" fontId="8" fillId="0" borderId="8" xfId="0" applyFont="1" applyBorder="1" applyAlignment="1" applyProtection="1">
      <alignment horizontal="left" vertical="center" wrapText="1"/>
      <protection hidden="1"/>
    </xf>
    <xf numFmtId="0" fontId="8" fillId="2" borderId="3" xfId="0" applyFont="1" applyFill="1" applyBorder="1" applyAlignment="1" applyProtection="1">
      <alignment horizontal="center" vertical="center" wrapText="1"/>
      <protection locked="0"/>
    </xf>
    <xf numFmtId="0" fontId="8" fillId="0" borderId="19" xfId="0" applyFont="1" applyBorder="1" applyAlignment="1" applyProtection="1">
      <alignment horizontal="left" vertical="center" wrapText="1"/>
      <protection hidden="1"/>
    </xf>
    <xf numFmtId="0" fontId="8" fillId="0" borderId="0" xfId="0" applyFont="1" applyAlignment="1" applyProtection="1">
      <alignment horizontal="left" vertical="top" wrapText="1"/>
      <protection hidden="1"/>
    </xf>
    <xf numFmtId="0" fontId="46" fillId="0" borderId="0" xfId="0" applyFont="1" applyAlignment="1" applyProtection="1">
      <alignment horizontal="left" vertical="top" wrapText="1"/>
      <protection hidden="1"/>
    </xf>
    <xf numFmtId="0" fontId="8" fillId="0" borderId="0" xfId="0" applyFont="1" applyAlignment="1" applyProtection="1">
      <alignment vertical="top" wrapText="1"/>
      <protection hidden="1"/>
    </xf>
    <xf numFmtId="0" fontId="8" fillId="0" borderId="6" xfId="0" applyFont="1" applyBorder="1" applyAlignment="1" applyProtection="1">
      <alignment horizontal="left" vertical="top" wrapText="1"/>
      <protection hidden="1"/>
    </xf>
    <xf numFmtId="0" fontId="8" fillId="0" borderId="20" xfId="0" applyFont="1" applyBorder="1" applyAlignment="1" applyProtection="1">
      <alignment horizontal="left" vertical="center" wrapText="1"/>
      <protection hidden="1"/>
    </xf>
    <xf numFmtId="0" fontId="8" fillId="0" borderId="7" xfId="0" applyFont="1" applyBorder="1" applyAlignment="1" applyProtection="1">
      <alignment horizontal="left" vertical="center" wrapText="1"/>
      <protection hidden="1"/>
    </xf>
    <xf numFmtId="0" fontId="8" fillId="0" borderId="1" xfId="0" applyFont="1" applyBorder="1" applyAlignment="1" applyProtection="1">
      <alignment horizontal="left" vertical="center" wrapText="1"/>
      <protection hidden="1"/>
    </xf>
    <xf numFmtId="0" fontId="8" fillId="0" borderId="12" xfId="0" applyFont="1" applyBorder="1" applyAlignment="1" applyProtection="1">
      <alignment horizontal="center" vertical="center" wrapText="1"/>
      <protection hidden="1"/>
    </xf>
    <xf numFmtId="0" fontId="8" fillId="0" borderId="3"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9" fillId="0" borderId="0" xfId="0" applyFont="1" applyAlignment="1">
      <alignment horizontal="left" vertical="top" wrapText="1"/>
    </xf>
    <xf numFmtId="0" fontId="46" fillId="0" borderId="0" xfId="0" applyFont="1" applyAlignment="1">
      <alignment horizontal="left" vertical="top" wrapText="1"/>
    </xf>
    <xf numFmtId="0" fontId="9" fillId="0" borderId="6" xfId="0" applyFont="1" applyBorder="1" applyAlignment="1">
      <alignment horizontal="left" vertical="center" wrapText="1"/>
    </xf>
    <xf numFmtId="0" fontId="9" fillId="0" borderId="0" xfId="0" applyFont="1" applyAlignment="1">
      <alignment horizontal="left" vertical="center"/>
    </xf>
    <xf numFmtId="0" fontId="8" fillId="0" borderId="21" xfId="0" applyFont="1" applyBorder="1" applyAlignment="1" applyProtection="1">
      <alignment horizontal="left" vertical="center"/>
      <protection hidden="1"/>
    </xf>
    <xf numFmtId="0" fontId="8" fillId="0" borderId="54" xfId="0" applyFont="1" applyBorder="1" applyAlignment="1" applyProtection="1">
      <alignment horizontal="left" vertical="center"/>
      <protection hidden="1"/>
    </xf>
    <xf numFmtId="0" fontId="8" fillId="0" borderId="18" xfId="0" applyFont="1" applyBorder="1" applyAlignment="1" applyProtection="1">
      <alignment horizontal="left" vertical="center"/>
      <protection hidden="1"/>
    </xf>
    <xf numFmtId="0" fontId="8" fillId="0" borderId="32" xfId="0" applyFont="1" applyBorder="1" applyAlignment="1" applyProtection="1">
      <alignment horizontal="left" vertical="center" wrapText="1"/>
      <protection hidden="1"/>
    </xf>
    <xf numFmtId="0" fontId="8" fillId="0" borderId="51" xfId="0" applyFont="1" applyBorder="1" applyAlignment="1" applyProtection="1">
      <alignment horizontal="left" vertical="center" wrapText="1"/>
      <protection hidden="1"/>
    </xf>
    <xf numFmtId="0" fontId="8" fillId="0" borderId="46" xfId="0" applyFont="1" applyBorder="1" applyAlignment="1" applyProtection="1">
      <alignment horizontal="left" vertical="center" wrapText="1"/>
      <protection hidden="1"/>
    </xf>
    <xf numFmtId="0" fontId="8" fillId="2" borderId="7" xfId="0" applyFont="1" applyFill="1" applyBorder="1" applyAlignment="1" applyProtection="1">
      <alignment horizontal="left" vertical="top" wrapText="1"/>
      <protection locked="0"/>
    </xf>
    <xf numFmtId="0" fontId="8" fillId="0" borderId="33" xfId="0" applyFont="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0" fontId="34" fillId="2" borderId="6" xfId="0" applyFont="1" applyFill="1" applyBorder="1" applyAlignment="1" applyProtection="1">
      <alignment horizontal="left" vertical="center" wrapText="1"/>
      <protection locked="0"/>
    </xf>
    <xf numFmtId="0" fontId="21" fillId="0" borderId="0" xfId="0" applyFont="1" applyAlignment="1" applyProtection="1">
      <alignment horizontal="justify" vertical="center" wrapText="1"/>
      <protection hidden="1"/>
    </xf>
    <xf numFmtId="0" fontId="8" fillId="0" borderId="6" xfId="0" applyFont="1" applyBorder="1" applyAlignment="1" applyProtection="1">
      <alignment horizontal="center" vertical="top" wrapText="1"/>
      <protection hidden="1"/>
    </xf>
    <xf numFmtId="0" fontId="21" fillId="0" borderId="0" xfId="0" applyFont="1" applyAlignment="1" applyProtection="1">
      <alignment horizontal="justify" vertical="top" wrapText="1"/>
      <protection hidden="1"/>
    </xf>
    <xf numFmtId="0" fontId="21" fillId="0" borderId="4" xfId="0" applyFont="1" applyBorder="1" applyAlignment="1" applyProtection="1">
      <alignment horizontal="justify" vertical="top" wrapText="1"/>
      <protection hidden="1"/>
    </xf>
    <xf numFmtId="0" fontId="8" fillId="2" borderId="20" xfId="0" applyFont="1" applyFill="1" applyBorder="1" applyAlignment="1" applyProtection="1">
      <alignment horizontal="left" vertical="top" wrapText="1"/>
      <protection locked="0"/>
    </xf>
    <xf numFmtId="0" fontId="34" fillId="0" borderId="6" xfId="0" applyFont="1" applyBorder="1" applyAlignment="1" applyProtection="1">
      <alignment horizontal="left" vertical="center" wrapText="1"/>
      <protection hidden="1"/>
    </xf>
    <xf numFmtId="0" fontId="8" fillId="2" borderId="19" xfId="0" applyFont="1" applyFill="1" applyBorder="1" applyAlignment="1" applyProtection="1">
      <alignment horizontal="left" vertical="top" wrapText="1"/>
      <protection locked="0"/>
    </xf>
    <xf numFmtId="0" fontId="8" fillId="2" borderId="6" xfId="0" applyFont="1" applyFill="1" applyBorder="1" applyAlignment="1" applyProtection="1">
      <alignment horizontal="center" vertical="top" wrapText="1"/>
      <protection locked="0"/>
    </xf>
    <xf numFmtId="0" fontId="8" fillId="2" borderId="6" xfId="0" applyFont="1" applyFill="1" applyBorder="1" applyAlignment="1" applyProtection="1">
      <alignment horizontal="right" vertical="top" wrapText="1"/>
      <protection locked="0"/>
    </xf>
    <xf numFmtId="0" fontId="8" fillId="0" borderId="0" xfId="0" applyFont="1" applyAlignment="1" applyProtection="1">
      <alignment horizontal="left"/>
      <protection hidden="1"/>
    </xf>
    <xf numFmtId="0" fontId="8" fillId="2" borderId="12" xfId="0" applyFont="1" applyFill="1" applyBorder="1" applyAlignment="1" applyProtection="1">
      <alignment horizontal="center" vertical="top" wrapText="1"/>
      <protection locked="0"/>
    </xf>
    <xf numFmtId="0" fontId="8" fillId="2" borderId="3" xfId="0" applyFont="1" applyFill="1" applyBorder="1" applyAlignment="1" applyProtection="1">
      <alignment horizontal="center" vertical="top" wrapText="1"/>
      <protection locked="0"/>
    </xf>
    <xf numFmtId="0" fontId="8" fillId="2" borderId="9" xfId="0" applyFont="1" applyFill="1" applyBorder="1" applyAlignment="1" applyProtection="1">
      <alignment horizontal="center" vertical="top" wrapText="1"/>
      <protection locked="0"/>
    </xf>
    <xf numFmtId="0" fontId="9" fillId="0" borderId="0" xfId="0" applyFont="1" applyAlignment="1" applyProtection="1">
      <alignment horizontal="left" vertical="center" wrapText="1"/>
      <protection hidden="1"/>
    </xf>
    <xf numFmtId="0" fontId="9" fillId="0" borderId="0" xfId="0" applyFont="1" applyAlignment="1" applyProtection="1">
      <alignment vertical="center" wrapText="1"/>
      <protection hidden="1"/>
    </xf>
    <xf numFmtId="0" fontId="0" fillId="0" borderId="0" xfId="0" applyAlignment="1">
      <alignment wrapText="1"/>
    </xf>
    <xf numFmtId="173" fontId="9" fillId="0" borderId="0" xfId="0" applyNumberFormat="1" applyFont="1" applyAlignment="1" applyProtection="1">
      <alignment horizontal="left" vertical="center"/>
      <protection hidden="1"/>
    </xf>
    <xf numFmtId="0" fontId="7" fillId="0" borderId="6" xfId="0" applyFont="1" applyBorder="1" applyAlignment="1">
      <alignment horizontal="center" vertical="center" wrapText="1"/>
    </xf>
    <xf numFmtId="0" fontId="8" fillId="2" borderId="6" xfId="28" applyFont="1" applyFill="1" applyBorder="1" applyAlignment="1" applyProtection="1">
      <alignment horizontal="left" vertical="top" wrapText="1"/>
      <protection hidden="1"/>
    </xf>
    <xf numFmtId="0" fontId="8" fillId="0" borderId="0" xfId="28" applyFont="1" applyAlignment="1" applyProtection="1">
      <alignment horizontal="justify" vertical="center"/>
      <protection hidden="1"/>
    </xf>
    <xf numFmtId="0" fontId="8" fillId="0" borderId="6" xfId="28" applyFont="1" applyBorder="1" applyAlignment="1" applyProtection="1">
      <alignment horizontal="center" vertical="center" wrapText="1"/>
      <protection hidden="1"/>
    </xf>
    <xf numFmtId="0" fontId="9" fillId="0" borderId="0" xfId="28" applyFont="1" applyAlignment="1" applyProtection="1">
      <alignment horizontal="center" vertical="center"/>
      <protection hidden="1"/>
    </xf>
    <xf numFmtId="0" fontId="10" fillId="0" borderId="0" xfId="28" applyFont="1" applyAlignment="1" applyProtection="1">
      <alignment horizontal="center" vertical="center" wrapText="1"/>
      <protection hidden="1"/>
    </xf>
    <xf numFmtId="0" fontId="8" fillId="0" borderId="0" xfId="28" applyFont="1" applyAlignment="1" applyProtection="1">
      <alignment horizontal="justify" vertical="top"/>
      <protection hidden="1"/>
    </xf>
    <xf numFmtId="0" fontId="21" fillId="0" borderId="0" xfId="28" applyFont="1" applyAlignment="1" applyProtection="1">
      <alignment horizontal="left" vertical="center" wrapText="1"/>
      <protection hidden="1"/>
    </xf>
    <xf numFmtId="0" fontId="10" fillId="13" borderId="0" xfId="28" applyFont="1" applyFill="1" applyAlignment="1" applyProtection="1">
      <alignment horizontal="center" vertical="center" wrapText="1"/>
      <protection hidden="1"/>
    </xf>
    <xf numFmtId="0" fontId="9" fillId="14" borderId="0" xfId="28" applyFont="1" applyFill="1" applyAlignment="1" applyProtection="1">
      <alignment horizontal="center" vertical="center"/>
      <protection hidden="1"/>
    </xf>
    <xf numFmtId="0" fontId="9" fillId="0" borderId="0" xfId="28" applyFont="1" applyAlignment="1" applyProtection="1">
      <alignment horizontal="justify" vertical="center" wrapText="1"/>
      <protection hidden="1"/>
    </xf>
    <xf numFmtId="0" fontId="9" fillId="0" borderId="0" xfId="39" applyFont="1" applyAlignment="1" applyProtection="1">
      <alignment horizontal="left" vertical="center" wrapText="1"/>
      <protection hidden="1"/>
    </xf>
    <xf numFmtId="0" fontId="8" fillId="0" borderId="0" xfId="0" applyFont="1" applyAlignment="1" applyProtection="1">
      <alignment horizontal="justify" vertical="top" wrapText="1"/>
      <protection hidden="1"/>
    </xf>
    <xf numFmtId="0" fontId="82" fillId="0" borderId="0" xfId="0" applyFont="1" applyAlignment="1" applyProtection="1">
      <alignment horizontal="left" vertical="center" wrapText="1"/>
      <protection hidden="1"/>
    </xf>
    <xf numFmtId="0" fontId="9" fillId="7" borderId="6" xfId="0" applyFont="1" applyFill="1" applyBorder="1" applyAlignment="1" applyProtection="1">
      <alignment horizontal="center" vertical="center" wrapText="1"/>
      <protection hidden="1"/>
    </xf>
    <xf numFmtId="0" fontId="7" fillId="7" borderId="6" xfId="0" applyFont="1" applyFill="1" applyBorder="1" applyAlignment="1" applyProtection="1">
      <alignment horizontal="center" vertical="center"/>
      <protection hidden="1"/>
    </xf>
    <xf numFmtId="0" fontId="8" fillId="0" borderId="13"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9" fillId="14" borderId="0" xfId="0" applyFont="1" applyFill="1" applyAlignment="1" applyProtection="1">
      <alignment horizontal="center" vertical="center" wrapText="1"/>
      <protection hidden="1"/>
    </xf>
    <xf numFmtId="172" fontId="8" fillId="0" borderId="0" xfId="0" applyNumberFormat="1" applyFont="1" applyAlignment="1" applyProtection="1">
      <alignment horizontal="justify" vertical="top" wrapText="1"/>
      <protection hidden="1"/>
    </xf>
    <xf numFmtId="0" fontId="9" fillId="0" borderId="0" xfId="0" applyFont="1" applyAlignment="1" applyProtection="1">
      <alignment horizontal="left" vertical="center"/>
      <protection hidden="1"/>
    </xf>
    <xf numFmtId="0" fontId="4" fillId="0" borderId="0" xfId="34" applyFont="1" applyAlignment="1" applyProtection="1">
      <alignment horizontal="left" vertical="top"/>
      <protection hidden="1"/>
    </xf>
    <xf numFmtId="0" fontId="4" fillId="0" borderId="0" xfId="34" applyFont="1" applyAlignment="1" applyProtection="1">
      <alignment horizontal="left" vertical="top" wrapText="1"/>
      <protection hidden="1"/>
    </xf>
    <xf numFmtId="0" fontId="8" fillId="0" borderId="0" xfId="0" applyFont="1" applyAlignment="1" applyProtection="1">
      <alignment horizontal="left" vertical="center" wrapText="1" indent="2"/>
      <protection hidden="1"/>
    </xf>
    <xf numFmtId="0" fontId="8" fillId="2" borderId="6" xfId="0" applyFont="1" applyFill="1" applyBorder="1" applyAlignment="1" applyProtection="1">
      <alignment horizontal="left" vertical="center" wrapText="1"/>
      <protection locked="0"/>
    </xf>
    <xf numFmtId="0" fontId="8" fillId="0" borderId="5" xfId="0" applyFont="1" applyBorder="1" applyAlignment="1" applyProtection="1">
      <alignment horizontal="left" vertical="center" indent="2"/>
      <protection hidden="1"/>
    </xf>
    <xf numFmtId="0" fontId="8" fillId="2" borderId="5" xfId="0" applyFont="1" applyFill="1" applyBorder="1" applyAlignment="1" applyProtection="1">
      <alignment horizontal="left" vertical="center" wrapText="1"/>
      <protection locked="0"/>
    </xf>
    <xf numFmtId="0" fontId="8" fillId="0" borderId="0" xfId="0" applyFont="1" applyAlignment="1" applyProtection="1">
      <alignment horizontal="left" vertical="center" indent="2"/>
      <protection hidden="1"/>
    </xf>
    <xf numFmtId="0" fontId="8" fillId="0" borderId="43" xfId="0" applyFont="1" applyBorder="1" applyAlignment="1" applyProtection="1">
      <alignment horizontal="left" vertical="center" indent="2"/>
      <protection hidden="1"/>
    </xf>
    <xf numFmtId="0" fontId="8" fillId="0" borderId="0" xfId="0" applyFont="1" applyAlignment="1" applyProtection="1">
      <alignment horizontal="justify" vertical="top"/>
      <protection hidden="1"/>
    </xf>
    <xf numFmtId="0" fontId="8" fillId="0" borderId="26" xfId="0" applyFont="1" applyBorder="1" applyAlignment="1" applyProtection="1">
      <alignment horizontal="left" vertical="center" indent="2"/>
      <protection hidden="1"/>
    </xf>
    <xf numFmtId="0" fontId="8" fillId="2" borderId="0" xfId="0" applyFont="1" applyFill="1" applyAlignment="1" applyProtection="1">
      <alignment horizontal="center" vertical="center" wrapText="1"/>
      <protection locked="0"/>
    </xf>
    <xf numFmtId="0" fontId="8" fillId="2" borderId="0" xfId="0" applyFont="1" applyFill="1" applyAlignment="1" applyProtection="1">
      <alignment horizontal="left" vertical="center" wrapText="1"/>
      <protection locked="0"/>
    </xf>
    <xf numFmtId="173" fontId="8" fillId="0" borderId="0" xfId="0" applyNumberFormat="1" applyFont="1" applyAlignment="1" applyProtection="1">
      <alignment horizontal="left" vertical="center"/>
      <protection hidden="1"/>
    </xf>
    <xf numFmtId="0" fontId="9" fillId="13" borderId="0" xfId="0" applyFont="1" applyFill="1" applyAlignment="1" applyProtection="1">
      <alignment horizontal="justify" vertical="top" wrapText="1"/>
      <protection hidden="1"/>
    </xf>
    <xf numFmtId="0" fontId="8" fillId="4" borderId="0" xfId="0" applyFont="1" applyFill="1" applyAlignment="1" applyProtection="1">
      <alignment horizontal="justify" vertical="top" wrapText="1"/>
      <protection hidden="1"/>
    </xf>
    <xf numFmtId="0" fontId="9" fillId="4" borderId="0" xfId="0" applyFont="1" applyFill="1" applyAlignment="1" applyProtection="1">
      <alignment horizontal="justify" vertical="top" wrapText="1"/>
      <protection hidden="1"/>
    </xf>
    <xf numFmtId="0" fontId="23" fillId="0" borderId="0" xfId="0" applyFont="1" applyAlignment="1">
      <alignment horizontal="justify" vertical="top" wrapText="1"/>
    </xf>
    <xf numFmtId="0" fontId="9" fillId="0" borderId="0" xfId="0" applyFont="1" applyAlignment="1" applyProtection="1">
      <alignment horizontal="justify" vertical="top"/>
      <protection hidden="1"/>
    </xf>
    <xf numFmtId="0" fontId="8" fillId="0" borderId="6" xfId="0" applyFont="1" applyBorder="1" applyAlignment="1" applyProtection="1">
      <alignment horizontal="center" vertical="center"/>
      <protection hidden="1"/>
    </xf>
    <xf numFmtId="175" fontId="8" fillId="0" borderId="0" xfId="0" applyNumberFormat="1" applyFont="1" applyAlignment="1" applyProtection="1">
      <alignment horizontal="justify" vertical="top" wrapText="1"/>
      <protection hidden="1"/>
    </xf>
    <xf numFmtId="172" fontId="8" fillId="0" borderId="0" xfId="0" applyNumberFormat="1" applyFont="1" applyAlignment="1" applyProtection="1">
      <alignment horizontal="left" vertical="top" wrapText="1"/>
      <protection hidden="1"/>
    </xf>
    <xf numFmtId="0" fontId="58" fillId="0" borderId="0" xfId="0" applyFont="1" applyAlignment="1" applyProtection="1">
      <alignment horizontal="left" vertical="top" wrapText="1" indent="1"/>
      <protection hidden="1"/>
    </xf>
    <xf numFmtId="2" fontId="29" fillId="0" borderId="0" xfId="37" applyNumberFormat="1" applyFont="1" applyAlignment="1" applyProtection="1">
      <alignment horizontal="left" vertical="center"/>
      <protection hidden="1"/>
    </xf>
  </cellXfs>
  <cellStyles count="44">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2" xfId="8" xr:uid="{00000000-0005-0000-0000-000007000000}"/>
    <cellStyle name="Comma  - Style3" xfId="9" xr:uid="{00000000-0005-0000-0000-000008000000}"/>
    <cellStyle name="Comma  - Style4" xfId="10" xr:uid="{00000000-0005-0000-0000-000009000000}"/>
    <cellStyle name="Comma  - Style5" xfId="11" xr:uid="{00000000-0005-0000-0000-00000A000000}"/>
    <cellStyle name="Comma  - Style6" xfId="12" xr:uid="{00000000-0005-0000-0000-00000B000000}"/>
    <cellStyle name="Comma  - Style7" xfId="13" xr:uid="{00000000-0005-0000-0000-00000C000000}"/>
    <cellStyle name="Comma  - Style8" xfId="14" xr:uid="{00000000-0005-0000-0000-00000D000000}"/>
    <cellStyle name="Comma 2" xfId="15" xr:uid="{00000000-0005-0000-0000-00000E000000}"/>
    <cellStyle name="Comma 3" xfId="16" xr:uid="{00000000-0005-0000-0000-00000F000000}"/>
    <cellStyle name="Formula" xfId="17" xr:uid="{00000000-0005-0000-0000-000010000000}"/>
    <cellStyle name="Header1" xfId="18" xr:uid="{00000000-0005-0000-0000-000011000000}"/>
    <cellStyle name="Header2" xfId="19" xr:uid="{00000000-0005-0000-0000-000012000000}"/>
    <cellStyle name="Hyperlink" xfId="20" builtinId="8"/>
    <cellStyle name="Hypertextový odkaz" xfId="21" xr:uid="{00000000-0005-0000-0000-000014000000}"/>
    <cellStyle name="no dec" xfId="22" xr:uid="{00000000-0005-0000-0000-000015000000}"/>
    <cellStyle name="Normal" xfId="0" builtinId="0"/>
    <cellStyle name="Normal - Style1" xfId="23" xr:uid="{00000000-0005-0000-0000-000017000000}"/>
    <cellStyle name="Normal 2" xfId="24" xr:uid="{00000000-0005-0000-0000-000018000000}"/>
    <cellStyle name="Normal 2 2" xfId="25" xr:uid="{00000000-0005-0000-0000-000019000000}"/>
    <cellStyle name="Normal 2 3" xfId="26" xr:uid="{00000000-0005-0000-0000-00001A000000}"/>
    <cellStyle name="Normal 2_20 Price Schedule VOL III Rev-2" xfId="27" xr:uid="{00000000-0005-0000-0000-00001B000000}"/>
    <cellStyle name="Normal 3" xfId="28" xr:uid="{00000000-0005-0000-0000-00001C000000}"/>
    <cellStyle name="Normal 3 2" xfId="29" xr:uid="{00000000-0005-0000-0000-00001D000000}"/>
    <cellStyle name="Normal 3 3" xfId="30" xr:uid="{00000000-0005-0000-0000-00001E000000}"/>
    <cellStyle name="Normal 3_First Envelope - R2" xfId="31" xr:uid="{00000000-0005-0000-0000-00001F000000}"/>
    <cellStyle name="Normal 4" xfId="32" xr:uid="{00000000-0005-0000-0000-000020000000}"/>
    <cellStyle name="Normal 5" xfId="33" xr:uid="{00000000-0005-0000-0000-000021000000}"/>
    <cellStyle name="Normal_Annexures TW 04 2" xfId="34" xr:uid="{00000000-0005-0000-0000-000022000000}"/>
    <cellStyle name="Normal_Attach 3(JV)" xfId="35" xr:uid="{00000000-0005-0000-0000-000023000000}"/>
    <cellStyle name="Normal_Attacments TW 04" xfId="36" xr:uid="{00000000-0005-0000-0000-000024000000}"/>
    <cellStyle name="Normal_Entertainment Form" xfId="37" xr:uid="{00000000-0005-0000-0000-000025000000}"/>
    <cellStyle name="Normal_Price_Schedules for Insulator Package Rev-01" xfId="38" xr:uid="{00000000-0005-0000-0000-000026000000}"/>
    <cellStyle name="Normal_PRICE-SCHE Bihar-Rev-2-corrections" xfId="39" xr:uid="{00000000-0005-0000-0000-000027000000}"/>
    <cellStyle name="Normal_Sheet1" xfId="40" xr:uid="{00000000-0005-0000-0000-000028000000}"/>
    <cellStyle name="Popis" xfId="41" xr:uid="{00000000-0005-0000-0000-000029000000}"/>
    <cellStyle name="Sledovaný hypertextový odkaz" xfId="42" xr:uid="{00000000-0005-0000-0000-00002A000000}"/>
    <cellStyle name="Standard_BS14" xfId="43" xr:uid="{00000000-0005-0000-0000-00002B000000}"/>
  </cellStyles>
  <dxfs count="57">
    <dxf>
      <font>
        <strike/>
      </font>
    </dxf>
    <dxf>
      <font>
        <color theme="0"/>
      </font>
      <fill>
        <patternFill patternType="none">
          <bgColor indexed="65"/>
        </patternFill>
      </fill>
    </dxf>
    <dxf>
      <font>
        <strike/>
      </font>
    </dxf>
    <dxf>
      <font>
        <strike/>
        <condense val="0"/>
        <extend val="0"/>
      </font>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FFFF"/>
      </font>
    </dxf>
    <dxf>
      <font>
        <condense val="0"/>
        <extend val="0"/>
        <color indexed="9"/>
      </font>
    </dxf>
    <dxf>
      <font>
        <color theme="0"/>
      </font>
    </dxf>
    <dxf>
      <font>
        <color theme="0"/>
      </font>
    </dxf>
    <dxf>
      <font>
        <condense val="0"/>
        <extend val="0"/>
        <color indexed="9"/>
      </font>
    </dxf>
    <dxf>
      <font>
        <condense val="0"/>
        <extend val="0"/>
        <color indexed="9"/>
      </font>
    </dxf>
    <dxf>
      <font>
        <color theme="0"/>
      </font>
    </dxf>
    <dxf>
      <font>
        <condense val="0"/>
        <extend val="0"/>
        <color indexed="9"/>
      </font>
    </dxf>
    <dxf>
      <font>
        <condense val="0"/>
        <extend val="0"/>
        <color indexed="9"/>
      </font>
    </dxf>
    <dxf>
      <font>
        <color theme="0"/>
      </font>
    </dxf>
    <dxf>
      <font>
        <color theme="0"/>
      </font>
    </dxf>
    <dxf>
      <font>
        <color theme="0"/>
      </font>
    </dxf>
    <dxf>
      <font>
        <color theme="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lor theme="0"/>
      </font>
      <fill>
        <patternFill patternType="none">
          <bgColor indexed="65"/>
        </patternFill>
      </fill>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strike/>
      </font>
    </dxf>
    <dxf>
      <font>
        <color indexed="9"/>
      </font>
      <fill>
        <patternFill patternType="none">
          <bgColor indexed="65"/>
        </patternFill>
      </fill>
    </dxf>
    <dxf>
      <font>
        <color theme="0"/>
        <name val="Cambria"/>
        <scheme val="none"/>
      </font>
      <fill>
        <patternFill patternType="solid">
          <bgColor theme="0"/>
        </patternFill>
      </fill>
    </dxf>
    <dxf>
      <font>
        <color theme="0"/>
        <name val="Cambria"/>
        <scheme val="none"/>
      </font>
      <fill>
        <patternFill patternType="none">
          <bgColor indexed="65"/>
        </patternFill>
      </fill>
    </dxf>
    <dxf>
      <font>
        <condense val="0"/>
        <extend val="0"/>
        <color indexed="9"/>
      </font>
    </dxf>
    <dxf>
      <font>
        <condense val="0"/>
        <extend val="0"/>
        <color indexed="9"/>
      </font>
    </dxf>
    <dxf>
      <font>
        <strike/>
        <condense val="0"/>
        <extend val="0"/>
        <color auto="1"/>
      </font>
      <fill>
        <patternFill patternType="none">
          <bgColor indexed="65"/>
        </patternFill>
      </fill>
    </dxf>
    <dxf>
      <font>
        <color theme="0"/>
        <name val="Cambria"/>
        <scheme val="none"/>
      </font>
      <fill>
        <patternFill patternType="none">
          <bgColor indexed="65"/>
        </patternFill>
      </fill>
    </dxf>
    <dxf>
      <font>
        <condense val="0"/>
        <extend val="0"/>
        <color auto="1"/>
      </font>
      <fill>
        <patternFill patternType="none">
          <bgColor indexed="65"/>
        </patternFill>
      </fill>
    </dxf>
    <dxf>
      <font>
        <color indexed="9"/>
      </font>
      <fill>
        <patternFill patternType="none">
          <bgColor indexed="65"/>
        </patternFill>
      </fill>
    </dxf>
    <dxf>
      <font>
        <color theme="0"/>
      </font>
    </dxf>
    <dxf>
      <font>
        <strike/>
        <condense val="0"/>
        <extend val="0"/>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fmlaLink="#REF!"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fmlaLink="#REF!" lockText="1" noThreeD="1"/>
</file>

<file path=xl/ctrlProps/ctrlProp21.xml><?xml version="1.0" encoding="utf-8"?>
<formControlPr xmlns="http://schemas.microsoft.com/office/spreadsheetml/2009/9/main" objectType="CheckBox" fmlaLink="#REF!" lockText="1" noThreeD="1"/>
</file>

<file path=xl/ctrlProps/ctrlProp22.xml><?xml version="1.0" encoding="utf-8"?>
<formControlPr xmlns="http://schemas.microsoft.com/office/spreadsheetml/2009/9/main" objectType="CheckBox" checked="Checked" fmlaLink="$H$20" lockText="1" noThreeD="1"/>
</file>

<file path=xl/ctrlProps/ctrlProp23.xml><?xml version="1.0" encoding="utf-8"?>
<formControlPr xmlns="http://schemas.microsoft.com/office/spreadsheetml/2009/9/main" objectType="Radio" firstButton="1" fmlaLink="$H$66" lockText="1" noThreeD="1"/>
</file>

<file path=xl/ctrlProps/ctrlProp24.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1.xml.rels><?xml version="1.0" encoding="UTF-8" standalone="yes"?>
<Relationships xmlns="http://schemas.openxmlformats.org/package/2006/relationships"><Relationship Id="rId1" Type="http://schemas.openxmlformats.org/officeDocument/2006/relationships/hyperlink" Target="#'Attach 7'!A1"/></Relationships>
</file>

<file path=xl/drawings/_rels/drawing12.xml.rels><?xml version="1.0" encoding="UTF-8" standalone="yes"?>
<Relationships xmlns="http://schemas.openxmlformats.org/package/2006/relationships"><Relationship Id="rId1" Type="http://schemas.openxmlformats.org/officeDocument/2006/relationships/hyperlink" Target="#'Attach 9'!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0'!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1" Type="http://schemas.openxmlformats.org/officeDocument/2006/relationships/hyperlink" Target="#'Attach 3(JV)'!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7.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1</xdr:col>
      <xdr:colOff>9525</xdr:colOff>
      <xdr:row>13</xdr:row>
      <xdr:rowOff>15240</xdr:rowOff>
    </xdr:from>
    <xdr:to>
      <xdr:col>5</xdr:col>
      <xdr:colOff>0</xdr:colOff>
      <xdr:row>14</xdr:row>
      <xdr:rowOff>19234</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485775</xdr:colOff>
      <xdr:row>15</xdr:row>
      <xdr:rowOff>57150</xdr:rowOff>
    </xdr:from>
    <xdr:to>
      <xdr:col>2</xdr:col>
      <xdr:colOff>2343150</xdr:colOff>
      <xdr:row>17</xdr:row>
      <xdr:rowOff>276226</xdr:rowOff>
    </xdr:to>
    <xdr:pic>
      <xdr:nvPicPr>
        <xdr:cNvPr id="1842" name="Picture 9">
          <a:extLst>
            <a:ext uri="{FF2B5EF4-FFF2-40B4-BE49-F238E27FC236}">
              <a16:creationId xmlns:a16="http://schemas.microsoft.com/office/drawing/2014/main" id="{00000000-0008-0000-0100-00003207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0" y="5295900"/>
          <a:ext cx="24479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2600325</xdr:colOff>
      <xdr:row>15</xdr:row>
      <xdr:rowOff>95250</xdr:rowOff>
    </xdr:from>
    <xdr:to>
      <xdr:col>4</xdr:col>
      <xdr:colOff>714375</xdr:colOff>
      <xdr:row>18</xdr:row>
      <xdr:rowOff>47626</xdr:rowOff>
    </xdr:to>
    <xdr:pic>
      <xdr:nvPicPr>
        <xdr:cNvPr id="1843" name="Picture 10">
          <a:extLst>
            <a:ext uri="{FF2B5EF4-FFF2-40B4-BE49-F238E27FC236}">
              <a16:creationId xmlns:a16="http://schemas.microsoft.com/office/drawing/2014/main" id="{00000000-0008-0000-0100-0000330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105275" y="5334000"/>
          <a:ext cx="40005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914400</xdr:colOff>
          <xdr:row>21</xdr:row>
          <xdr:rowOff>0</xdr:rowOff>
        </xdr:from>
        <xdr:to>
          <xdr:col>4</xdr:col>
          <xdr:colOff>914400</xdr:colOff>
          <xdr:row>26</xdr:row>
          <xdr:rowOff>152400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00000000-0008-0000-0A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98488" name="Group 1">
          <a:hlinkClick xmlns:r="http://schemas.openxmlformats.org/officeDocument/2006/relationships" r:id="rId1" tooltip="Click for Next Attachment"/>
          <a:extLst>
            <a:ext uri="{FF2B5EF4-FFF2-40B4-BE49-F238E27FC236}">
              <a16:creationId xmlns:a16="http://schemas.microsoft.com/office/drawing/2014/main" id="{00000000-0008-0000-0B00-0000B8800100}"/>
            </a:ext>
          </a:extLst>
        </xdr:cNvPr>
        <xdr:cNvGrpSpPr>
          <a:grpSpLocks/>
        </xdr:cNvGrpSpPr>
      </xdr:nvGrpSpPr>
      <xdr:grpSpPr bwMode="auto">
        <a:xfrm>
          <a:off x="6696075" y="47625"/>
          <a:ext cx="1104900" cy="895350"/>
          <a:chOff x="738" y="5"/>
          <a:chExt cx="116" cy="73"/>
        </a:xfrm>
      </xdr:grpSpPr>
      <xdr:sp macro="" textlink="">
        <xdr:nvSpPr>
          <xdr:cNvPr id="98490" name="AutoShape 2">
            <a:extLst>
              <a:ext uri="{FF2B5EF4-FFF2-40B4-BE49-F238E27FC236}">
                <a16:creationId xmlns:a16="http://schemas.microsoft.com/office/drawing/2014/main" id="{00000000-0008-0000-0B00-0000BA80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B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2257083</xdr:colOff>
      <xdr:row>21</xdr:row>
      <xdr:rowOff>187637</xdr:rowOff>
    </xdr:to>
    <xdr:sp macro="" textlink="">
      <xdr:nvSpPr>
        <xdr:cNvPr id="2" name="Text Box 15">
          <a:extLst>
            <a:ext uri="{FF2B5EF4-FFF2-40B4-BE49-F238E27FC236}">
              <a16:creationId xmlns:a16="http://schemas.microsoft.com/office/drawing/2014/main" id="{00000000-0008-0000-0B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B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108634" name="Group 1">
          <a:hlinkClick xmlns:r="http://schemas.openxmlformats.org/officeDocument/2006/relationships" r:id="rId1" tooltip="Click for Next Attachment"/>
          <a:extLst>
            <a:ext uri="{FF2B5EF4-FFF2-40B4-BE49-F238E27FC236}">
              <a16:creationId xmlns:a16="http://schemas.microsoft.com/office/drawing/2014/main" id="{00000000-0008-0000-0C00-00005AA80100}"/>
            </a:ext>
          </a:extLst>
        </xdr:cNvPr>
        <xdr:cNvGrpSpPr>
          <a:grpSpLocks/>
        </xdr:cNvGrpSpPr>
      </xdr:nvGrpSpPr>
      <xdr:grpSpPr bwMode="auto">
        <a:xfrm>
          <a:off x="7153275" y="47625"/>
          <a:ext cx="1104900" cy="676275"/>
          <a:chOff x="738" y="5"/>
          <a:chExt cx="116" cy="73"/>
        </a:xfrm>
      </xdr:grpSpPr>
      <xdr:sp macro="" textlink="">
        <xdr:nvSpPr>
          <xdr:cNvPr id="108635" name="AutoShape 2">
            <a:extLst>
              <a:ext uri="{FF2B5EF4-FFF2-40B4-BE49-F238E27FC236}">
                <a16:creationId xmlns:a16="http://schemas.microsoft.com/office/drawing/2014/main" id="{00000000-0008-0000-0C00-00005BA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C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533400</xdr:rowOff>
    </xdr:to>
    <xdr:grpSp>
      <xdr:nvGrpSpPr>
        <xdr:cNvPr id="109658" name="Group 1">
          <a:hlinkClick xmlns:r="http://schemas.openxmlformats.org/officeDocument/2006/relationships" r:id="rId1" tooltip="Click for Next Attachment"/>
          <a:extLst>
            <a:ext uri="{FF2B5EF4-FFF2-40B4-BE49-F238E27FC236}">
              <a16:creationId xmlns:a16="http://schemas.microsoft.com/office/drawing/2014/main" id="{00000000-0008-0000-0D00-00005AAC0100}"/>
            </a:ext>
          </a:extLst>
        </xdr:cNvPr>
        <xdr:cNvGrpSpPr>
          <a:grpSpLocks/>
        </xdr:cNvGrpSpPr>
      </xdr:nvGrpSpPr>
      <xdr:grpSpPr bwMode="auto">
        <a:xfrm>
          <a:off x="7112977" y="47625"/>
          <a:ext cx="2596661" cy="888756"/>
          <a:chOff x="738" y="5"/>
          <a:chExt cx="116" cy="73"/>
        </a:xfrm>
      </xdr:grpSpPr>
      <xdr:sp macro="" textlink="">
        <xdr:nvSpPr>
          <xdr:cNvPr id="109659" name="AutoShape 2">
            <a:extLst>
              <a:ext uri="{FF2B5EF4-FFF2-40B4-BE49-F238E27FC236}">
                <a16:creationId xmlns:a16="http://schemas.microsoft.com/office/drawing/2014/main" id="{00000000-0008-0000-0D00-00005BA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D00-0000033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123825</xdr:colOff>
      <xdr:row>0</xdr:row>
      <xdr:rowOff>38100</xdr:rowOff>
    </xdr:from>
    <xdr:to>
      <xdr:col>7</xdr:col>
      <xdr:colOff>9525</xdr:colOff>
      <xdr:row>2</xdr:row>
      <xdr:rowOff>314325</xdr:rowOff>
    </xdr:to>
    <xdr:grpSp>
      <xdr:nvGrpSpPr>
        <xdr:cNvPr id="110682" name="Group 1">
          <a:hlinkClick xmlns:r="http://schemas.openxmlformats.org/officeDocument/2006/relationships" r:id="rId1" tooltip="Click for Next Attachment"/>
          <a:extLst>
            <a:ext uri="{FF2B5EF4-FFF2-40B4-BE49-F238E27FC236}">
              <a16:creationId xmlns:a16="http://schemas.microsoft.com/office/drawing/2014/main" id="{00000000-0008-0000-0E00-00005AB00100}"/>
            </a:ext>
          </a:extLst>
        </xdr:cNvPr>
        <xdr:cNvGrpSpPr>
          <a:grpSpLocks/>
        </xdr:cNvGrpSpPr>
      </xdr:nvGrpSpPr>
      <xdr:grpSpPr bwMode="auto">
        <a:xfrm>
          <a:off x="6810375" y="38100"/>
          <a:ext cx="1104900" cy="695325"/>
          <a:chOff x="738" y="5"/>
          <a:chExt cx="116" cy="73"/>
        </a:xfrm>
      </xdr:grpSpPr>
      <xdr:sp macro="" textlink="">
        <xdr:nvSpPr>
          <xdr:cNvPr id="110683" name="AutoShape 2">
            <a:extLst>
              <a:ext uri="{FF2B5EF4-FFF2-40B4-BE49-F238E27FC236}">
                <a16:creationId xmlns:a16="http://schemas.microsoft.com/office/drawing/2014/main" id="{00000000-0008-0000-0E00-00005BB0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111706" name="Group 1">
          <a:hlinkClick xmlns:r="http://schemas.openxmlformats.org/officeDocument/2006/relationships" r:id="rId1" tooltip="Click for Next Attachment"/>
          <a:extLst>
            <a:ext uri="{FF2B5EF4-FFF2-40B4-BE49-F238E27FC236}">
              <a16:creationId xmlns:a16="http://schemas.microsoft.com/office/drawing/2014/main" id="{00000000-0008-0000-0F00-00005AB40100}"/>
            </a:ext>
          </a:extLst>
        </xdr:cNvPr>
        <xdr:cNvGrpSpPr>
          <a:grpSpLocks/>
        </xdr:cNvGrpSpPr>
      </xdr:nvGrpSpPr>
      <xdr:grpSpPr bwMode="auto">
        <a:xfrm>
          <a:off x="6791325" y="57150"/>
          <a:ext cx="1104900" cy="733425"/>
          <a:chOff x="738" y="5"/>
          <a:chExt cx="116" cy="73"/>
        </a:xfrm>
      </xdr:grpSpPr>
      <xdr:sp macro="" textlink="">
        <xdr:nvSpPr>
          <xdr:cNvPr id="111707" name="AutoShape 2">
            <a:extLst>
              <a:ext uri="{FF2B5EF4-FFF2-40B4-BE49-F238E27FC236}">
                <a16:creationId xmlns:a16="http://schemas.microsoft.com/office/drawing/2014/main" id="{00000000-0008-0000-0F00-00005BB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F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133350</xdr:colOff>
      <xdr:row>0</xdr:row>
      <xdr:rowOff>47625</xdr:rowOff>
    </xdr:from>
    <xdr:to>
      <xdr:col>7</xdr:col>
      <xdr:colOff>19050</xdr:colOff>
      <xdr:row>2</xdr:row>
      <xdr:rowOff>323850</xdr:rowOff>
    </xdr:to>
    <xdr:grpSp>
      <xdr:nvGrpSpPr>
        <xdr:cNvPr id="96698" name="Group 1">
          <a:hlinkClick xmlns:r="http://schemas.openxmlformats.org/officeDocument/2006/relationships" r:id="rId1" tooltip="Click for Next Attachment"/>
          <a:extLst>
            <a:ext uri="{FF2B5EF4-FFF2-40B4-BE49-F238E27FC236}">
              <a16:creationId xmlns:a16="http://schemas.microsoft.com/office/drawing/2014/main" id="{00000000-0008-0000-1000-0000BA790100}"/>
            </a:ext>
          </a:extLst>
        </xdr:cNvPr>
        <xdr:cNvGrpSpPr>
          <a:grpSpLocks/>
        </xdr:cNvGrpSpPr>
      </xdr:nvGrpSpPr>
      <xdr:grpSpPr bwMode="auto">
        <a:xfrm>
          <a:off x="7640782" y="47625"/>
          <a:ext cx="1375063" cy="691861"/>
          <a:chOff x="738" y="5"/>
          <a:chExt cx="116" cy="73"/>
        </a:xfrm>
      </xdr:grpSpPr>
      <xdr:sp macro="" textlink="">
        <xdr:nvSpPr>
          <xdr:cNvPr id="96700" name="AutoShape 2">
            <a:extLst>
              <a:ext uri="{FF2B5EF4-FFF2-40B4-BE49-F238E27FC236}">
                <a16:creationId xmlns:a16="http://schemas.microsoft.com/office/drawing/2014/main" id="{00000000-0008-0000-1000-0000BC7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5363" name="Text Box 3">
            <a:extLst>
              <a:ext uri="{FF2B5EF4-FFF2-40B4-BE49-F238E27FC236}">
                <a16:creationId xmlns:a16="http://schemas.microsoft.com/office/drawing/2014/main" id="{00000000-0008-0000-1000-0000033C0000}"/>
              </a:ext>
            </a:extLst>
          </xdr:cNvPr>
          <xdr:cNvSpPr txBox="1">
            <a:spLocks noChangeArrowheads="1"/>
          </xdr:cNvSpPr>
        </xdr:nvSpPr>
        <xdr:spPr bwMode="auto">
          <a:xfrm>
            <a:off x="752" y="23"/>
            <a:ext cx="104"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1</xdr:col>
      <xdr:colOff>38101</xdr:colOff>
      <xdr:row>39</xdr:row>
      <xdr:rowOff>195000</xdr:rowOff>
    </xdr:from>
    <xdr:to>
      <xdr:col>1</xdr:col>
      <xdr:colOff>1762125</xdr:colOff>
      <xdr:row>39</xdr:row>
      <xdr:rowOff>559594</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762001" y="13120425"/>
          <a:ext cx="1695449" cy="3645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r>
            <a:rPr lang="en-US" sz="1100">
              <a:solidFill>
                <a:schemeClr val="tx1"/>
              </a:solidFill>
              <a:latin typeface="Book Antiqua" pitchFamily="18" charset="0"/>
            </a:rPr>
            <a:t>Choose the OPTION from</a:t>
          </a:r>
          <a:r>
            <a:rPr lang="en-US" sz="1100" baseline="0">
              <a:solidFill>
                <a:schemeClr val="tx1"/>
              </a:solidFill>
              <a:latin typeface="Book Antiqua" pitchFamily="18" charset="0"/>
            </a:rPr>
            <a:t> Drop Down Menu</a:t>
          </a:r>
          <a:r>
            <a:rPr lang="en-US" sz="1100">
              <a:solidFill>
                <a:schemeClr val="tx1"/>
              </a:solidFill>
              <a:latin typeface="Book Antiqua" pitchFamily="18" charset="0"/>
            </a:rPr>
            <a:t> ^</a:t>
          </a:r>
        </a:p>
      </xdr:txBody>
    </xdr:sp>
    <xdr:clientData fPrintsWithSheet="0"/>
  </xdr:twoCellAnchor>
  <xdr:twoCellAnchor>
    <xdr:from>
      <xdr:col>1</xdr:col>
      <xdr:colOff>38101</xdr:colOff>
      <xdr:row>162</xdr:row>
      <xdr:rowOff>195000</xdr:rowOff>
    </xdr:from>
    <xdr:to>
      <xdr:col>1</xdr:col>
      <xdr:colOff>1762125</xdr:colOff>
      <xdr:row>162</xdr:row>
      <xdr:rowOff>559594</xdr:rowOff>
    </xdr:to>
    <xdr:sp macro="" textlink="">
      <xdr:nvSpPr>
        <xdr:cNvPr id="9" name="Rectangle 8">
          <a:extLst>
            <a:ext uri="{FF2B5EF4-FFF2-40B4-BE49-F238E27FC236}">
              <a16:creationId xmlns:a16="http://schemas.microsoft.com/office/drawing/2014/main" id="{00000000-0008-0000-1000-000009000000}"/>
            </a:ext>
          </a:extLst>
        </xdr:cNvPr>
        <xdr:cNvSpPr/>
      </xdr:nvSpPr>
      <xdr:spPr>
        <a:xfrm>
          <a:off x="765465" y="22786568"/>
          <a:ext cx="1695449" cy="3645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r>
            <a:rPr lang="en-US" sz="1100">
              <a:solidFill>
                <a:schemeClr val="tx1"/>
              </a:solidFill>
              <a:latin typeface="Book Antiqua" pitchFamily="18" charset="0"/>
            </a:rPr>
            <a:t>Choose the OPTION from</a:t>
          </a:r>
          <a:r>
            <a:rPr lang="en-US" sz="1100" baseline="0">
              <a:solidFill>
                <a:schemeClr val="tx1"/>
              </a:solidFill>
              <a:latin typeface="Book Antiqua" pitchFamily="18" charset="0"/>
            </a:rPr>
            <a:t> Drop Down Menu</a:t>
          </a:r>
          <a:r>
            <a:rPr lang="en-US" sz="1100">
              <a:solidFill>
                <a:schemeClr val="tx1"/>
              </a:solidFill>
              <a:latin typeface="Book Antiqua" pitchFamily="18" charset="0"/>
            </a:rPr>
            <a:t> ^</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333375</xdr:rowOff>
    </xdr:to>
    <xdr:grpSp>
      <xdr:nvGrpSpPr>
        <xdr:cNvPr id="112730" name="Group 1">
          <a:hlinkClick xmlns:r="http://schemas.openxmlformats.org/officeDocument/2006/relationships" r:id="rId1" tooltip="Click for Next Attachment"/>
          <a:extLst>
            <a:ext uri="{FF2B5EF4-FFF2-40B4-BE49-F238E27FC236}">
              <a16:creationId xmlns:a16="http://schemas.microsoft.com/office/drawing/2014/main" id="{00000000-0008-0000-1100-00005AB80100}"/>
            </a:ext>
          </a:extLst>
        </xdr:cNvPr>
        <xdr:cNvGrpSpPr>
          <a:grpSpLocks/>
        </xdr:cNvGrpSpPr>
      </xdr:nvGrpSpPr>
      <xdr:grpSpPr bwMode="auto">
        <a:xfrm>
          <a:off x="6496050" y="47625"/>
          <a:ext cx="1104900" cy="704850"/>
          <a:chOff x="738" y="5"/>
          <a:chExt cx="116" cy="73"/>
        </a:xfrm>
      </xdr:grpSpPr>
      <xdr:sp macro="" textlink="">
        <xdr:nvSpPr>
          <xdr:cNvPr id="112731" name="AutoShape 2">
            <a:extLst>
              <a:ext uri="{FF2B5EF4-FFF2-40B4-BE49-F238E27FC236}">
                <a16:creationId xmlns:a16="http://schemas.microsoft.com/office/drawing/2014/main" id="{00000000-0008-0000-1100-00005BB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1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113754" name="Group 1">
          <a:hlinkClick xmlns:r="http://schemas.openxmlformats.org/officeDocument/2006/relationships" r:id="rId1" tooltip="Click for Next Attachment"/>
          <a:extLst>
            <a:ext uri="{FF2B5EF4-FFF2-40B4-BE49-F238E27FC236}">
              <a16:creationId xmlns:a16="http://schemas.microsoft.com/office/drawing/2014/main" id="{00000000-0008-0000-1200-00005ABC0100}"/>
            </a:ext>
          </a:extLst>
        </xdr:cNvPr>
        <xdr:cNvGrpSpPr>
          <a:grpSpLocks/>
        </xdr:cNvGrpSpPr>
      </xdr:nvGrpSpPr>
      <xdr:grpSpPr bwMode="auto">
        <a:xfrm>
          <a:off x="6677025" y="47625"/>
          <a:ext cx="1104900" cy="695325"/>
          <a:chOff x="738" y="5"/>
          <a:chExt cx="116" cy="73"/>
        </a:xfrm>
      </xdr:grpSpPr>
      <xdr:sp macro="" textlink="">
        <xdr:nvSpPr>
          <xdr:cNvPr id="113755" name="AutoShape 2">
            <a:extLst>
              <a:ext uri="{FF2B5EF4-FFF2-40B4-BE49-F238E27FC236}">
                <a16:creationId xmlns:a16="http://schemas.microsoft.com/office/drawing/2014/main" id="{00000000-0008-0000-1200-00005BB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114778" name="Group 1">
          <a:hlinkClick xmlns:r="http://schemas.openxmlformats.org/officeDocument/2006/relationships" r:id="rId1" tooltip="Click for Next Attachment"/>
          <a:extLst>
            <a:ext uri="{FF2B5EF4-FFF2-40B4-BE49-F238E27FC236}">
              <a16:creationId xmlns:a16="http://schemas.microsoft.com/office/drawing/2014/main" id="{00000000-0008-0000-1300-00005AC00100}"/>
            </a:ext>
          </a:extLst>
        </xdr:cNvPr>
        <xdr:cNvGrpSpPr>
          <a:grpSpLocks/>
        </xdr:cNvGrpSpPr>
      </xdr:nvGrpSpPr>
      <xdr:grpSpPr bwMode="auto">
        <a:xfrm>
          <a:off x="6827838" y="444500"/>
          <a:ext cx="1108075" cy="692150"/>
          <a:chOff x="738" y="5"/>
          <a:chExt cx="116" cy="73"/>
        </a:xfrm>
      </xdr:grpSpPr>
      <xdr:sp macro="" textlink="">
        <xdr:nvSpPr>
          <xdr:cNvPr id="114779" name="AutoShape 2">
            <a:extLst>
              <a:ext uri="{FF2B5EF4-FFF2-40B4-BE49-F238E27FC236}">
                <a16:creationId xmlns:a16="http://schemas.microsoft.com/office/drawing/2014/main" id="{00000000-0008-0000-1300-00005BC0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47625</xdr:rowOff>
    </xdr:from>
    <xdr:to>
      <xdr:col>6</xdr:col>
      <xdr:colOff>66675</xdr:colOff>
      <xdr:row>1</xdr:row>
      <xdr:rowOff>238125</xdr:rowOff>
    </xdr:to>
    <xdr:grpSp>
      <xdr:nvGrpSpPr>
        <xdr:cNvPr id="100468" name="Group 12">
          <a:hlinkClick xmlns:r="http://schemas.openxmlformats.org/officeDocument/2006/relationships" r:id="rId1" tooltip="Click for Next Attachment"/>
          <a:extLst>
            <a:ext uri="{FF2B5EF4-FFF2-40B4-BE49-F238E27FC236}">
              <a16:creationId xmlns:a16="http://schemas.microsoft.com/office/drawing/2014/main" id="{00000000-0008-0000-0200-000074880100}"/>
            </a:ext>
          </a:extLst>
        </xdr:cNvPr>
        <xdr:cNvGrpSpPr>
          <a:grpSpLocks/>
        </xdr:cNvGrpSpPr>
      </xdr:nvGrpSpPr>
      <xdr:grpSpPr bwMode="auto">
        <a:xfrm>
          <a:off x="7848600" y="47625"/>
          <a:ext cx="533400" cy="1409700"/>
          <a:chOff x="738" y="5"/>
          <a:chExt cx="116" cy="73"/>
        </a:xfrm>
      </xdr:grpSpPr>
      <xdr:sp macro="" textlink="">
        <xdr:nvSpPr>
          <xdr:cNvPr id="100469" name="AutoShape 13">
            <a:extLst>
              <a:ext uri="{FF2B5EF4-FFF2-40B4-BE49-F238E27FC236}">
                <a16:creationId xmlns:a16="http://schemas.microsoft.com/office/drawing/2014/main" id="{00000000-0008-0000-0200-00007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9470" name="Text Box 14">
            <a:extLst>
              <a:ext uri="{FF2B5EF4-FFF2-40B4-BE49-F238E27FC236}">
                <a16:creationId xmlns:a16="http://schemas.microsoft.com/office/drawing/2014/main" id="{00000000-0008-0000-0200-00000E4C0000}"/>
              </a:ext>
            </a:extLst>
          </xdr:cNvPr>
          <xdr:cNvSpPr txBox="1">
            <a:spLocks noChangeArrowheads="1"/>
          </xdr:cNvSpPr>
        </xdr:nvSpPr>
        <xdr:spPr bwMode="auto">
          <a:xfrm>
            <a:off x="753" y="23"/>
            <a:ext cx="99" cy="37"/>
          </a:xfrm>
          <a:prstGeom prst="rect">
            <a:avLst/>
          </a:prstGeom>
          <a:noFill/>
          <a:ln w="9525">
            <a:noFill/>
            <a:miter lim="800000"/>
            <a:headEnd/>
            <a:tailEnd/>
          </a:ln>
        </xdr:spPr>
        <xdr:txBody>
          <a:bodyPr vertOverflow="clip" wrap="square" lIns="27432" tIns="27432" rIns="27432" bIns="27432" anchor="ctr" upright="1"/>
          <a:lstStyle/>
          <a:p>
            <a:pPr algn="ctr" rtl="1">
              <a:lnSpc>
                <a:spcPts val="10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102498" name="Group 2">
          <a:hlinkClick xmlns:r="http://schemas.openxmlformats.org/officeDocument/2006/relationships" r:id="rId1" tooltip="Click for Next Attachment"/>
          <a:extLst>
            <a:ext uri="{FF2B5EF4-FFF2-40B4-BE49-F238E27FC236}">
              <a16:creationId xmlns:a16="http://schemas.microsoft.com/office/drawing/2014/main" id="{00000000-0008-0000-1400-000062900100}"/>
            </a:ext>
          </a:extLst>
        </xdr:cNvPr>
        <xdr:cNvGrpSpPr>
          <a:grpSpLocks/>
        </xdr:cNvGrpSpPr>
      </xdr:nvGrpSpPr>
      <xdr:grpSpPr bwMode="auto">
        <a:xfrm>
          <a:off x="6498981" y="57150"/>
          <a:ext cx="865309" cy="842596"/>
          <a:chOff x="738" y="5"/>
          <a:chExt cx="116" cy="73"/>
        </a:xfrm>
      </xdr:grpSpPr>
      <xdr:sp macro="" textlink="">
        <xdr:nvSpPr>
          <xdr:cNvPr id="102499" name="AutoShape 3">
            <a:extLst>
              <a:ext uri="{FF2B5EF4-FFF2-40B4-BE49-F238E27FC236}">
                <a16:creationId xmlns:a16="http://schemas.microsoft.com/office/drawing/2014/main" id="{00000000-0008-0000-1400-00006390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68</xdr:row>
          <xdr:rowOff>19050</xdr:rowOff>
        </xdr:from>
        <xdr:to>
          <xdr:col>2</xdr:col>
          <xdr:colOff>752475</xdr:colOff>
          <xdr:row>69</xdr:row>
          <xdr:rowOff>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4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68</xdr:row>
          <xdr:rowOff>19050</xdr:rowOff>
        </xdr:from>
        <xdr:to>
          <xdr:col>3</xdr:col>
          <xdr:colOff>923925</xdr:colOff>
          <xdr:row>69</xdr:row>
          <xdr:rowOff>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4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103521" name="Group 1">
          <a:hlinkClick xmlns:r="http://schemas.openxmlformats.org/officeDocument/2006/relationships" r:id="rId1" tooltip="Click for Next Attachment"/>
          <a:extLst>
            <a:ext uri="{FF2B5EF4-FFF2-40B4-BE49-F238E27FC236}">
              <a16:creationId xmlns:a16="http://schemas.microsoft.com/office/drawing/2014/main" id="{00000000-0008-0000-1500-000061940100}"/>
            </a:ext>
          </a:extLst>
        </xdr:cNvPr>
        <xdr:cNvGrpSpPr>
          <a:grpSpLocks/>
        </xdr:cNvGrpSpPr>
      </xdr:nvGrpSpPr>
      <xdr:grpSpPr bwMode="auto">
        <a:xfrm>
          <a:off x="7972425" y="381000"/>
          <a:ext cx="1104900" cy="1181100"/>
          <a:chOff x="738" y="5"/>
          <a:chExt cx="116" cy="73"/>
        </a:xfrm>
      </xdr:grpSpPr>
      <xdr:sp macro="" textlink="">
        <xdr:nvSpPr>
          <xdr:cNvPr id="103522" name="AutoShape 2">
            <a:extLst>
              <a:ext uri="{FF2B5EF4-FFF2-40B4-BE49-F238E27FC236}">
                <a16:creationId xmlns:a16="http://schemas.microsoft.com/office/drawing/2014/main" id="{00000000-0008-0000-1500-0000629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5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115802" name="Group 1">
          <a:hlinkClick xmlns:r="http://schemas.openxmlformats.org/officeDocument/2006/relationships" r:id="rId1" tooltip="Click for Next Attachment"/>
          <a:extLst>
            <a:ext uri="{FF2B5EF4-FFF2-40B4-BE49-F238E27FC236}">
              <a16:creationId xmlns:a16="http://schemas.microsoft.com/office/drawing/2014/main" id="{00000000-0008-0000-1600-00005AC40100}"/>
            </a:ext>
          </a:extLst>
        </xdr:cNvPr>
        <xdr:cNvGrpSpPr>
          <a:grpSpLocks/>
        </xdr:cNvGrpSpPr>
      </xdr:nvGrpSpPr>
      <xdr:grpSpPr bwMode="auto">
        <a:xfrm>
          <a:off x="7048500" y="57150"/>
          <a:ext cx="1104900" cy="819150"/>
          <a:chOff x="738" y="5"/>
          <a:chExt cx="116" cy="73"/>
        </a:xfrm>
      </xdr:grpSpPr>
      <xdr:sp macro="" textlink="">
        <xdr:nvSpPr>
          <xdr:cNvPr id="115803" name="AutoShape 2">
            <a:extLst>
              <a:ext uri="{FF2B5EF4-FFF2-40B4-BE49-F238E27FC236}">
                <a16:creationId xmlns:a16="http://schemas.microsoft.com/office/drawing/2014/main" id="{00000000-0008-0000-1600-00005BC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3</xdr:row>
      <xdr:rowOff>0</xdr:rowOff>
    </xdr:to>
    <xdr:grpSp>
      <xdr:nvGrpSpPr>
        <xdr:cNvPr id="116826" name="Group 1">
          <a:hlinkClick xmlns:r="http://schemas.openxmlformats.org/officeDocument/2006/relationships" r:id="rId1" tooltip="Click for Next Attachment"/>
          <a:extLst>
            <a:ext uri="{FF2B5EF4-FFF2-40B4-BE49-F238E27FC236}">
              <a16:creationId xmlns:a16="http://schemas.microsoft.com/office/drawing/2014/main" id="{00000000-0008-0000-1700-00005AC80100}"/>
            </a:ext>
          </a:extLst>
        </xdr:cNvPr>
        <xdr:cNvGrpSpPr>
          <a:grpSpLocks/>
        </xdr:cNvGrpSpPr>
      </xdr:nvGrpSpPr>
      <xdr:grpSpPr bwMode="auto">
        <a:xfrm>
          <a:off x="6772275" y="57150"/>
          <a:ext cx="1104900" cy="1571625"/>
          <a:chOff x="738" y="5"/>
          <a:chExt cx="116" cy="73"/>
        </a:xfrm>
      </xdr:grpSpPr>
      <xdr:sp macro="" textlink="">
        <xdr:nvSpPr>
          <xdr:cNvPr id="116827" name="AutoShape 2">
            <a:extLst>
              <a:ext uri="{FF2B5EF4-FFF2-40B4-BE49-F238E27FC236}">
                <a16:creationId xmlns:a16="http://schemas.microsoft.com/office/drawing/2014/main" id="{00000000-0008-0000-1700-00005BC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117850" name="Group 1">
          <a:hlinkClick xmlns:r="http://schemas.openxmlformats.org/officeDocument/2006/relationships" r:id="rId1" tooltip="Click for Next Attachment"/>
          <a:extLst>
            <a:ext uri="{FF2B5EF4-FFF2-40B4-BE49-F238E27FC236}">
              <a16:creationId xmlns:a16="http://schemas.microsoft.com/office/drawing/2014/main" id="{00000000-0008-0000-1800-00005ACC0100}"/>
            </a:ext>
          </a:extLst>
        </xdr:cNvPr>
        <xdr:cNvGrpSpPr>
          <a:grpSpLocks/>
        </xdr:cNvGrpSpPr>
      </xdr:nvGrpSpPr>
      <xdr:grpSpPr bwMode="auto">
        <a:xfrm>
          <a:off x="6705600" y="57150"/>
          <a:ext cx="1104900" cy="695325"/>
          <a:chOff x="738" y="5"/>
          <a:chExt cx="116" cy="73"/>
        </a:xfrm>
      </xdr:grpSpPr>
      <xdr:sp macro="" textlink="">
        <xdr:nvSpPr>
          <xdr:cNvPr id="117851" name="AutoShape 2">
            <a:extLst>
              <a:ext uri="{FF2B5EF4-FFF2-40B4-BE49-F238E27FC236}">
                <a16:creationId xmlns:a16="http://schemas.microsoft.com/office/drawing/2014/main" id="{00000000-0008-0000-1800-00005BC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8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3</xdr:row>
      <xdr:rowOff>0</xdr:rowOff>
    </xdr:to>
    <xdr:grpSp>
      <xdr:nvGrpSpPr>
        <xdr:cNvPr id="118874" name="Group 1">
          <a:hlinkClick xmlns:r="http://schemas.openxmlformats.org/officeDocument/2006/relationships" r:id="rId1" tooltip="Click for Next Attachment"/>
          <a:extLst>
            <a:ext uri="{FF2B5EF4-FFF2-40B4-BE49-F238E27FC236}">
              <a16:creationId xmlns:a16="http://schemas.microsoft.com/office/drawing/2014/main" id="{00000000-0008-0000-1900-00005AD00100}"/>
            </a:ext>
          </a:extLst>
        </xdr:cNvPr>
        <xdr:cNvGrpSpPr>
          <a:grpSpLocks/>
        </xdr:cNvGrpSpPr>
      </xdr:nvGrpSpPr>
      <xdr:grpSpPr bwMode="auto">
        <a:xfrm>
          <a:off x="6709263" y="57150"/>
          <a:ext cx="1101970" cy="1510812"/>
          <a:chOff x="738" y="5"/>
          <a:chExt cx="116" cy="73"/>
        </a:xfrm>
      </xdr:grpSpPr>
      <xdr:sp macro="" textlink="">
        <xdr:nvSpPr>
          <xdr:cNvPr id="118875" name="AutoShape 2">
            <a:extLst>
              <a:ext uri="{FF2B5EF4-FFF2-40B4-BE49-F238E27FC236}">
                <a16:creationId xmlns:a16="http://schemas.microsoft.com/office/drawing/2014/main" id="{00000000-0008-0000-1900-00005BD0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A00-000002000000}"/>
            </a:ext>
          </a:extLst>
        </xdr:cNvPr>
        <xdr:cNvGrpSpPr>
          <a:grpSpLocks/>
        </xdr:cNvGrpSpPr>
      </xdr:nvGrpSpPr>
      <xdr:grpSpPr bwMode="auto">
        <a:xfrm>
          <a:off x="6657975" y="57150"/>
          <a:ext cx="1104900" cy="695325"/>
          <a:chOff x="738" y="5"/>
          <a:chExt cx="116" cy="73"/>
        </a:xfrm>
      </xdr:grpSpPr>
      <xdr:sp macro="" textlink="">
        <xdr:nvSpPr>
          <xdr:cNvPr id="3" name="AutoShape 2">
            <a:extLst>
              <a:ext uri="{FF2B5EF4-FFF2-40B4-BE49-F238E27FC236}">
                <a16:creationId xmlns:a16="http://schemas.microsoft.com/office/drawing/2014/main" id="{00000000-0008-0000-1A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9650" name="Group 14">
          <a:hlinkClick xmlns:r="http://schemas.openxmlformats.org/officeDocument/2006/relationships" r:id="rId1" tooltip="Back to Cover"/>
          <a:extLst>
            <a:ext uri="{FF2B5EF4-FFF2-40B4-BE49-F238E27FC236}">
              <a16:creationId xmlns:a16="http://schemas.microsoft.com/office/drawing/2014/main" id="{00000000-0008-0000-1B00-000042850100}"/>
            </a:ext>
          </a:extLst>
        </xdr:cNvPr>
        <xdr:cNvGrpSpPr>
          <a:grpSpLocks/>
        </xdr:cNvGrpSpPr>
      </xdr:nvGrpSpPr>
      <xdr:grpSpPr bwMode="auto">
        <a:xfrm>
          <a:off x="7591425" y="57150"/>
          <a:ext cx="1190625" cy="695325"/>
          <a:chOff x="711" y="6"/>
          <a:chExt cx="125" cy="73"/>
        </a:xfrm>
      </xdr:grpSpPr>
      <xdr:sp macro="" textlink="">
        <xdr:nvSpPr>
          <xdr:cNvPr id="99655" name="AutoShape 8">
            <a:extLst>
              <a:ext uri="{FF2B5EF4-FFF2-40B4-BE49-F238E27FC236}">
                <a16:creationId xmlns:a16="http://schemas.microsoft.com/office/drawing/2014/main" id="{00000000-0008-0000-1B00-00004785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8</xdr:col>
      <xdr:colOff>84138</xdr:colOff>
      <xdr:row>20</xdr:row>
      <xdr:rowOff>202955</xdr:rowOff>
    </xdr:from>
    <xdr:to>
      <xdr:col>9</xdr:col>
      <xdr:colOff>17805</xdr:colOff>
      <xdr:row>20</xdr:row>
      <xdr:rowOff>400049</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9037638" y="8648699"/>
          <a:ext cx="800442"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9</xdr:col>
      <xdr:colOff>441644</xdr:colOff>
      <xdr:row>19</xdr:row>
      <xdr:rowOff>219930</xdr:rowOff>
    </xdr:from>
    <xdr:to>
      <xdr:col>10</xdr:col>
      <xdr:colOff>395611</xdr:colOff>
      <xdr:row>20</xdr:row>
      <xdr:rowOff>246017</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10261919" y="8402638"/>
          <a:ext cx="792167" cy="289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49529</xdr:colOff>
      <xdr:row>20</xdr:row>
      <xdr:rowOff>202321</xdr:rowOff>
    </xdr:from>
    <xdr:to>
      <xdr:col>7</xdr:col>
      <xdr:colOff>89309</xdr:colOff>
      <xdr:row>20</xdr:row>
      <xdr:rowOff>397888</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12354" y="8648065"/>
          <a:ext cx="877980" cy="1984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7</xdr:col>
      <xdr:colOff>60962</xdr:colOff>
      <xdr:row>20</xdr:row>
      <xdr:rowOff>191843</xdr:rowOff>
    </xdr:from>
    <xdr:to>
      <xdr:col>8</xdr:col>
      <xdr:colOff>41991</xdr:colOff>
      <xdr:row>20</xdr:row>
      <xdr:rowOff>388937</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61987" y="8637587"/>
          <a:ext cx="733504"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104538" name="Group 3">
          <a:hlinkClick xmlns:r="http://schemas.openxmlformats.org/officeDocument/2006/relationships" r:id="rId1" tooltip="Click for Next Attachment"/>
          <a:extLst>
            <a:ext uri="{FF2B5EF4-FFF2-40B4-BE49-F238E27FC236}">
              <a16:creationId xmlns:a16="http://schemas.microsoft.com/office/drawing/2014/main" id="{00000000-0008-0000-0300-00005A980100}"/>
            </a:ext>
          </a:extLst>
        </xdr:cNvPr>
        <xdr:cNvGrpSpPr>
          <a:grpSpLocks/>
        </xdr:cNvGrpSpPr>
      </xdr:nvGrpSpPr>
      <xdr:grpSpPr bwMode="auto">
        <a:xfrm>
          <a:off x="6486525" y="47625"/>
          <a:ext cx="428625" cy="704850"/>
          <a:chOff x="738" y="5"/>
          <a:chExt cx="116" cy="73"/>
        </a:xfrm>
      </xdr:grpSpPr>
      <xdr:sp macro="" textlink="">
        <xdr:nvSpPr>
          <xdr:cNvPr id="104539" name="AutoShape 1">
            <a:extLst>
              <a:ext uri="{FF2B5EF4-FFF2-40B4-BE49-F238E27FC236}">
                <a16:creationId xmlns:a16="http://schemas.microsoft.com/office/drawing/2014/main" id="{00000000-0008-0000-0300-00005B9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180975</xdr:colOff>
      <xdr:row>0</xdr:row>
      <xdr:rowOff>200025</xdr:rowOff>
    </xdr:from>
    <xdr:to>
      <xdr:col>12</xdr:col>
      <xdr:colOff>142875</xdr:colOff>
      <xdr:row>2</xdr:row>
      <xdr:rowOff>571500</xdr:rowOff>
    </xdr:to>
    <xdr:grpSp>
      <xdr:nvGrpSpPr>
        <xdr:cNvPr id="119822" name="Group 1">
          <a:hlinkClick xmlns:r="http://schemas.openxmlformats.org/officeDocument/2006/relationships" r:id="rId1" tooltip="Click for Next Attachment"/>
          <a:extLst>
            <a:ext uri="{FF2B5EF4-FFF2-40B4-BE49-F238E27FC236}">
              <a16:creationId xmlns:a16="http://schemas.microsoft.com/office/drawing/2014/main" id="{00000000-0008-0000-0400-00000ED40100}"/>
            </a:ext>
          </a:extLst>
        </xdr:cNvPr>
        <xdr:cNvGrpSpPr>
          <a:grpSpLocks/>
        </xdr:cNvGrpSpPr>
      </xdr:nvGrpSpPr>
      <xdr:grpSpPr bwMode="auto">
        <a:xfrm>
          <a:off x="9782175" y="200025"/>
          <a:ext cx="2352675" cy="876300"/>
          <a:chOff x="738" y="5"/>
          <a:chExt cx="116" cy="73"/>
        </a:xfrm>
      </xdr:grpSpPr>
      <xdr:sp macro="" textlink="">
        <xdr:nvSpPr>
          <xdr:cNvPr id="119829" name="AutoShape 2">
            <a:extLst>
              <a:ext uri="{FF2B5EF4-FFF2-40B4-BE49-F238E27FC236}">
                <a16:creationId xmlns:a16="http://schemas.microsoft.com/office/drawing/2014/main" id="{00000000-0008-0000-0400-000015D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753" y="23"/>
            <a:ext cx="104"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19050</xdr:colOff>
          <xdr:row>75</xdr:row>
          <xdr:rowOff>57150</xdr:rowOff>
        </xdr:from>
        <xdr:to>
          <xdr:col>6</xdr:col>
          <xdr:colOff>962025</xdr:colOff>
          <xdr:row>77</xdr:row>
          <xdr:rowOff>123825</xdr:rowOff>
        </xdr:to>
        <xdr:grpSp>
          <xdr:nvGrpSpPr>
            <xdr:cNvPr id="119823" name="Group 4">
              <a:extLst>
                <a:ext uri="{FF2B5EF4-FFF2-40B4-BE49-F238E27FC236}">
                  <a16:creationId xmlns:a16="http://schemas.microsoft.com/office/drawing/2014/main" id="{00000000-0008-0000-0400-00000FD40100}"/>
                </a:ext>
              </a:extLst>
            </xdr:cNvPr>
            <xdr:cNvGrpSpPr>
              <a:grpSpLocks/>
            </xdr:cNvGrpSpPr>
          </xdr:nvGrpSpPr>
          <xdr:grpSpPr bwMode="auto">
            <a:xfrm>
              <a:off x="4648202" y="4238625"/>
              <a:ext cx="2009775" cy="4238625"/>
              <a:chOff x="4648223" y="0"/>
              <a:chExt cx="2001984" cy="4238625"/>
            </a:xfrm>
          </xdr:grpSpPr>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4683289" y="4238625"/>
                <a:ext cx="16906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FOUNDATION</a:t>
                </a:r>
              </a:p>
            </xdr:txBody>
          </xdr:sp>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4663284" y="4238625"/>
                <a:ext cx="93302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a:t>
                </a:r>
              </a:p>
            </xdr:txBody>
          </xdr:sp>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4648223" y="0"/>
                <a:ext cx="200198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STRINGING OF TRANSMISSION LINE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75</xdr:row>
          <xdr:rowOff>47625</xdr:rowOff>
        </xdr:from>
        <xdr:to>
          <xdr:col>8</xdr:col>
          <xdr:colOff>1085850</xdr:colOff>
          <xdr:row>77</xdr:row>
          <xdr:rowOff>114300</xdr:rowOff>
        </xdr:to>
        <xdr:grpSp>
          <xdr:nvGrpSpPr>
            <xdr:cNvPr id="119824" name="Group 43">
              <a:extLst>
                <a:ext uri="{FF2B5EF4-FFF2-40B4-BE49-F238E27FC236}">
                  <a16:creationId xmlns:a16="http://schemas.microsoft.com/office/drawing/2014/main" id="{00000000-0008-0000-0400-000010D40100}"/>
                </a:ext>
              </a:extLst>
            </xdr:cNvPr>
            <xdr:cNvGrpSpPr>
              <a:grpSpLocks/>
            </xdr:cNvGrpSpPr>
          </xdr:nvGrpSpPr>
          <xdr:grpSpPr bwMode="auto">
            <a:xfrm>
              <a:off x="6819900" y="4238625"/>
              <a:ext cx="1990724" cy="4238625"/>
              <a:chOff x="4648240" y="0"/>
              <a:chExt cx="4645447" cy="4238625"/>
            </a:xfrm>
          </xdr:grpSpPr>
          <xdr:sp macro="" textlink="">
            <xdr:nvSpPr>
              <xdr:cNvPr id="50210" name="Check Box 34" hidden="1">
                <a:extLst>
                  <a:ext uri="{63B3BB69-23CF-44E3-9099-C40C66FF867C}">
                    <a14:compatExt spid="_x0000_s50210"/>
                  </a:ext>
                  <a:ext uri="{FF2B5EF4-FFF2-40B4-BE49-F238E27FC236}">
                    <a16:creationId xmlns:a16="http://schemas.microsoft.com/office/drawing/2014/main" id="{00000000-0008-0000-0400-000022C40000}"/>
                  </a:ext>
                </a:extLst>
              </xdr:cNvPr>
              <xdr:cNvSpPr/>
            </xdr:nvSpPr>
            <xdr:spPr bwMode="auto">
              <a:xfrm>
                <a:off x="7603084" y="4238625"/>
                <a:ext cx="169060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FOUNDATION</a:t>
                </a:r>
              </a:p>
            </xdr:txBody>
          </xdr:sp>
          <xdr:sp macro="" textlink="">
            <xdr:nvSpPr>
              <xdr:cNvPr id="50211" name="Check Box 35" hidden="1">
                <a:extLst>
                  <a:ext uri="{63B3BB69-23CF-44E3-9099-C40C66FF867C}">
                    <a14:compatExt spid="_x0000_s50211"/>
                  </a:ext>
                  <a:ext uri="{FF2B5EF4-FFF2-40B4-BE49-F238E27FC236}">
                    <a16:creationId xmlns:a16="http://schemas.microsoft.com/office/drawing/2014/main" id="{00000000-0008-0000-0400-000023C40000}"/>
                  </a:ext>
                </a:extLst>
              </xdr:cNvPr>
              <xdr:cNvSpPr/>
            </xdr:nvSpPr>
            <xdr:spPr bwMode="auto">
              <a:xfrm>
                <a:off x="7980629" y="4238625"/>
                <a:ext cx="93301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a:t>
                </a:r>
              </a:p>
            </xdr:txBody>
          </xdr:sp>
          <xdr:sp macro="" textlink="">
            <xdr:nvSpPr>
              <xdr:cNvPr id="50212" name="Check Box 36" hidden="1">
                <a:extLst>
                  <a:ext uri="{63B3BB69-23CF-44E3-9099-C40C66FF867C}">
                    <a14:compatExt spid="_x0000_s50212"/>
                  </a:ext>
                  <a:ext uri="{FF2B5EF4-FFF2-40B4-BE49-F238E27FC236}">
                    <a16:creationId xmlns:a16="http://schemas.microsoft.com/office/drawing/2014/main" id="{00000000-0008-0000-0400-000024C40000}"/>
                  </a:ext>
                </a:extLst>
              </xdr:cNvPr>
              <xdr:cNvSpPr/>
            </xdr:nvSpPr>
            <xdr:spPr bwMode="auto">
              <a:xfrm>
                <a:off x="4648240" y="0"/>
                <a:ext cx="20019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STRINGING OF TRANSMISSION LINE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86</xdr:row>
          <xdr:rowOff>114300</xdr:rowOff>
        </xdr:from>
        <xdr:to>
          <xdr:col>6</xdr:col>
          <xdr:colOff>323850</xdr:colOff>
          <xdr:row>86</xdr:row>
          <xdr:rowOff>1019175</xdr:rowOff>
        </xdr:to>
        <xdr:grpSp>
          <xdr:nvGrpSpPr>
            <xdr:cNvPr id="119825" name="Group 6">
              <a:extLst>
                <a:ext uri="{FF2B5EF4-FFF2-40B4-BE49-F238E27FC236}">
                  <a16:creationId xmlns:a16="http://schemas.microsoft.com/office/drawing/2014/main" id="{00000000-0008-0000-0400-000011D40100}"/>
                </a:ext>
              </a:extLst>
            </xdr:cNvPr>
            <xdr:cNvGrpSpPr>
              <a:grpSpLocks/>
            </xdr:cNvGrpSpPr>
          </xdr:nvGrpSpPr>
          <xdr:grpSpPr bwMode="auto">
            <a:xfrm>
              <a:off x="4733918" y="4238625"/>
              <a:ext cx="1286046" cy="4238625"/>
              <a:chOff x="4680114" y="0"/>
              <a:chExt cx="1386313" cy="4238625"/>
            </a:xfrm>
          </xdr:grpSpPr>
          <xdr:sp macro="" textlink="">
            <xdr:nvSpPr>
              <xdr:cNvPr id="50215" name="Check Box 39" hidden="1">
                <a:extLst>
                  <a:ext uri="{63B3BB69-23CF-44E3-9099-C40C66FF867C}">
                    <a14:compatExt spid="_x0000_s50215"/>
                  </a:ext>
                  <a:ext uri="{FF2B5EF4-FFF2-40B4-BE49-F238E27FC236}">
                    <a16:creationId xmlns:a16="http://schemas.microsoft.com/office/drawing/2014/main" id="{00000000-0008-0000-0400-000027C40000}"/>
                  </a:ext>
                </a:extLst>
              </xdr:cNvPr>
              <xdr:cNvSpPr/>
            </xdr:nvSpPr>
            <xdr:spPr bwMode="auto">
              <a:xfrm>
                <a:off x="4777146" y="4238625"/>
                <a:ext cx="12892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PRIME CONTRACTOR</a:t>
                </a:r>
              </a:p>
            </xdr:txBody>
          </xdr:sp>
          <xdr:sp macro="" textlink="">
            <xdr:nvSpPr>
              <xdr:cNvPr id="50216" name="Check Box 40" hidden="1">
                <a:extLst>
                  <a:ext uri="{63B3BB69-23CF-44E3-9099-C40C66FF867C}">
                    <a14:compatExt spid="_x0000_s50216"/>
                  </a:ext>
                  <a:ext uri="{FF2B5EF4-FFF2-40B4-BE49-F238E27FC236}">
                    <a16:creationId xmlns:a16="http://schemas.microsoft.com/office/drawing/2014/main" id="{00000000-0008-0000-0400-000028C40000}"/>
                  </a:ext>
                </a:extLst>
              </xdr:cNvPr>
              <xdr:cNvSpPr/>
            </xdr:nvSpPr>
            <xdr:spPr bwMode="auto">
              <a:xfrm>
                <a:off x="4800500" y="4238625"/>
                <a:ext cx="12094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SUB CONTRACTOR</a:t>
                </a:r>
              </a:p>
            </xdr:txBody>
          </xdr:sp>
          <xdr:sp macro="" textlink="">
            <xdr:nvSpPr>
              <xdr:cNvPr id="50217" name="Check Box 41" hidden="1">
                <a:extLst>
                  <a:ext uri="{63B3BB69-23CF-44E3-9099-C40C66FF867C}">
                    <a14:compatExt spid="_x0000_s50217"/>
                  </a:ext>
                  <a:ext uri="{FF2B5EF4-FFF2-40B4-BE49-F238E27FC236}">
                    <a16:creationId xmlns:a16="http://schemas.microsoft.com/office/drawing/2014/main" id="{00000000-0008-0000-0400-000029C40000}"/>
                  </a:ext>
                </a:extLst>
              </xdr:cNvPr>
              <xdr:cNvSpPr/>
            </xdr:nvSpPr>
            <xdr:spPr bwMode="auto">
              <a:xfrm>
                <a:off x="4680114" y="0"/>
                <a:ext cx="10521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PARTNER OF JV</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86</xdr:row>
          <xdr:rowOff>28575</xdr:rowOff>
        </xdr:from>
        <xdr:to>
          <xdr:col>8</xdr:col>
          <xdr:colOff>323850</xdr:colOff>
          <xdr:row>86</xdr:row>
          <xdr:rowOff>962025</xdr:rowOff>
        </xdr:to>
        <xdr:grpSp>
          <xdr:nvGrpSpPr>
            <xdr:cNvPr id="119826" name="Group 53">
              <a:extLst>
                <a:ext uri="{FF2B5EF4-FFF2-40B4-BE49-F238E27FC236}">
                  <a16:creationId xmlns:a16="http://schemas.microsoft.com/office/drawing/2014/main" id="{00000000-0008-0000-0400-000012D40100}"/>
                </a:ext>
              </a:extLst>
            </xdr:cNvPr>
            <xdr:cNvGrpSpPr>
              <a:grpSpLocks/>
            </xdr:cNvGrpSpPr>
          </xdr:nvGrpSpPr>
          <xdr:grpSpPr bwMode="auto">
            <a:xfrm>
              <a:off x="6819899" y="4238625"/>
              <a:ext cx="1295402" cy="4238625"/>
              <a:chOff x="4680115" y="0"/>
              <a:chExt cx="3863697" cy="4238625"/>
            </a:xfrm>
          </xdr:grpSpPr>
          <xdr:sp macro="" textlink="">
            <xdr:nvSpPr>
              <xdr:cNvPr id="50220" name="Check Box 44" hidden="1">
                <a:extLst>
                  <a:ext uri="{63B3BB69-23CF-44E3-9099-C40C66FF867C}">
                    <a14:compatExt spid="_x0000_s50220"/>
                  </a:ext>
                  <a:ext uri="{FF2B5EF4-FFF2-40B4-BE49-F238E27FC236}">
                    <a16:creationId xmlns:a16="http://schemas.microsoft.com/office/drawing/2014/main" id="{00000000-0008-0000-0400-00002CC40000}"/>
                  </a:ext>
                </a:extLst>
              </xdr:cNvPr>
              <xdr:cNvSpPr/>
            </xdr:nvSpPr>
            <xdr:spPr bwMode="auto">
              <a:xfrm>
                <a:off x="7254531" y="4238625"/>
                <a:ext cx="12892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PRIME CONTRACTOR</a:t>
                </a:r>
              </a:p>
            </xdr:txBody>
          </xdr:sp>
          <xdr:sp macro="" textlink="">
            <xdr:nvSpPr>
              <xdr:cNvPr id="50221" name="Check Box 45" hidden="1">
                <a:extLst>
                  <a:ext uri="{63B3BB69-23CF-44E3-9099-C40C66FF867C}">
                    <a14:compatExt spid="_x0000_s50221"/>
                  </a:ext>
                  <a:ext uri="{FF2B5EF4-FFF2-40B4-BE49-F238E27FC236}">
                    <a16:creationId xmlns:a16="http://schemas.microsoft.com/office/drawing/2014/main" id="{00000000-0008-0000-0400-00002DC40000}"/>
                  </a:ext>
                </a:extLst>
              </xdr:cNvPr>
              <xdr:cNvSpPr/>
            </xdr:nvSpPr>
            <xdr:spPr bwMode="auto">
              <a:xfrm>
                <a:off x="7294408" y="4238625"/>
                <a:ext cx="12094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SUB CONTRACTOR</a:t>
                </a:r>
              </a:p>
            </xdr:txBody>
          </xdr:sp>
          <xdr:sp macro="" textlink="">
            <xdr:nvSpPr>
              <xdr:cNvPr id="50222" name="Check Box 46" hidden="1">
                <a:extLst>
                  <a:ext uri="{63B3BB69-23CF-44E3-9099-C40C66FF867C}">
                    <a14:compatExt spid="_x0000_s50222"/>
                  </a:ext>
                  <a:ext uri="{FF2B5EF4-FFF2-40B4-BE49-F238E27FC236}">
                    <a16:creationId xmlns:a16="http://schemas.microsoft.com/office/drawing/2014/main" id="{00000000-0008-0000-0400-00002EC40000}"/>
                  </a:ext>
                </a:extLst>
              </xdr:cNvPr>
              <xdr:cNvSpPr/>
            </xdr:nvSpPr>
            <xdr:spPr bwMode="auto">
              <a:xfrm>
                <a:off x="4680115" y="0"/>
                <a:ext cx="1052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PARTNER OF JV</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141</xdr:row>
          <xdr:rowOff>114300</xdr:rowOff>
        </xdr:from>
        <xdr:to>
          <xdr:col>6</xdr:col>
          <xdr:colOff>819150</xdr:colOff>
          <xdr:row>141</xdr:row>
          <xdr:rowOff>1323975</xdr:rowOff>
        </xdr:to>
        <xdr:grpSp>
          <xdr:nvGrpSpPr>
            <xdr:cNvPr id="119827" name="Group 6">
              <a:extLst>
                <a:ext uri="{FF2B5EF4-FFF2-40B4-BE49-F238E27FC236}">
                  <a16:creationId xmlns:a16="http://schemas.microsoft.com/office/drawing/2014/main" id="{00000000-0008-0000-0400-000013D40100}"/>
                </a:ext>
              </a:extLst>
            </xdr:cNvPr>
            <xdr:cNvGrpSpPr>
              <a:grpSpLocks/>
            </xdr:cNvGrpSpPr>
          </xdr:nvGrpSpPr>
          <xdr:grpSpPr bwMode="auto">
            <a:xfrm>
              <a:off x="4733923" y="4238625"/>
              <a:ext cx="1781472" cy="4238625"/>
              <a:chOff x="4680122" y="0"/>
              <a:chExt cx="1863283" cy="4238625"/>
            </a:xfrm>
          </xdr:grpSpPr>
          <xdr:sp macro="" textlink="">
            <xdr:nvSpPr>
              <xdr:cNvPr id="50335" name="Check Box 159" hidden="1">
                <a:extLst>
                  <a:ext uri="{63B3BB69-23CF-44E3-9099-C40C66FF867C}">
                    <a14:compatExt spid="_x0000_s50335"/>
                  </a:ext>
                  <a:ext uri="{FF2B5EF4-FFF2-40B4-BE49-F238E27FC236}">
                    <a16:creationId xmlns:a16="http://schemas.microsoft.com/office/drawing/2014/main" id="{00000000-0008-0000-0400-00009FC40000}"/>
                  </a:ext>
                </a:extLst>
              </xdr:cNvPr>
              <xdr:cNvSpPr/>
            </xdr:nvSpPr>
            <xdr:spPr bwMode="auto">
              <a:xfrm>
                <a:off x="5254130" y="4238625"/>
                <a:ext cx="128927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Owned</a:t>
                </a:r>
              </a:p>
            </xdr:txBody>
          </xdr:sp>
          <xdr:sp macro="" textlink="">
            <xdr:nvSpPr>
              <xdr:cNvPr id="50336" name="Check Box 160" hidden="1">
                <a:extLst>
                  <a:ext uri="{63B3BB69-23CF-44E3-9099-C40C66FF867C}">
                    <a14:compatExt spid="_x0000_s50336"/>
                  </a:ext>
                  <a:ext uri="{FF2B5EF4-FFF2-40B4-BE49-F238E27FC236}">
                    <a16:creationId xmlns:a16="http://schemas.microsoft.com/office/drawing/2014/main" id="{00000000-0008-0000-0400-0000A0C40000}"/>
                  </a:ext>
                </a:extLst>
              </xdr:cNvPr>
              <xdr:cNvSpPr/>
            </xdr:nvSpPr>
            <xdr:spPr bwMode="auto">
              <a:xfrm>
                <a:off x="5259750" y="4238625"/>
                <a:ext cx="12094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Rented</a:t>
                </a:r>
              </a:p>
            </xdr:txBody>
          </xdr:sp>
          <xdr:sp macro="" textlink="">
            <xdr:nvSpPr>
              <xdr:cNvPr id="50337" name="Check Box 161" hidden="1">
                <a:extLst>
                  <a:ext uri="{63B3BB69-23CF-44E3-9099-C40C66FF867C}">
                    <a14:compatExt spid="_x0000_s50337"/>
                  </a:ext>
                  <a:ext uri="{FF2B5EF4-FFF2-40B4-BE49-F238E27FC236}">
                    <a16:creationId xmlns:a16="http://schemas.microsoft.com/office/drawing/2014/main" id="{00000000-0008-0000-0400-0000A1C40000}"/>
                  </a:ext>
                </a:extLst>
              </xdr:cNvPr>
              <xdr:cNvSpPr/>
            </xdr:nvSpPr>
            <xdr:spPr bwMode="auto">
              <a:xfrm>
                <a:off x="4680122" y="0"/>
                <a:ext cx="10521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Leased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141</xdr:row>
          <xdr:rowOff>171450</xdr:rowOff>
        </xdr:from>
        <xdr:to>
          <xdr:col>8</xdr:col>
          <xdr:colOff>1104900</xdr:colOff>
          <xdr:row>141</xdr:row>
          <xdr:rowOff>1323975</xdr:rowOff>
        </xdr:to>
        <xdr:grpSp>
          <xdr:nvGrpSpPr>
            <xdr:cNvPr id="119828" name="Group 6">
              <a:extLst>
                <a:ext uri="{FF2B5EF4-FFF2-40B4-BE49-F238E27FC236}">
                  <a16:creationId xmlns:a16="http://schemas.microsoft.com/office/drawing/2014/main" id="{00000000-0008-0000-0400-000014D40100}"/>
                </a:ext>
              </a:extLst>
            </xdr:cNvPr>
            <xdr:cNvGrpSpPr>
              <a:grpSpLocks/>
            </xdr:cNvGrpSpPr>
          </xdr:nvGrpSpPr>
          <xdr:grpSpPr bwMode="auto">
            <a:xfrm>
              <a:off x="6838950" y="4238625"/>
              <a:ext cx="1971673" cy="4238625"/>
              <a:chOff x="4680123" y="0"/>
              <a:chExt cx="4492203" cy="4238625"/>
            </a:xfrm>
          </xdr:grpSpPr>
          <xdr:sp macro="" textlink="">
            <xdr:nvSpPr>
              <xdr:cNvPr id="50344" name="Check Box 168" hidden="1">
                <a:extLst>
                  <a:ext uri="{63B3BB69-23CF-44E3-9099-C40C66FF867C}">
                    <a14:compatExt spid="_x0000_s50344"/>
                  </a:ext>
                  <a:ext uri="{FF2B5EF4-FFF2-40B4-BE49-F238E27FC236}">
                    <a16:creationId xmlns:a16="http://schemas.microsoft.com/office/drawing/2014/main" id="{00000000-0008-0000-0400-0000A8C40000}"/>
                  </a:ext>
                </a:extLst>
              </xdr:cNvPr>
              <xdr:cNvSpPr/>
            </xdr:nvSpPr>
            <xdr:spPr bwMode="auto">
              <a:xfrm>
                <a:off x="7883048" y="4238625"/>
                <a:ext cx="128927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Owned</a:t>
                </a:r>
              </a:p>
            </xdr:txBody>
          </xdr:sp>
          <xdr:sp macro="" textlink="">
            <xdr:nvSpPr>
              <xdr:cNvPr id="50345" name="Check Box 169" hidden="1">
                <a:extLst>
                  <a:ext uri="{63B3BB69-23CF-44E3-9099-C40C66FF867C}">
                    <a14:compatExt spid="_x0000_s50345"/>
                  </a:ext>
                  <a:ext uri="{FF2B5EF4-FFF2-40B4-BE49-F238E27FC236}">
                    <a16:creationId xmlns:a16="http://schemas.microsoft.com/office/drawing/2014/main" id="{00000000-0008-0000-0400-0000A9C40000}"/>
                  </a:ext>
                </a:extLst>
              </xdr:cNvPr>
              <xdr:cNvSpPr/>
            </xdr:nvSpPr>
            <xdr:spPr bwMode="auto">
              <a:xfrm>
                <a:off x="7922790" y="4238625"/>
                <a:ext cx="12094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Rented</a:t>
                </a:r>
              </a:p>
            </xdr:txBody>
          </xdr:sp>
          <xdr:sp macro="" textlink="">
            <xdr:nvSpPr>
              <xdr:cNvPr id="50346" name="Check Box 170" hidden="1">
                <a:extLst>
                  <a:ext uri="{63B3BB69-23CF-44E3-9099-C40C66FF867C}">
                    <a14:compatExt spid="_x0000_s50346"/>
                  </a:ext>
                  <a:ext uri="{FF2B5EF4-FFF2-40B4-BE49-F238E27FC236}">
                    <a16:creationId xmlns:a16="http://schemas.microsoft.com/office/drawing/2014/main" id="{00000000-0008-0000-0400-0000AAC40000}"/>
                  </a:ext>
                </a:extLst>
              </xdr:cNvPr>
              <xdr:cNvSpPr/>
            </xdr:nvSpPr>
            <xdr:spPr bwMode="auto">
              <a:xfrm>
                <a:off x="4680123" y="0"/>
                <a:ext cx="1052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Leased</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438150</xdr:colOff>
      <xdr:row>0</xdr:row>
      <xdr:rowOff>38100</xdr:rowOff>
    </xdr:from>
    <xdr:to>
      <xdr:col>5</xdr:col>
      <xdr:colOff>1543050</xdr:colOff>
      <xdr:row>2</xdr:row>
      <xdr:rowOff>323850</xdr:rowOff>
    </xdr:to>
    <xdr:grpSp>
      <xdr:nvGrpSpPr>
        <xdr:cNvPr id="105562" name="Group 1">
          <a:hlinkClick xmlns:r="http://schemas.openxmlformats.org/officeDocument/2006/relationships" r:id="rId1" tooltip="Click for Next Attachment"/>
          <a:extLst>
            <a:ext uri="{FF2B5EF4-FFF2-40B4-BE49-F238E27FC236}">
              <a16:creationId xmlns:a16="http://schemas.microsoft.com/office/drawing/2014/main" id="{00000000-0008-0000-0500-00005A9C0100}"/>
            </a:ext>
          </a:extLst>
        </xdr:cNvPr>
        <xdr:cNvGrpSpPr>
          <a:grpSpLocks/>
        </xdr:cNvGrpSpPr>
      </xdr:nvGrpSpPr>
      <xdr:grpSpPr bwMode="auto">
        <a:xfrm>
          <a:off x="6943725" y="38100"/>
          <a:ext cx="1104900" cy="704850"/>
          <a:chOff x="738" y="5"/>
          <a:chExt cx="116" cy="73"/>
        </a:xfrm>
      </xdr:grpSpPr>
      <xdr:sp macro="" textlink="">
        <xdr:nvSpPr>
          <xdr:cNvPr id="105563" name="AutoShape 2">
            <a:extLst>
              <a:ext uri="{FF2B5EF4-FFF2-40B4-BE49-F238E27FC236}">
                <a16:creationId xmlns:a16="http://schemas.microsoft.com/office/drawing/2014/main" id="{00000000-0008-0000-0500-00005B9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500-0000031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106586" name="Group 1">
          <a:hlinkClick xmlns:r="http://schemas.openxmlformats.org/officeDocument/2006/relationships" r:id="rId1" tooltip="Click for Next Attachment"/>
          <a:extLst>
            <a:ext uri="{FF2B5EF4-FFF2-40B4-BE49-F238E27FC236}">
              <a16:creationId xmlns:a16="http://schemas.microsoft.com/office/drawing/2014/main" id="{00000000-0008-0000-0600-00005AA00100}"/>
            </a:ext>
          </a:extLst>
        </xdr:cNvPr>
        <xdr:cNvGrpSpPr>
          <a:grpSpLocks/>
        </xdr:cNvGrpSpPr>
      </xdr:nvGrpSpPr>
      <xdr:grpSpPr bwMode="auto">
        <a:xfrm>
          <a:off x="6791325" y="57150"/>
          <a:ext cx="1104900" cy="628650"/>
          <a:chOff x="738" y="5"/>
          <a:chExt cx="116" cy="73"/>
        </a:xfrm>
      </xdr:grpSpPr>
      <xdr:sp macro="" textlink="">
        <xdr:nvSpPr>
          <xdr:cNvPr id="106587" name="AutoShape 2">
            <a:extLst>
              <a:ext uri="{FF2B5EF4-FFF2-40B4-BE49-F238E27FC236}">
                <a16:creationId xmlns:a16="http://schemas.microsoft.com/office/drawing/2014/main" id="{00000000-0008-0000-0600-00005BA0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6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333375</xdr:rowOff>
    </xdr:to>
    <xdr:grpSp>
      <xdr:nvGrpSpPr>
        <xdr:cNvPr id="107610" name="Group 1">
          <a:hlinkClick xmlns:r="http://schemas.openxmlformats.org/officeDocument/2006/relationships" r:id="rId1" tooltip="Click for Next Attachment"/>
          <a:extLst>
            <a:ext uri="{FF2B5EF4-FFF2-40B4-BE49-F238E27FC236}">
              <a16:creationId xmlns:a16="http://schemas.microsoft.com/office/drawing/2014/main" id="{00000000-0008-0000-0700-00005AA40100}"/>
            </a:ext>
          </a:extLst>
        </xdr:cNvPr>
        <xdr:cNvGrpSpPr>
          <a:grpSpLocks/>
        </xdr:cNvGrpSpPr>
      </xdr:nvGrpSpPr>
      <xdr:grpSpPr bwMode="auto">
        <a:xfrm>
          <a:off x="6496050" y="47625"/>
          <a:ext cx="1104900" cy="704850"/>
          <a:chOff x="738" y="5"/>
          <a:chExt cx="116" cy="73"/>
        </a:xfrm>
      </xdr:grpSpPr>
      <xdr:sp macro="" textlink="">
        <xdr:nvSpPr>
          <xdr:cNvPr id="107611" name="AutoShape 2">
            <a:extLst>
              <a:ext uri="{FF2B5EF4-FFF2-40B4-BE49-F238E27FC236}">
                <a16:creationId xmlns:a16="http://schemas.microsoft.com/office/drawing/2014/main" id="{00000000-0008-0000-0700-00005BA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7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101485" name="Group 1">
          <a:hlinkClick xmlns:r="http://schemas.openxmlformats.org/officeDocument/2006/relationships" r:id="rId1" tooltip="Click for Next Attachment"/>
          <a:extLst>
            <a:ext uri="{FF2B5EF4-FFF2-40B4-BE49-F238E27FC236}">
              <a16:creationId xmlns:a16="http://schemas.microsoft.com/office/drawing/2014/main" id="{00000000-0008-0000-0800-00006D8C0100}"/>
            </a:ext>
          </a:extLst>
        </xdr:cNvPr>
        <xdr:cNvGrpSpPr>
          <a:grpSpLocks/>
        </xdr:cNvGrpSpPr>
      </xdr:nvGrpSpPr>
      <xdr:grpSpPr bwMode="auto">
        <a:xfrm>
          <a:off x="6667500" y="47625"/>
          <a:ext cx="1104900" cy="781050"/>
          <a:chOff x="738" y="5"/>
          <a:chExt cx="116" cy="73"/>
        </a:xfrm>
      </xdr:grpSpPr>
      <xdr:sp macro="" textlink="">
        <xdr:nvSpPr>
          <xdr:cNvPr id="101486" name="AutoShape 2">
            <a:extLst>
              <a:ext uri="{FF2B5EF4-FFF2-40B4-BE49-F238E27FC236}">
                <a16:creationId xmlns:a16="http://schemas.microsoft.com/office/drawing/2014/main" id="{00000000-0008-0000-0800-00006E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800-0000032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4</xdr:col>
          <xdr:colOff>914400</xdr:colOff>
          <xdr:row>24</xdr:row>
          <xdr:rowOff>0</xdr:rowOff>
        </xdr:from>
        <xdr:to>
          <xdr:col>4</xdr:col>
          <xdr:colOff>1219200</xdr:colOff>
          <xdr:row>25</xdr:row>
          <xdr:rowOff>133350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914400</xdr:colOff>
          <xdr:row>22</xdr:row>
          <xdr:rowOff>0</xdr:rowOff>
        </xdr:from>
        <xdr:to>
          <xdr:col>4</xdr:col>
          <xdr:colOff>914400</xdr:colOff>
          <xdr:row>27</xdr:row>
          <xdr:rowOff>152400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09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1383\Full%20Report\My%20Documents\Office%20work\Current\NRSS%20XXVIII\Tower\Retender\Amendment%20No.%20I\vii)%20Attacments%20Vol-III-Re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1383\Full%20Report\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339.bin"/><Relationship Id="rId13" Type="http://schemas.openxmlformats.org/officeDocument/2006/relationships/printerSettings" Target="../printerSettings/printerSettings344.bin"/><Relationship Id="rId18" Type="http://schemas.openxmlformats.org/officeDocument/2006/relationships/printerSettings" Target="../printerSettings/printerSettings349.bin"/><Relationship Id="rId26" Type="http://schemas.openxmlformats.org/officeDocument/2006/relationships/vmlDrawing" Target="../drawings/vmlDrawing3.vml"/><Relationship Id="rId3" Type="http://schemas.openxmlformats.org/officeDocument/2006/relationships/printerSettings" Target="../printerSettings/printerSettings334.bin"/><Relationship Id="rId21" Type="http://schemas.openxmlformats.org/officeDocument/2006/relationships/printerSettings" Target="../printerSettings/printerSettings352.bin"/><Relationship Id="rId7" Type="http://schemas.openxmlformats.org/officeDocument/2006/relationships/printerSettings" Target="../printerSettings/printerSettings338.bin"/><Relationship Id="rId12" Type="http://schemas.openxmlformats.org/officeDocument/2006/relationships/printerSettings" Target="../printerSettings/printerSettings343.bin"/><Relationship Id="rId17" Type="http://schemas.openxmlformats.org/officeDocument/2006/relationships/printerSettings" Target="../printerSettings/printerSettings348.bin"/><Relationship Id="rId25" Type="http://schemas.openxmlformats.org/officeDocument/2006/relationships/drawing" Target="../drawings/drawing9.xml"/><Relationship Id="rId2" Type="http://schemas.openxmlformats.org/officeDocument/2006/relationships/printerSettings" Target="../printerSettings/printerSettings333.bin"/><Relationship Id="rId16" Type="http://schemas.openxmlformats.org/officeDocument/2006/relationships/printerSettings" Target="../printerSettings/printerSettings347.bin"/><Relationship Id="rId20" Type="http://schemas.openxmlformats.org/officeDocument/2006/relationships/printerSettings" Target="../printerSettings/printerSettings351.bin"/><Relationship Id="rId1" Type="http://schemas.openxmlformats.org/officeDocument/2006/relationships/printerSettings" Target="../printerSettings/printerSettings332.bin"/><Relationship Id="rId6" Type="http://schemas.openxmlformats.org/officeDocument/2006/relationships/printerSettings" Target="../printerSettings/printerSettings337.bin"/><Relationship Id="rId11" Type="http://schemas.openxmlformats.org/officeDocument/2006/relationships/printerSettings" Target="../printerSettings/printerSettings342.bin"/><Relationship Id="rId24" Type="http://schemas.openxmlformats.org/officeDocument/2006/relationships/printerSettings" Target="../printerSettings/printerSettings355.bin"/><Relationship Id="rId5" Type="http://schemas.openxmlformats.org/officeDocument/2006/relationships/printerSettings" Target="../printerSettings/printerSettings336.bin"/><Relationship Id="rId15" Type="http://schemas.openxmlformats.org/officeDocument/2006/relationships/printerSettings" Target="../printerSettings/printerSettings346.bin"/><Relationship Id="rId23" Type="http://schemas.openxmlformats.org/officeDocument/2006/relationships/printerSettings" Target="../printerSettings/printerSettings354.bin"/><Relationship Id="rId10" Type="http://schemas.openxmlformats.org/officeDocument/2006/relationships/printerSettings" Target="../printerSettings/printerSettings341.bin"/><Relationship Id="rId19" Type="http://schemas.openxmlformats.org/officeDocument/2006/relationships/printerSettings" Target="../printerSettings/printerSettings350.bin"/><Relationship Id="rId4" Type="http://schemas.openxmlformats.org/officeDocument/2006/relationships/printerSettings" Target="../printerSettings/printerSettings335.bin"/><Relationship Id="rId9" Type="http://schemas.openxmlformats.org/officeDocument/2006/relationships/printerSettings" Target="../printerSettings/printerSettings340.bin"/><Relationship Id="rId14" Type="http://schemas.openxmlformats.org/officeDocument/2006/relationships/printerSettings" Target="../printerSettings/printerSettings345.bin"/><Relationship Id="rId22" Type="http://schemas.openxmlformats.org/officeDocument/2006/relationships/printerSettings" Target="../printerSettings/printerSettings353.bin"/><Relationship Id="rId27"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63.bin"/><Relationship Id="rId13" Type="http://schemas.openxmlformats.org/officeDocument/2006/relationships/printerSettings" Target="../printerSettings/printerSettings368.bin"/><Relationship Id="rId18" Type="http://schemas.openxmlformats.org/officeDocument/2006/relationships/drawing" Target="../drawings/drawing10.xml"/><Relationship Id="rId3" Type="http://schemas.openxmlformats.org/officeDocument/2006/relationships/printerSettings" Target="../printerSettings/printerSettings358.bin"/><Relationship Id="rId7" Type="http://schemas.openxmlformats.org/officeDocument/2006/relationships/printerSettings" Target="../printerSettings/printerSettings362.bin"/><Relationship Id="rId12" Type="http://schemas.openxmlformats.org/officeDocument/2006/relationships/printerSettings" Target="../printerSettings/printerSettings367.bin"/><Relationship Id="rId17" Type="http://schemas.openxmlformats.org/officeDocument/2006/relationships/printerSettings" Target="../printerSettings/printerSettings372.bin"/><Relationship Id="rId2" Type="http://schemas.openxmlformats.org/officeDocument/2006/relationships/printerSettings" Target="../printerSettings/printerSettings357.bin"/><Relationship Id="rId16" Type="http://schemas.openxmlformats.org/officeDocument/2006/relationships/printerSettings" Target="../printerSettings/printerSettings371.bin"/><Relationship Id="rId20" Type="http://schemas.openxmlformats.org/officeDocument/2006/relationships/ctrlProp" Target="../ctrlProps/ctrlProp21.xml"/><Relationship Id="rId1" Type="http://schemas.openxmlformats.org/officeDocument/2006/relationships/printerSettings" Target="../printerSettings/printerSettings356.bin"/><Relationship Id="rId6" Type="http://schemas.openxmlformats.org/officeDocument/2006/relationships/printerSettings" Target="../printerSettings/printerSettings361.bin"/><Relationship Id="rId11" Type="http://schemas.openxmlformats.org/officeDocument/2006/relationships/printerSettings" Target="../printerSettings/printerSettings366.bin"/><Relationship Id="rId5" Type="http://schemas.openxmlformats.org/officeDocument/2006/relationships/printerSettings" Target="../printerSettings/printerSettings360.bin"/><Relationship Id="rId15" Type="http://schemas.openxmlformats.org/officeDocument/2006/relationships/printerSettings" Target="../printerSettings/printerSettings370.bin"/><Relationship Id="rId10" Type="http://schemas.openxmlformats.org/officeDocument/2006/relationships/printerSettings" Target="../printerSettings/printerSettings365.bin"/><Relationship Id="rId19" Type="http://schemas.openxmlformats.org/officeDocument/2006/relationships/vmlDrawing" Target="../drawings/vmlDrawing4.vml"/><Relationship Id="rId4" Type="http://schemas.openxmlformats.org/officeDocument/2006/relationships/printerSettings" Target="../printerSettings/printerSettings359.bin"/><Relationship Id="rId9" Type="http://schemas.openxmlformats.org/officeDocument/2006/relationships/printerSettings" Target="../printerSettings/printerSettings364.bin"/><Relationship Id="rId14" Type="http://schemas.openxmlformats.org/officeDocument/2006/relationships/printerSettings" Target="../printerSettings/printerSettings369.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85.bin"/><Relationship Id="rId18" Type="http://schemas.openxmlformats.org/officeDocument/2006/relationships/printerSettings" Target="../printerSettings/printerSettings390.bin"/><Relationship Id="rId26" Type="http://schemas.openxmlformats.org/officeDocument/2006/relationships/printerSettings" Target="../printerSettings/printerSettings398.bin"/><Relationship Id="rId39" Type="http://schemas.openxmlformats.org/officeDocument/2006/relationships/printerSettings" Target="../printerSettings/printerSettings411.bin"/><Relationship Id="rId21" Type="http://schemas.openxmlformats.org/officeDocument/2006/relationships/printerSettings" Target="../printerSettings/printerSettings393.bin"/><Relationship Id="rId34" Type="http://schemas.openxmlformats.org/officeDocument/2006/relationships/printerSettings" Target="../printerSettings/printerSettings406.bin"/><Relationship Id="rId42" Type="http://schemas.openxmlformats.org/officeDocument/2006/relationships/ctrlProp" Target="../ctrlProps/ctrlProp22.xml"/><Relationship Id="rId7" Type="http://schemas.openxmlformats.org/officeDocument/2006/relationships/printerSettings" Target="../printerSettings/printerSettings379.bin"/><Relationship Id="rId2" Type="http://schemas.openxmlformats.org/officeDocument/2006/relationships/printerSettings" Target="../printerSettings/printerSettings374.bin"/><Relationship Id="rId16" Type="http://schemas.openxmlformats.org/officeDocument/2006/relationships/printerSettings" Target="../printerSettings/printerSettings388.bin"/><Relationship Id="rId20" Type="http://schemas.openxmlformats.org/officeDocument/2006/relationships/printerSettings" Target="../printerSettings/printerSettings392.bin"/><Relationship Id="rId29" Type="http://schemas.openxmlformats.org/officeDocument/2006/relationships/printerSettings" Target="../printerSettings/printerSettings401.bin"/><Relationship Id="rId41" Type="http://schemas.openxmlformats.org/officeDocument/2006/relationships/vmlDrawing" Target="../drawings/vmlDrawing5.vml"/><Relationship Id="rId1" Type="http://schemas.openxmlformats.org/officeDocument/2006/relationships/printerSettings" Target="../printerSettings/printerSettings373.bin"/><Relationship Id="rId6" Type="http://schemas.openxmlformats.org/officeDocument/2006/relationships/printerSettings" Target="../printerSettings/printerSettings378.bin"/><Relationship Id="rId11" Type="http://schemas.openxmlformats.org/officeDocument/2006/relationships/printerSettings" Target="../printerSettings/printerSettings383.bin"/><Relationship Id="rId24" Type="http://schemas.openxmlformats.org/officeDocument/2006/relationships/printerSettings" Target="../printerSettings/printerSettings396.bin"/><Relationship Id="rId32" Type="http://schemas.openxmlformats.org/officeDocument/2006/relationships/printerSettings" Target="../printerSettings/printerSettings404.bin"/><Relationship Id="rId37" Type="http://schemas.openxmlformats.org/officeDocument/2006/relationships/printerSettings" Target="../printerSettings/printerSettings409.bin"/><Relationship Id="rId40" Type="http://schemas.openxmlformats.org/officeDocument/2006/relationships/drawing" Target="../drawings/drawing11.xml"/><Relationship Id="rId5" Type="http://schemas.openxmlformats.org/officeDocument/2006/relationships/printerSettings" Target="../printerSettings/printerSettings377.bin"/><Relationship Id="rId15" Type="http://schemas.openxmlformats.org/officeDocument/2006/relationships/printerSettings" Target="../printerSettings/printerSettings387.bin"/><Relationship Id="rId23" Type="http://schemas.openxmlformats.org/officeDocument/2006/relationships/printerSettings" Target="../printerSettings/printerSettings395.bin"/><Relationship Id="rId28" Type="http://schemas.openxmlformats.org/officeDocument/2006/relationships/printerSettings" Target="../printerSettings/printerSettings400.bin"/><Relationship Id="rId36" Type="http://schemas.openxmlformats.org/officeDocument/2006/relationships/printerSettings" Target="../printerSettings/printerSettings408.bin"/><Relationship Id="rId10" Type="http://schemas.openxmlformats.org/officeDocument/2006/relationships/printerSettings" Target="../printerSettings/printerSettings382.bin"/><Relationship Id="rId19" Type="http://schemas.openxmlformats.org/officeDocument/2006/relationships/printerSettings" Target="../printerSettings/printerSettings391.bin"/><Relationship Id="rId31" Type="http://schemas.openxmlformats.org/officeDocument/2006/relationships/printerSettings" Target="../printerSettings/printerSettings403.bin"/><Relationship Id="rId4" Type="http://schemas.openxmlformats.org/officeDocument/2006/relationships/printerSettings" Target="../printerSettings/printerSettings376.bin"/><Relationship Id="rId9" Type="http://schemas.openxmlformats.org/officeDocument/2006/relationships/printerSettings" Target="../printerSettings/printerSettings381.bin"/><Relationship Id="rId14" Type="http://schemas.openxmlformats.org/officeDocument/2006/relationships/printerSettings" Target="../printerSettings/printerSettings386.bin"/><Relationship Id="rId22" Type="http://schemas.openxmlformats.org/officeDocument/2006/relationships/printerSettings" Target="../printerSettings/printerSettings394.bin"/><Relationship Id="rId27" Type="http://schemas.openxmlformats.org/officeDocument/2006/relationships/printerSettings" Target="../printerSettings/printerSettings399.bin"/><Relationship Id="rId30" Type="http://schemas.openxmlformats.org/officeDocument/2006/relationships/printerSettings" Target="../printerSettings/printerSettings402.bin"/><Relationship Id="rId35" Type="http://schemas.openxmlformats.org/officeDocument/2006/relationships/printerSettings" Target="../printerSettings/printerSettings407.bin"/><Relationship Id="rId8" Type="http://schemas.openxmlformats.org/officeDocument/2006/relationships/printerSettings" Target="../printerSettings/printerSettings380.bin"/><Relationship Id="rId3" Type="http://schemas.openxmlformats.org/officeDocument/2006/relationships/printerSettings" Target="../printerSettings/printerSettings375.bin"/><Relationship Id="rId12" Type="http://schemas.openxmlformats.org/officeDocument/2006/relationships/printerSettings" Target="../printerSettings/printerSettings384.bin"/><Relationship Id="rId17" Type="http://schemas.openxmlformats.org/officeDocument/2006/relationships/printerSettings" Target="../printerSettings/printerSettings389.bin"/><Relationship Id="rId25" Type="http://schemas.openxmlformats.org/officeDocument/2006/relationships/printerSettings" Target="../printerSettings/printerSettings397.bin"/><Relationship Id="rId33" Type="http://schemas.openxmlformats.org/officeDocument/2006/relationships/printerSettings" Target="../printerSettings/printerSettings405.bin"/><Relationship Id="rId38" Type="http://schemas.openxmlformats.org/officeDocument/2006/relationships/printerSettings" Target="../printerSettings/printerSettings410.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24.bin"/><Relationship Id="rId18" Type="http://schemas.openxmlformats.org/officeDocument/2006/relationships/printerSettings" Target="../printerSettings/printerSettings429.bin"/><Relationship Id="rId26" Type="http://schemas.openxmlformats.org/officeDocument/2006/relationships/printerSettings" Target="../printerSettings/printerSettings437.bin"/><Relationship Id="rId39" Type="http://schemas.openxmlformats.org/officeDocument/2006/relationships/drawing" Target="../drawings/drawing12.xml"/><Relationship Id="rId21" Type="http://schemas.openxmlformats.org/officeDocument/2006/relationships/printerSettings" Target="../printerSettings/printerSettings432.bin"/><Relationship Id="rId34" Type="http://schemas.openxmlformats.org/officeDocument/2006/relationships/printerSettings" Target="../printerSettings/printerSettings445.bin"/><Relationship Id="rId7" Type="http://schemas.openxmlformats.org/officeDocument/2006/relationships/printerSettings" Target="../printerSettings/printerSettings418.bin"/><Relationship Id="rId12" Type="http://schemas.openxmlformats.org/officeDocument/2006/relationships/printerSettings" Target="../printerSettings/printerSettings423.bin"/><Relationship Id="rId17" Type="http://schemas.openxmlformats.org/officeDocument/2006/relationships/printerSettings" Target="../printerSettings/printerSettings428.bin"/><Relationship Id="rId25" Type="http://schemas.openxmlformats.org/officeDocument/2006/relationships/printerSettings" Target="../printerSettings/printerSettings436.bin"/><Relationship Id="rId33" Type="http://schemas.openxmlformats.org/officeDocument/2006/relationships/printerSettings" Target="../printerSettings/printerSettings444.bin"/><Relationship Id="rId38" Type="http://schemas.openxmlformats.org/officeDocument/2006/relationships/printerSettings" Target="../printerSettings/printerSettings449.bin"/><Relationship Id="rId2" Type="http://schemas.openxmlformats.org/officeDocument/2006/relationships/printerSettings" Target="../printerSettings/printerSettings413.bin"/><Relationship Id="rId16" Type="http://schemas.openxmlformats.org/officeDocument/2006/relationships/printerSettings" Target="../printerSettings/printerSettings427.bin"/><Relationship Id="rId20" Type="http://schemas.openxmlformats.org/officeDocument/2006/relationships/printerSettings" Target="../printerSettings/printerSettings431.bin"/><Relationship Id="rId29" Type="http://schemas.openxmlformats.org/officeDocument/2006/relationships/printerSettings" Target="../printerSettings/printerSettings440.bin"/><Relationship Id="rId1" Type="http://schemas.openxmlformats.org/officeDocument/2006/relationships/printerSettings" Target="../printerSettings/printerSettings412.bin"/><Relationship Id="rId6" Type="http://schemas.openxmlformats.org/officeDocument/2006/relationships/printerSettings" Target="../printerSettings/printerSettings417.bin"/><Relationship Id="rId11" Type="http://schemas.openxmlformats.org/officeDocument/2006/relationships/printerSettings" Target="../printerSettings/printerSettings422.bin"/><Relationship Id="rId24" Type="http://schemas.openxmlformats.org/officeDocument/2006/relationships/printerSettings" Target="../printerSettings/printerSettings435.bin"/><Relationship Id="rId32" Type="http://schemas.openxmlformats.org/officeDocument/2006/relationships/printerSettings" Target="../printerSettings/printerSettings443.bin"/><Relationship Id="rId37" Type="http://schemas.openxmlformats.org/officeDocument/2006/relationships/printerSettings" Target="../printerSettings/printerSettings448.bin"/><Relationship Id="rId5" Type="http://schemas.openxmlformats.org/officeDocument/2006/relationships/printerSettings" Target="../printerSettings/printerSettings416.bin"/><Relationship Id="rId15" Type="http://schemas.openxmlformats.org/officeDocument/2006/relationships/printerSettings" Target="../printerSettings/printerSettings426.bin"/><Relationship Id="rId23" Type="http://schemas.openxmlformats.org/officeDocument/2006/relationships/printerSettings" Target="../printerSettings/printerSettings434.bin"/><Relationship Id="rId28" Type="http://schemas.openxmlformats.org/officeDocument/2006/relationships/printerSettings" Target="../printerSettings/printerSettings439.bin"/><Relationship Id="rId36" Type="http://schemas.openxmlformats.org/officeDocument/2006/relationships/printerSettings" Target="../printerSettings/printerSettings447.bin"/><Relationship Id="rId10" Type="http://schemas.openxmlformats.org/officeDocument/2006/relationships/printerSettings" Target="../printerSettings/printerSettings421.bin"/><Relationship Id="rId19" Type="http://schemas.openxmlformats.org/officeDocument/2006/relationships/printerSettings" Target="../printerSettings/printerSettings430.bin"/><Relationship Id="rId31" Type="http://schemas.openxmlformats.org/officeDocument/2006/relationships/printerSettings" Target="../printerSettings/printerSettings442.bin"/><Relationship Id="rId4" Type="http://schemas.openxmlformats.org/officeDocument/2006/relationships/printerSettings" Target="../printerSettings/printerSettings415.bin"/><Relationship Id="rId9" Type="http://schemas.openxmlformats.org/officeDocument/2006/relationships/printerSettings" Target="../printerSettings/printerSettings420.bin"/><Relationship Id="rId14" Type="http://schemas.openxmlformats.org/officeDocument/2006/relationships/printerSettings" Target="../printerSettings/printerSettings425.bin"/><Relationship Id="rId22" Type="http://schemas.openxmlformats.org/officeDocument/2006/relationships/printerSettings" Target="../printerSettings/printerSettings433.bin"/><Relationship Id="rId27" Type="http://schemas.openxmlformats.org/officeDocument/2006/relationships/printerSettings" Target="../printerSettings/printerSettings438.bin"/><Relationship Id="rId30" Type="http://schemas.openxmlformats.org/officeDocument/2006/relationships/printerSettings" Target="../printerSettings/printerSettings441.bin"/><Relationship Id="rId35" Type="http://schemas.openxmlformats.org/officeDocument/2006/relationships/printerSettings" Target="../printerSettings/printerSettings446.bin"/><Relationship Id="rId8" Type="http://schemas.openxmlformats.org/officeDocument/2006/relationships/printerSettings" Target="../printerSettings/printerSettings419.bin"/><Relationship Id="rId3" Type="http://schemas.openxmlformats.org/officeDocument/2006/relationships/printerSettings" Target="../printerSettings/printerSettings414.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62.bin"/><Relationship Id="rId18" Type="http://schemas.openxmlformats.org/officeDocument/2006/relationships/printerSettings" Target="../printerSettings/printerSettings467.bin"/><Relationship Id="rId26" Type="http://schemas.openxmlformats.org/officeDocument/2006/relationships/printerSettings" Target="../printerSettings/printerSettings475.bin"/><Relationship Id="rId39" Type="http://schemas.openxmlformats.org/officeDocument/2006/relationships/printerSettings" Target="../printerSettings/printerSettings488.bin"/><Relationship Id="rId21" Type="http://schemas.openxmlformats.org/officeDocument/2006/relationships/printerSettings" Target="../printerSettings/printerSettings470.bin"/><Relationship Id="rId34" Type="http://schemas.openxmlformats.org/officeDocument/2006/relationships/printerSettings" Target="../printerSettings/printerSettings483.bin"/><Relationship Id="rId7" Type="http://schemas.openxmlformats.org/officeDocument/2006/relationships/printerSettings" Target="../printerSettings/printerSettings456.bin"/><Relationship Id="rId12" Type="http://schemas.openxmlformats.org/officeDocument/2006/relationships/printerSettings" Target="../printerSettings/printerSettings461.bin"/><Relationship Id="rId17" Type="http://schemas.openxmlformats.org/officeDocument/2006/relationships/printerSettings" Target="../printerSettings/printerSettings466.bin"/><Relationship Id="rId25" Type="http://schemas.openxmlformats.org/officeDocument/2006/relationships/printerSettings" Target="../printerSettings/printerSettings474.bin"/><Relationship Id="rId33" Type="http://schemas.openxmlformats.org/officeDocument/2006/relationships/printerSettings" Target="../printerSettings/printerSettings482.bin"/><Relationship Id="rId38" Type="http://schemas.openxmlformats.org/officeDocument/2006/relationships/printerSettings" Target="../printerSettings/printerSettings487.bin"/><Relationship Id="rId2" Type="http://schemas.openxmlformats.org/officeDocument/2006/relationships/printerSettings" Target="../printerSettings/printerSettings451.bin"/><Relationship Id="rId16" Type="http://schemas.openxmlformats.org/officeDocument/2006/relationships/printerSettings" Target="../printerSettings/printerSettings465.bin"/><Relationship Id="rId20" Type="http://schemas.openxmlformats.org/officeDocument/2006/relationships/printerSettings" Target="../printerSettings/printerSettings469.bin"/><Relationship Id="rId29" Type="http://schemas.openxmlformats.org/officeDocument/2006/relationships/printerSettings" Target="../printerSettings/printerSettings478.bin"/><Relationship Id="rId1" Type="http://schemas.openxmlformats.org/officeDocument/2006/relationships/printerSettings" Target="../printerSettings/printerSettings450.bin"/><Relationship Id="rId6" Type="http://schemas.openxmlformats.org/officeDocument/2006/relationships/printerSettings" Target="../printerSettings/printerSettings455.bin"/><Relationship Id="rId11" Type="http://schemas.openxmlformats.org/officeDocument/2006/relationships/printerSettings" Target="../printerSettings/printerSettings460.bin"/><Relationship Id="rId24" Type="http://schemas.openxmlformats.org/officeDocument/2006/relationships/printerSettings" Target="../printerSettings/printerSettings473.bin"/><Relationship Id="rId32" Type="http://schemas.openxmlformats.org/officeDocument/2006/relationships/printerSettings" Target="../printerSettings/printerSettings481.bin"/><Relationship Id="rId37" Type="http://schemas.openxmlformats.org/officeDocument/2006/relationships/printerSettings" Target="../printerSettings/printerSettings486.bin"/><Relationship Id="rId40" Type="http://schemas.openxmlformats.org/officeDocument/2006/relationships/drawing" Target="../drawings/drawing13.xml"/><Relationship Id="rId5" Type="http://schemas.openxmlformats.org/officeDocument/2006/relationships/printerSettings" Target="../printerSettings/printerSettings454.bin"/><Relationship Id="rId15" Type="http://schemas.openxmlformats.org/officeDocument/2006/relationships/printerSettings" Target="../printerSettings/printerSettings464.bin"/><Relationship Id="rId23" Type="http://schemas.openxmlformats.org/officeDocument/2006/relationships/printerSettings" Target="../printerSettings/printerSettings472.bin"/><Relationship Id="rId28" Type="http://schemas.openxmlformats.org/officeDocument/2006/relationships/printerSettings" Target="../printerSettings/printerSettings477.bin"/><Relationship Id="rId36" Type="http://schemas.openxmlformats.org/officeDocument/2006/relationships/printerSettings" Target="../printerSettings/printerSettings485.bin"/><Relationship Id="rId10" Type="http://schemas.openxmlformats.org/officeDocument/2006/relationships/printerSettings" Target="../printerSettings/printerSettings459.bin"/><Relationship Id="rId19" Type="http://schemas.openxmlformats.org/officeDocument/2006/relationships/printerSettings" Target="../printerSettings/printerSettings468.bin"/><Relationship Id="rId31" Type="http://schemas.openxmlformats.org/officeDocument/2006/relationships/printerSettings" Target="../printerSettings/printerSettings480.bin"/><Relationship Id="rId4" Type="http://schemas.openxmlformats.org/officeDocument/2006/relationships/printerSettings" Target="../printerSettings/printerSettings453.bin"/><Relationship Id="rId9" Type="http://schemas.openxmlformats.org/officeDocument/2006/relationships/printerSettings" Target="../printerSettings/printerSettings458.bin"/><Relationship Id="rId14" Type="http://schemas.openxmlformats.org/officeDocument/2006/relationships/printerSettings" Target="../printerSettings/printerSettings463.bin"/><Relationship Id="rId22" Type="http://schemas.openxmlformats.org/officeDocument/2006/relationships/printerSettings" Target="../printerSettings/printerSettings471.bin"/><Relationship Id="rId27" Type="http://schemas.openxmlformats.org/officeDocument/2006/relationships/printerSettings" Target="../printerSettings/printerSettings476.bin"/><Relationship Id="rId30" Type="http://schemas.openxmlformats.org/officeDocument/2006/relationships/printerSettings" Target="../printerSettings/printerSettings479.bin"/><Relationship Id="rId35" Type="http://schemas.openxmlformats.org/officeDocument/2006/relationships/printerSettings" Target="../printerSettings/printerSettings484.bin"/><Relationship Id="rId8" Type="http://schemas.openxmlformats.org/officeDocument/2006/relationships/printerSettings" Target="../printerSettings/printerSettings457.bin"/><Relationship Id="rId3" Type="http://schemas.openxmlformats.org/officeDocument/2006/relationships/printerSettings" Target="../printerSettings/printerSettings452.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01.bin"/><Relationship Id="rId18" Type="http://schemas.openxmlformats.org/officeDocument/2006/relationships/printerSettings" Target="../printerSettings/printerSettings506.bin"/><Relationship Id="rId26" Type="http://schemas.openxmlformats.org/officeDocument/2006/relationships/printerSettings" Target="../printerSettings/printerSettings514.bin"/><Relationship Id="rId39" Type="http://schemas.openxmlformats.org/officeDocument/2006/relationships/printerSettings" Target="../printerSettings/printerSettings527.bin"/><Relationship Id="rId21" Type="http://schemas.openxmlformats.org/officeDocument/2006/relationships/printerSettings" Target="../printerSettings/printerSettings509.bin"/><Relationship Id="rId34" Type="http://schemas.openxmlformats.org/officeDocument/2006/relationships/printerSettings" Target="../printerSettings/printerSettings522.bin"/><Relationship Id="rId7" Type="http://schemas.openxmlformats.org/officeDocument/2006/relationships/printerSettings" Target="../printerSettings/printerSettings495.bin"/><Relationship Id="rId12" Type="http://schemas.openxmlformats.org/officeDocument/2006/relationships/printerSettings" Target="../printerSettings/printerSettings500.bin"/><Relationship Id="rId17" Type="http://schemas.openxmlformats.org/officeDocument/2006/relationships/printerSettings" Target="../printerSettings/printerSettings505.bin"/><Relationship Id="rId25" Type="http://schemas.openxmlformats.org/officeDocument/2006/relationships/printerSettings" Target="../printerSettings/printerSettings513.bin"/><Relationship Id="rId33" Type="http://schemas.openxmlformats.org/officeDocument/2006/relationships/printerSettings" Target="../printerSettings/printerSettings521.bin"/><Relationship Id="rId38" Type="http://schemas.openxmlformats.org/officeDocument/2006/relationships/printerSettings" Target="../printerSettings/printerSettings526.bin"/><Relationship Id="rId2" Type="http://schemas.openxmlformats.org/officeDocument/2006/relationships/printerSettings" Target="../printerSettings/printerSettings490.bin"/><Relationship Id="rId16" Type="http://schemas.openxmlformats.org/officeDocument/2006/relationships/printerSettings" Target="../printerSettings/printerSettings504.bin"/><Relationship Id="rId20" Type="http://schemas.openxmlformats.org/officeDocument/2006/relationships/printerSettings" Target="../printerSettings/printerSettings508.bin"/><Relationship Id="rId29" Type="http://schemas.openxmlformats.org/officeDocument/2006/relationships/printerSettings" Target="../printerSettings/printerSettings517.bin"/><Relationship Id="rId1" Type="http://schemas.openxmlformats.org/officeDocument/2006/relationships/printerSettings" Target="../printerSettings/printerSettings489.bin"/><Relationship Id="rId6" Type="http://schemas.openxmlformats.org/officeDocument/2006/relationships/printerSettings" Target="../printerSettings/printerSettings494.bin"/><Relationship Id="rId11" Type="http://schemas.openxmlformats.org/officeDocument/2006/relationships/printerSettings" Target="../printerSettings/printerSettings499.bin"/><Relationship Id="rId24" Type="http://schemas.openxmlformats.org/officeDocument/2006/relationships/printerSettings" Target="../printerSettings/printerSettings512.bin"/><Relationship Id="rId32" Type="http://schemas.openxmlformats.org/officeDocument/2006/relationships/printerSettings" Target="../printerSettings/printerSettings520.bin"/><Relationship Id="rId37" Type="http://schemas.openxmlformats.org/officeDocument/2006/relationships/printerSettings" Target="../printerSettings/printerSettings525.bin"/><Relationship Id="rId40" Type="http://schemas.openxmlformats.org/officeDocument/2006/relationships/drawing" Target="../drawings/drawing14.xml"/><Relationship Id="rId5" Type="http://schemas.openxmlformats.org/officeDocument/2006/relationships/printerSettings" Target="../printerSettings/printerSettings493.bin"/><Relationship Id="rId15" Type="http://schemas.openxmlformats.org/officeDocument/2006/relationships/printerSettings" Target="../printerSettings/printerSettings503.bin"/><Relationship Id="rId23" Type="http://schemas.openxmlformats.org/officeDocument/2006/relationships/printerSettings" Target="../printerSettings/printerSettings511.bin"/><Relationship Id="rId28" Type="http://schemas.openxmlformats.org/officeDocument/2006/relationships/printerSettings" Target="../printerSettings/printerSettings516.bin"/><Relationship Id="rId36" Type="http://schemas.openxmlformats.org/officeDocument/2006/relationships/printerSettings" Target="../printerSettings/printerSettings524.bin"/><Relationship Id="rId10" Type="http://schemas.openxmlformats.org/officeDocument/2006/relationships/printerSettings" Target="../printerSettings/printerSettings498.bin"/><Relationship Id="rId19" Type="http://schemas.openxmlformats.org/officeDocument/2006/relationships/printerSettings" Target="../printerSettings/printerSettings507.bin"/><Relationship Id="rId31" Type="http://schemas.openxmlformats.org/officeDocument/2006/relationships/printerSettings" Target="../printerSettings/printerSettings519.bin"/><Relationship Id="rId4" Type="http://schemas.openxmlformats.org/officeDocument/2006/relationships/printerSettings" Target="../printerSettings/printerSettings492.bin"/><Relationship Id="rId9" Type="http://schemas.openxmlformats.org/officeDocument/2006/relationships/printerSettings" Target="../printerSettings/printerSettings497.bin"/><Relationship Id="rId14" Type="http://schemas.openxmlformats.org/officeDocument/2006/relationships/printerSettings" Target="../printerSettings/printerSettings502.bin"/><Relationship Id="rId22" Type="http://schemas.openxmlformats.org/officeDocument/2006/relationships/printerSettings" Target="../printerSettings/printerSettings510.bin"/><Relationship Id="rId27" Type="http://schemas.openxmlformats.org/officeDocument/2006/relationships/printerSettings" Target="../printerSettings/printerSettings515.bin"/><Relationship Id="rId30" Type="http://schemas.openxmlformats.org/officeDocument/2006/relationships/printerSettings" Target="../printerSettings/printerSettings518.bin"/><Relationship Id="rId35" Type="http://schemas.openxmlformats.org/officeDocument/2006/relationships/printerSettings" Target="../printerSettings/printerSettings523.bin"/><Relationship Id="rId8" Type="http://schemas.openxmlformats.org/officeDocument/2006/relationships/printerSettings" Target="../printerSettings/printerSettings496.bin"/><Relationship Id="rId3" Type="http://schemas.openxmlformats.org/officeDocument/2006/relationships/printerSettings" Target="../printerSettings/printerSettings491.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40.bin"/><Relationship Id="rId18" Type="http://schemas.openxmlformats.org/officeDocument/2006/relationships/printerSettings" Target="../printerSettings/printerSettings545.bin"/><Relationship Id="rId26" Type="http://schemas.openxmlformats.org/officeDocument/2006/relationships/printerSettings" Target="../printerSettings/printerSettings553.bin"/><Relationship Id="rId39" Type="http://schemas.openxmlformats.org/officeDocument/2006/relationships/printerSettings" Target="../printerSettings/printerSettings566.bin"/><Relationship Id="rId21" Type="http://schemas.openxmlformats.org/officeDocument/2006/relationships/printerSettings" Target="../printerSettings/printerSettings548.bin"/><Relationship Id="rId34" Type="http://schemas.openxmlformats.org/officeDocument/2006/relationships/printerSettings" Target="../printerSettings/printerSettings561.bin"/><Relationship Id="rId7" Type="http://schemas.openxmlformats.org/officeDocument/2006/relationships/printerSettings" Target="../printerSettings/printerSettings534.bin"/><Relationship Id="rId12" Type="http://schemas.openxmlformats.org/officeDocument/2006/relationships/printerSettings" Target="../printerSettings/printerSettings539.bin"/><Relationship Id="rId17" Type="http://schemas.openxmlformats.org/officeDocument/2006/relationships/printerSettings" Target="../printerSettings/printerSettings544.bin"/><Relationship Id="rId25" Type="http://schemas.openxmlformats.org/officeDocument/2006/relationships/printerSettings" Target="../printerSettings/printerSettings552.bin"/><Relationship Id="rId33" Type="http://schemas.openxmlformats.org/officeDocument/2006/relationships/printerSettings" Target="../printerSettings/printerSettings560.bin"/><Relationship Id="rId38" Type="http://schemas.openxmlformats.org/officeDocument/2006/relationships/printerSettings" Target="../printerSettings/printerSettings565.bin"/><Relationship Id="rId2" Type="http://schemas.openxmlformats.org/officeDocument/2006/relationships/printerSettings" Target="../printerSettings/printerSettings529.bin"/><Relationship Id="rId16" Type="http://schemas.openxmlformats.org/officeDocument/2006/relationships/printerSettings" Target="../printerSettings/printerSettings543.bin"/><Relationship Id="rId20" Type="http://schemas.openxmlformats.org/officeDocument/2006/relationships/printerSettings" Target="../printerSettings/printerSettings547.bin"/><Relationship Id="rId29" Type="http://schemas.openxmlformats.org/officeDocument/2006/relationships/printerSettings" Target="../printerSettings/printerSettings556.bin"/><Relationship Id="rId1" Type="http://schemas.openxmlformats.org/officeDocument/2006/relationships/printerSettings" Target="../printerSettings/printerSettings528.bin"/><Relationship Id="rId6" Type="http://schemas.openxmlformats.org/officeDocument/2006/relationships/printerSettings" Target="../printerSettings/printerSettings533.bin"/><Relationship Id="rId11" Type="http://schemas.openxmlformats.org/officeDocument/2006/relationships/printerSettings" Target="../printerSettings/printerSettings538.bin"/><Relationship Id="rId24" Type="http://schemas.openxmlformats.org/officeDocument/2006/relationships/printerSettings" Target="../printerSettings/printerSettings551.bin"/><Relationship Id="rId32" Type="http://schemas.openxmlformats.org/officeDocument/2006/relationships/printerSettings" Target="../printerSettings/printerSettings559.bin"/><Relationship Id="rId37" Type="http://schemas.openxmlformats.org/officeDocument/2006/relationships/printerSettings" Target="../printerSettings/printerSettings564.bin"/><Relationship Id="rId40" Type="http://schemas.openxmlformats.org/officeDocument/2006/relationships/drawing" Target="../drawings/drawing15.xml"/><Relationship Id="rId5" Type="http://schemas.openxmlformats.org/officeDocument/2006/relationships/printerSettings" Target="../printerSettings/printerSettings532.bin"/><Relationship Id="rId15" Type="http://schemas.openxmlformats.org/officeDocument/2006/relationships/printerSettings" Target="../printerSettings/printerSettings542.bin"/><Relationship Id="rId23" Type="http://schemas.openxmlformats.org/officeDocument/2006/relationships/printerSettings" Target="../printerSettings/printerSettings550.bin"/><Relationship Id="rId28" Type="http://schemas.openxmlformats.org/officeDocument/2006/relationships/printerSettings" Target="../printerSettings/printerSettings555.bin"/><Relationship Id="rId36" Type="http://schemas.openxmlformats.org/officeDocument/2006/relationships/printerSettings" Target="../printerSettings/printerSettings563.bin"/><Relationship Id="rId10" Type="http://schemas.openxmlformats.org/officeDocument/2006/relationships/printerSettings" Target="../printerSettings/printerSettings537.bin"/><Relationship Id="rId19" Type="http://schemas.openxmlformats.org/officeDocument/2006/relationships/printerSettings" Target="../printerSettings/printerSettings546.bin"/><Relationship Id="rId31" Type="http://schemas.openxmlformats.org/officeDocument/2006/relationships/printerSettings" Target="../printerSettings/printerSettings558.bin"/><Relationship Id="rId4" Type="http://schemas.openxmlformats.org/officeDocument/2006/relationships/printerSettings" Target="../printerSettings/printerSettings531.bin"/><Relationship Id="rId9" Type="http://schemas.openxmlformats.org/officeDocument/2006/relationships/printerSettings" Target="../printerSettings/printerSettings536.bin"/><Relationship Id="rId14" Type="http://schemas.openxmlformats.org/officeDocument/2006/relationships/printerSettings" Target="../printerSettings/printerSettings541.bin"/><Relationship Id="rId22" Type="http://schemas.openxmlformats.org/officeDocument/2006/relationships/printerSettings" Target="../printerSettings/printerSettings549.bin"/><Relationship Id="rId27" Type="http://schemas.openxmlformats.org/officeDocument/2006/relationships/printerSettings" Target="../printerSettings/printerSettings554.bin"/><Relationship Id="rId30" Type="http://schemas.openxmlformats.org/officeDocument/2006/relationships/printerSettings" Target="../printerSettings/printerSettings557.bin"/><Relationship Id="rId35" Type="http://schemas.openxmlformats.org/officeDocument/2006/relationships/printerSettings" Target="../printerSettings/printerSettings562.bin"/><Relationship Id="rId8" Type="http://schemas.openxmlformats.org/officeDocument/2006/relationships/printerSettings" Target="../printerSettings/printerSettings535.bin"/><Relationship Id="rId3" Type="http://schemas.openxmlformats.org/officeDocument/2006/relationships/printerSettings" Target="../printerSettings/printerSettings530.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79.bin"/><Relationship Id="rId18" Type="http://schemas.openxmlformats.org/officeDocument/2006/relationships/printerSettings" Target="../printerSettings/printerSettings584.bin"/><Relationship Id="rId26" Type="http://schemas.openxmlformats.org/officeDocument/2006/relationships/printerSettings" Target="../printerSettings/printerSettings592.bin"/><Relationship Id="rId39" Type="http://schemas.openxmlformats.org/officeDocument/2006/relationships/printerSettings" Target="../printerSettings/printerSettings605.bin"/><Relationship Id="rId21" Type="http://schemas.openxmlformats.org/officeDocument/2006/relationships/printerSettings" Target="../printerSettings/printerSettings587.bin"/><Relationship Id="rId34" Type="http://schemas.openxmlformats.org/officeDocument/2006/relationships/printerSettings" Target="../printerSettings/printerSettings600.bin"/><Relationship Id="rId7" Type="http://schemas.openxmlformats.org/officeDocument/2006/relationships/printerSettings" Target="../printerSettings/printerSettings573.bin"/><Relationship Id="rId12" Type="http://schemas.openxmlformats.org/officeDocument/2006/relationships/printerSettings" Target="../printerSettings/printerSettings578.bin"/><Relationship Id="rId17" Type="http://schemas.openxmlformats.org/officeDocument/2006/relationships/printerSettings" Target="../printerSettings/printerSettings583.bin"/><Relationship Id="rId25" Type="http://schemas.openxmlformats.org/officeDocument/2006/relationships/printerSettings" Target="../printerSettings/printerSettings591.bin"/><Relationship Id="rId33" Type="http://schemas.openxmlformats.org/officeDocument/2006/relationships/printerSettings" Target="../printerSettings/printerSettings599.bin"/><Relationship Id="rId38" Type="http://schemas.openxmlformats.org/officeDocument/2006/relationships/printerSettings" Target="../printerSettings/printerSettings604.bin"/><Relationship Id="rId2" Type="http://schemas.openxmlformats.org/officeDocument/2006/relationships/printerSettings" Target="../printerSettings/printerSettings568.bin"/><Relationship Id="rId16" Type="http://schemas.openxmlformats.org/officeDocument/2006/relationships/printerSettings" Target="../printerSettings/printerSettings582.bin"/><Relationship Id="rId20" Type="http://schemas.openxmlformats.org/officeDocument/2006/relationships/printerSettings" Target="../printerSettings/printerSettings586.bin"/><Relationship Id="rId29" Type="http://schemas.openxmlformats.org/officeDocument/2006/relationships/printerSettings" Target="../printerSettings/printerSettings595.bin"/><Relationship Id="rId1" Type="http://schemas.openxmlformats.org/officeDocument/2006/relationships/printerSettings" Target="../printerSettings/printerSettings567.bin"/><Relationship Id="rId6" Type="http://schemas.openxmlformats.org/officeDocument/2006/relationships/printerSettings" Target="../printerSettings/printerSettings572.bin"/><Relationship Id="rId11" Type="http://schemas.openxmlformats.org/officeDocument/2006/relationships/printerSettings" Target="../printerSettings/printerSettings577.bin"/><Relationship Id="rId24" Type="http://schemas.openxmlformats.org/officeDocument/2006/relationships/printerSettings" Target="../printerSettings/printerSettings590.bin"/><Relationship Id="rId32" Type="http://schemas.openxmlformats.org/officeDocument/2006/relationships/printerSettings" Target="../printerSettings/printerSettings598.bin"/><Relationship Id="rId37" Type="http://schemas.openxmlformats.org/officeDocument/2006/relationships/printerSettings" Target="../printerSettings/printerSettings603.bin"/><Relationship Id="rId40" Type="http://schemas.openxmlformats.org/officeDocument/2006/relationships/drawing" Target="../drawings/drawing16.xml"/><Relationship Id="rId5" Type="http://schemas.openxmlformats.org/officeDocument/2006/relationships/printerSettings" Target="../printerSettings/printerSettings571.bin"/><Relationship Id="rId15" Type="http://schemas.openxmlformats.org/officeDocument/2006/relationships/printerSettings" Target="../printerSettings/printerSettings581.bin"/><Relationship Id="rId23" Type="http://schemas.openxmlformats.org/officeDocument/2006/relationships/printerSettings" Target="../printerSettings/printerSettings589.bin"/><Relationship Id="rId28" Type="http://schemas.openxmlformats.org/officeDocument/2006/relationships/printerSettings" Target="../printerSettings/printerSettings594.bin"/><Relationship Id="rId36" Type="http://schemas.openxmlformats.org/officeDocument/2006/relationships/printerSettings" Target="../printerSettings/printerSettings602.bin"/><Relationship Id="rId10" Type="http://schemas.openxmlformats.org/officeDocument/2006/relationships/printerSettings" Target="../printerSettings/printerSettings576.bin"/><Relationship Id="rId19" Type="http://schemas.openxmlformats.org/officeDocument/2006/relationships/printerSettings" Target="../printerSettings/printerSettings585.bin"/><Relationship Id="rId31" Type="http://schemas.openxmlformats.org/officeDocument/2006/relationships/printerSettings" Target="../printerSettings/printerSettings597.bin"/><Relationship Id="rId4" Type="http://schemas.openxmlformats.org/officeDocument/2006/relationships/printerSettings" Target="../printerSettings/printerSettings570.bin"/><Relationship Id="rId9" Type="http://schemas.openxmlformats.org/officeDocument/2006/relationships/printerSettings" Target="../printerSettings/printerSettings575.bin"/><Relationship Id="rId14" Type="http://schemas.openxmlformats.org/officeDocument/2006/relationships/printerSettings" Target="../printerSettings/printerSettings580.bin"/><Relationship Id="rId22" Type="http://schemas.openxmlformats.org/officeDocument/2006/relationships/printerSettings" Target="../printerSettings/printerSettings588.bin"/><Relationship Id="rId27" Type="http://schemas.openxmlformats.org/officeDocument/2006/relationships/printerSettings" Target="../printerSettings/printerSettings593.bin"/><Relationship Id="rId30" Type="http://schemas.openxmlformats.org/officeDocument/2006/relationships/printerSettings" Target="../printerSettings/printerSettings596.bin"/><Relationship Id="rId35" Type="http://schemas.openxmlformats.org/officeDocument/2006/relationships/printerSettings" Target="../printerSettings/printerSettings601.bin"/><Relationship Id="rId8" Type="http://schemas.openxmlformats.org/officeDocument/2006/relationships/printerSettings" Target="../printerSettings/printerSettings574.bin"/><Relationship Id="rId3" Type="http://schemas.openxmlformats.org/officeDocument/2006/relationships/printerSettings" Target="../printerSettings/printerSettings569.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618.bin"/><Relationship Id="rId18" Type="http://schemas.openxmlformats.org/officeDocument/2006/relationships/printerSettings" Target="../printerSettings/printerSettings623.bin"/><Relationship Id="rId26" Type="http://schemas.openxmlformats.org/officeDocument/2006/relationships/printerSettings" Target="../printerSettings/printerSettings631.bin"/><Relationship Id="rId39" Type="http://schemas.openxmlformats.org/officeDocument/2006/relationships/printerSettings" Target="../printerSettings/printerSettings644.bin"/><Relationship Id="rId21" Type="http://schemas.openxmlformats.org/officeDocument/2006/relationships/printerSettings" Target="../printerSettings/printerSettings626.bin"/><Relationship Id="rId34" Type="http://schemas.openxmlformats.org/officeDocument/2006/relationships/printerSettings" Target="../printerSettings/printerSettings639.bin"/><Relationship Id="rId7" Type="http://schemas.openxmlformats.org/officeDocument/2006/relationships/printerSettings" Target="../printerSettings/printerSettings612.bin"/><Relationship Id="rId12" Type="http://schemas.openxmlformats.org/officeDocument/2006/relationships/printerSettings" Target="../printerSettings/printerSettings617.bin"/><Relationship Id="rId17" Type="http://schemas.openxmlformats.org/officeDocument/2006/relationships/printerSettings" Target="../printerSettings/printerSettings622.bin"/><Relationship Id="rId25" Type="http://schemas.openxmlformats.org/officeDocument/2006/relationships/printerSettings" Target="../printerSettings/printerSettings630.bin"/><Relationship Id="rId33" Type="http://schemas.openxmlformats.org/officeDocument/2006/relationships/printerSettings" Target="../printerSettings/printerSettings638.bin"/><Relationship Id="rId38" Type="http://schemas.openxmlformats.org/officeDocument/2006/relationships/printerSettings" Target="../printerSettings/printerSettings643.bin"/><Relationship Id="rId2" Type="http://schemas.openxmlformats.org/officeDocument/2006/relationships/printerSettings" Target="../printerSettings/printerSettings607.bin"/><Relationship Id="rId16" Type="http://schemas.openxmlformats.org/officeDocument/2006/relationships/printerSettings" Target="../printerSettings/printerSettings621.bin"/><Relationship Id="rId20" Type="http://schemas.openxmlformats.org/officeDocument/2006/relationships/printerSettings" Target="../printerSettings/printerSettings625.bin"/><Relationship Id="rId29" Type="http://schemas.openxmlformats.org/officeDocument/2006/relationships/printerSettings" Target="../printerSettings/printerSettings634.bin"/><Relationship Id="rId1" Type="http://schemas.openxmlformats.org/officeDocument/2006/relationships/printerSettings" Target="../printerSettings/printerSettings606.bin"/><Relationship Id="rId6" Type="http://schemas.openxmlformats.org/officeDocument/2006/relationships/printerSettings" Target="../printerSettings/printerSettings611.bin"/><Relationship Id="rId11" Type="http://schemas.openxmlformats.org/officeDocument/2006/relationships/printerSettings" Target="../printerSettings/printerSettings616.bin"/><Relationship Id="rId24" Type="http://schemas.openxmlformats.org/officeDocument/2006/relationships/printerSettings" Target="../printerSettings/printerSettings629.bin"/><Relationship Id="rId32" Type="http://schemas.openxmlformats.org/officeDocument/2006/relationships/printerSettings" Target="../printerSettings/printerSettings637.bin"/><Relationship Id="rId37" Type="http://schemas.openxmlformats.org/officeDocument/2006/relationships/printerSettings" Target="../printerSettings/printerSettings642.bin"/><Relationship Id="rId40" Type="http://schemas.openxmlformats.org/officeDocument/2006/relationships/drawing" Target="../drawings/drawing17.xml"/><Relationship Id="rId5" Type="http://schemas.openxmlformats.org/officeDocument/2006/relationships/printerSettings" Target="../printerSettings/printerSettings610.bin"/><Relationship Id="rId15" Type="http://schemas.openxmlformats.org/officeDocument/2006/relationships/printerSettings" Target="../printerSettings/printerSettings620.bin"/><Relationship Id="rId23" Type="http://schemas.openxmlformats.org/officeDocument/2006/relationships/printerSettings" Target="../printerSettings/printerSettings628.bin"/><Relationship Id="rId28" Type="http://schemas.openxmlformats.org/officeDocument/2006/relationships/printerSettings" Target="../printerSettings/printerSettings633.bin"/><Relationship Id="rId36" Type="http://schemas.openxmlformats.org/officeDocument/2006/relationships/printerSettings" Target="../printerSettings/printerSettings641.bin"/><Relationship Id="rId10" Type="http://schemas.openxmlformats.org/officeDocument/2006/relationships/printerSettings" Target="../printerSettings/printerSettings615.bin"/><Relationship Id="rId19" Type="http://schemas.openxmlformats.org/officeDocument/2006/relationships/printerSettings" Target="../printerSettings/printerSettings624.bin"/><Relationship Id="rId31" Type="http://schemas.openxmlformats.org/officeDocument/2006/relationships/printerSettings" Target="../printerSettings/printerSettings636.bin"/><Relationship Id="rId4" Type="http://schemas.openxmlformats.org/officeDocument/2006/relationships/printerSettings" Target="../printerSettings/printerSettings609.bin"/><Relationship Id="rId9" Type="http://schemas.openxmlformats.org/officeDocument/2006/relationships/printerSettings" Target="../printerSettings/printerSettings614.bin"/><Relationship Id="rId14" Type="http://schemas.openxmlformats.org/officeDocument/2006/relationships/printerSettings" Target="../printerSettings/printerSettings619.bin"/><Relationship Id="rId22" Type="http://schemas.openxmlformats.org/officeDocument/2006/relationships/printerSettings" Target="../printerSettings/printerSettings627.bin"/><Relationship Id="rId27" Type="http://schemas.openxmlformats.org/officeDocument/2006/relationships/printerSettings" Target="../printerSettings/printerSettings632.bin"/><Relationship Id="rId30" Type="http://schemas.openxmlformats.org/officeDocument/2006/relationships/printerSettings" Target="../printerSettings/printerSettings635.bin"/><Relationship Id="rId35" Type="http://schemas.openxmlformats.org/officeDocument/2006/relationships/printerSettings" Target="../printerSettings/printerSettings640.bin"/><Relationship Id="rId8" Type="http://schemas.openxmlformats.org/officeDocument/2006/relationships/printerSettings" Target="../printerSettings/printerSettings613.bin"/><Relationship Id="rId3" Type="http://schemas.openxmlformats.org/officeDocument/2006/relationships/printerSettings" Target="../printerSettings/printerSettings608.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57.bin"/><Relationship Id="rId18" Type="http://schemas.openxmlformats.org/officeDocument/2006/relationships/printerSettings" Target="../printerSettings/printerSettings662.bin"/><Relationship Id="rId26" Type="http://schemas.openxmlformats.org/officeDocument/2006/relationships/printerSettings" Target="../printerSettings/printerSettings670.bin"/><Relationship Id="rId3" Type="http://schemas.openxmlformats.org/officeDocument/2006/relationships/printerSettings" Target="../printerSettings/printerSettings647.bin"/><Relationship Id="rId21" Type="http://schemas.openxmlformats.org/officeDocument/2006/relationships/printerSettings" Target="../printerSettings/printerSettings665.bin"/><Relationship Id="rId34" Type="http://schemas.openxmlformats.org/officeDocument/2006/relationships/printerSettings" Target="../printerSettings/printerSettings678.bin"/><Relationship Id="rId7" Type="http://schemas.openxmlformats.org/officeDocument/2006/relationships/printerSettings" Target="../printerSettings/printerSettings651.bin"/><Relationship Id="rId12" Type="http://schemas.openxmlformats.org/officeDocument/2006/relationships/printerSettings" Target="../printerSettings/printerSettings656.bin"/><Relationship Id="rId17" Type="http://schemas.openxmlformats.org/officeDocument/2006/relationships/printerSettings" Target="../printerSettings/printerSettings661.bin"/><Relationship Id="rId25" Type="http://schemas.openxmlformats.org/officeDocument/2006/relationships/printerSettings" Target="../printerSettings/printerSettings669.bin"/><Relationship Id="rId33" Type="http://schemas.openxmlformats.org/officeDocument/2006/relationships/printerSettings" Target="../printerSettings/printerSettings677.bin"/><Relationship Id="rId2" Type="http://schemas.openxmlformats.org/officeDocument/2006/relationships/printerSettings" Target="../printerSettings/printerSettings646.bin"/><Relationship Id="rId16" Type="http://schemas.openxmlformats.org/officeDocument/2006/relationships/printerSettings" Target="../printerSettings/printerSettings660.bin"/><Relationship Id="rId20" Type="http://schemas.openxmlformats.org/officeDocument/2006/relationships/printerSettings" Target="../printerSettings/printerSettings664.bin"/><Relationship Id="rId29" Type="http://schemas.openxmlformats.org/officeDocument/2006/relationships/printerSettings" Target="../printerSettings/printerSettings673.bin"/><Relationship Id="rId1" Type="http://schemas.openxmlformats.org/officeDocument/2006/relationships/printerSettings" Target="../printerSettings/printerSettings645.bin"/><Relationship Id="rId6" Type="http://schemas.openxmlformats.org/officeDocument/2006/relationships/printerSettings" Target="../printerSettings/printerSettings650.bin"/><Relationship Id="rId11" Type="http://schemas.openxmlformats.org/officeDocument/2006/relationships/printerSettings" Target="../printerSettings/printerSettings655.bin"/><Relationship Id="rId24" Type="http://schemas.openxmlformats.org/officeDocument/2006/relationships/printerSettings" Target="../printerSettings/printerSettings668.bin"/><Relationship Id="rId32" Type="http://schemas.openxmlformats.org/officeDocument/2006/relationships/printerSettings" Target="../printerSettings/printerSettings676.bin"/><Relationship Id="rId5" Type="http://schemas.openxmlformats.org/officeDocument/2006/relationships/printerSettings" Target="../printerSettings/printerSettings649.bin"/><Relationship Id="rId15" Type="http://schemas.openxmlformats.org/officeDocument/2006/relationships/printerSettings" Target="../printerSettings/printerSettings659.bin"/><Relationship Id="rId23" Type="http://schemas.openxmlformats.org/officeDocument/2006/relationships/printerSettings" Target="../printerSettings/printerSettings667.bin"/><Relationship Id="rId28" Type="http://schemas.openxmlformats.org/officeDocument/2006/relationships/printerSettings" Target="../printerSettings/printerSettings672.bin"/><Relationship Id="rId10" Type="http://schemas.openxmlformats.org/officeDocument/2006/relationships/printerSettings" Target="../printerSettings/printerSettings654.bin"/><Relationship Id="rId19" Type="http://schemas.openxmlformats.org/officeDocument/2006/relationships/printerSettings" Target="../printerSettings/printerSettings663.bin"/><Relationship Id="rId31" Type="http://schemas.openxmlformats.org/officeDocument/2006/relationships/printerSettings" Target="../printerSettings/printerSettings675.bin"/><Relationship Id="rId4" Type="http://schemas.openxmlformats.org/officeDocument/2006/relationships/printerSettings" Target="../printerSettings/printerSettings648.bin"/><Relationship Id="rId9" Type="http://schemas.openxmlformats.org/officeDocument/2006/relationships/printerSettings" Target="../printerSettings/printerSettings653.bin"/><Relationship Id="rId14" Type="http://schemas.openxmlformats.org/officeDocument/2006/relationships/printerSettings" Target="../printerSettings/printerSettings658.bin"/><Relationship Id="rId22" Type="http://schemas.openxmlformats.org/officeDocument/2006/relationships/printerSettings" Target="../printerSettings/printerSettings666.bin"/><Relationship Id="rId27" Type="http://schemas.openxmlformats.org/officeDocument/2006/relationships/printerSettings" Target="../printerSettings/printerSettings671.bin"/><Relationship Id="rId30" Type="http://schemas.openxmlformats.org/officeDocument/2006/relationships/printerSettings" Target="../printerSettings/printerSettings674.bin"/><Relationship Id="rId35" Type="http://schemas.openxmlformats.org/officeDocument/2006/relationships/drawing" Target="../drawings/drawing18.xml"/><Relationship Id="rId8" Type="http://schemas.openxmlformats.org/officeDocument/2006/relationships/printerSettings" Target="../printerSettings/printerSettings652.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2.bin"/><Relationship Id="rId18" Type="http://schemas.openxmlformats.org/officeDocument/2006/relationships/printerSettings" Target="../printerSettings/printerSettings57.bin"/><Relationship Id="rId26" Type="http://schemas.openxmlformats.org/officeDocument/2006/relationships/printerSettings" Target="../printerSettings/printerSettings65.bin"/><Relationship Id="rId39" Type="http://schemas.openxmlformats.org/officeDocument/2006/relationships/printerSettings" Target="../printerSettings/printerSettings78.bin"/><Relationship Id="rId21" Type="http://schemas.openxmlformats.org/officeDocument/2006/relationships/printerSettings" Target="../printerSettings/printerSettings60.bin"/><Relationship Id="rId34" Type="http://schemas.openxmlformats.org/officeDocument/2006/relationships/printerSettings" Target="../printerSettings/printerSettings73.bin"/><Relationship Id="rId7" Type="http://schemas.openxmlformats.org/officeDocument/2006/relationships/printerSettings" Target="../printerSettings/printerSettings46.bin"/><Relationship Id="rId12" Type="http://schemas.openxmlformats.org/officeDocument/2006/relationships/printerSettings" Target="../printerSettings/printerSettings51.bin"/><Relationship Id="rId17" Type="http://schemas.openxmlformats.org/officeDocument/2006/relationships/printerSettings" Target="../printerSettings/printerSettings56.bin"/><Relationship Id="rId25" Type="http://schemas.openxmlformats.org/officeDocument/2006/relationships/printerSettings" Target="../printerSettings/printerSettings64.bin"/><Relationship Id="rId33" Type="http://schemas.openxmlformats.org/officeDocument/2006/relationships/printerSettings" Target="../printerSettings/printerSettings72.bin"/><Relationship Id="rId38" Type="http://schemas.openxmlformats.org/officeDocument/2006/relationships/printerSettings" Target="../printerSettings/printerSettings77.bin"/><Relationship Id="rId2" Type="http://schemas.openxmlformats.org/officeDocument/2006/relationships/printerSettings" Target="../printerSettings/printerSettings41.bin"/><Relationship Id="rId16" Type="http://schemas.openxmlformats.org/officeDocument/2006/relationships/printerSettings" Target="../printerSettings/printerSettings55.bin"/><Relationship Id="rId20" Type="http://schemas.openxmlformats.org/officeDocument/2006/relationships/printerSettings" Target="../printerSettings/printerSettings59.bin"/><Relationship Id="rId29" Type="http://schemas.openxmlformats.org/officeDocument/2006/relationships/printerSettings" Target="../printerSettings/printerSettings68.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11" Type="http://schemas.openxmlformats.org/officeDocument/2006/relationships/printerSettings" Target="../printerSettings/printerSettings50.bin"/><Relationship Id="rId24" Type="http://schemas.openxmlformats.org/officeDocument/2006/relationships/printerSettings" Target="../printerSettings/printerSettings63.bin"/><Relationship Id="rId32" Type="http://schemas.openxmlformats.org/officeDocument/2006/relationships/printerSettings" Target="../printerSettings/printerSettings71.bin"/><Relationship Id="rId37" Type="http://schemas.openxmlformats.org/officeDocument/2006/relationships/printerSettings" Target="../printerSettings/printerSettings76.bin"/><Relationship Id="rId40" Type="http://schemas.openxmlformats.org/officeDocument/2006/relationships/drawing" Target="../drawings/drawing1.xml"/><Relationship Id="rId5" Type="http://schemas.openxmlformats.org/officeDocument/2006/relationships/printerSettings" Target="../printerSettings/printerSettings44.bin"/><Relationship Id="rId15" Type="http://schemas.openxmlformats.org/officeDocument/2006/relationships/printerSettings" Target="../printerSettings/printerSettings54.bin"/><Relationship Id="rId23" Type="http://schemas.openxmlformats.org/officeDocument/2006/relationships/printerSettings" Target="../printerSettings/printerSettings62.bin"/><Relationship Id="rId28" Type="http://schemas.openxmlformats.org/officeDocument/2006/relationships/printerSettings" Target="../printerSettings/printerSettings67.bin"/><Relationship Id="rId36" Type="http://schemas.openxmlformats.org/officeDocument/2006/relationships/printerSettings" Target="../printerSettings/printerSettings75.bin"/><Relationship Id="rId10" Type="http://schemas.openxmlformats.org/officeDocument/2006/relationships/printerSettings" Target="../printerSettings/printerSettings49.bin"/><Relationship Id="rId19" Type="http://schemas.openxmlformats.org/officeDocument/2006/relationships/printerSettings" Target="../printerSettings/printerSettings58.bin"/><Relationship Id="rId31" Type="http://schemas.openxmlformats.org/officeDocument/2006/relationships/printerSettings" Target="../printerSettings/printerSettings70.bin"/><Relationship Id="rId4" Type="http://schemas.openxmlformats.org/officeDocument/2006/relationships/printerSettings" Target="../printerSettings/printerSettings43.bin"/><Relationship Id="rId9" Type="http://schemas.openxmlformats.org/officeDocument/2006/relationships/printerSettings" Target="../printerSettings/printerSettings48.bin"/><Relationship Id="rId14" Type="http://schemas.openxmlformats.org/officeDocument/2006/relationships/printerSettings" Target="../printerSettings/printerSettings53.bin"/><Relationship Id="rId22" Type="http://schemas.openxmlformats.org/officeDocument/2006/relationships/printerSettings" Target="../printerSettings/printerSettings61.bin"/><Relationship Id="rId27" Type="http://schemas.openxmlformats.org/officeDocument/2006/relationships/printerSettings" Target="../printerSettings/printerSettings66.bin"/><Relationship Id="rId30" Type="http://schemas.openxmlformats.org/officeDocument/2006/relationships/printerSettings" Target="../printerSettings/printerSettings69.bin"/><Relationship Id="rId35" Type="http://schemas.openxmlformats.org/officeDocument/2006/relationships/printerSettings" Target="../printerSettings/printerSettings74.bin"/><Relationship Id="rId8" Type="http://schemas.openxmlformats.org/officeDocument/2006/relationships/printerSettings" Target="../printerSettings/printerSettings47.bin"/><Relationship Id="rId3" Type="http://schemas.openxmlformats.org/officeDocument/2006/relationships/printerSettings" Target="../printerSettings/printerSettings42.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91.bin"/><Relationship Id="rId18" Type="http://schemas.openxmlformats.org/officeDocument/2006/relationships/printerSettings" Target="../printerSettings/printerSettings696.bin"/><Relationship Id="rId26" Type="http://schemas.openxmlformats.org/officeDocument/2006/relationships/printerSettings" Target="../printerSettings/printerSettings704.bin"/><Relationship Id="rId3" Type="http://schemas.openxmlformats.org/officeDocument/2006/relationships/printerSettings" Target="../printerSettings/printerSettings681.bin"/><Relationship Id="rId21" Type="http://schemas.openxmlformats.org/officeDocument/2006/relationships/printerSettings" Target="../printerSettings/printerSettings699.bin"/><Relationship Id="rId34" Type="http://schemas.openxmlformats.org/officeDocument/2006/relationships/printerSettings" Target="../printerSettings/printerSettings712.bin"/><Relationship Id="rId7" Type="http://schemas.openxmlformats.org/officeDocument/2006/relationships/printerSettings" Target="../printerSettings/printerSettings685.bin"/><Relationship Id="rId12" Type="http://schemas.openxmlformats.org/officeDocument/2006/relationships/printerSettings" Target="../printerSettings/printerSettings690.bin"/><Relationship Id="rId17" Type="http://schemas.openxmlformats.org/officeDocument/2006/relationships/printerSettings" Target="../printerSettings/printerSettings695.bin"/><Relationship Id="rId25" Type="http://schemas.openxmlformats.org/officeDocument/2006/relationships/printerSettings" Target="../printerSettings/printerSettings703.bin"/><Relationship Id="rId33" Type="http://schemas.openxmlformats.org/officeDocument/2006/relationships/printerSettings" Target="../printerSettings/printerSettings711.bin"/><Relationship Id="rId2" Type="http://schemas.openxmlformats.org/officeDocument/2006/relationships/printerSettings" Target="../printerSettings/printerSettings680.bin"/><Relationship Id="rId16" Type="http://schemas.openxmlformats.org/officeDocument/2006/relationships/printerSettings" Target="../printerSettings/printerSettings694.bin"/><Relationship Id="rId20" Type="http://schemas.openxmlformats.org/officeDocument/2006/relationships/printerSettings" Target="../printerSettings/printerSettings698.bin"/><Relationship Id="rId29" Type="http://schemas.openxmlformats.org/officeDocument/2006/relationships/printerSettings" Target="../printerSettings/printerSettings707.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11" Type="http://schemas.openxmlformats.org/officeDocument/2006/relationships/printerSettings" Target="../printerSettings/printerSettings689.bin"/><Relationship Id="rId24" Type="http://schemas.openxmlformats.org/officeDocument/2006/relationships/printerSettings" Target="../printerSettings/printerSettings702.bin"/><Relationship Id="rId32" Type="http://schemas.openxmlformats.org/officeDocument/2006/relationships/printerSettings" Target="../printerSettings/printerSettings710.bin"/><Relationship Id="rId5" Type="http://schemas.openxmlformats.org/officeDocument/2006/relationships/printerSettings" Target="../printerSettings/printerSettings683.bin"/><Relationship Id="rId15" Type="http://schemas.openxmlformats.org/officeDocument/2006/relationships/printerSettings" Target="../printerSettings/printerSettings693.bin"/><Relationship Id="rId23" Type="http://schemas.openxmlformats.org/officeDocument/2006/relationships/printerSettings" Target="../printerSettings/printerSettings701.bin"/><Relationship Id="rId28" Type="http://schemas.openxmlformats.org/officeDocument/2006/relationships/printerSettings" Target="../printerSettings/printerSettings706.bin"/><Relationship Id="rId10" Type="http://schemas.openxmlformats.org/officeDocument/2006/relationships/printerSettings" Target="../printerSettings/printerSettings688.bin"/><Relationship Id="rId19" Type="http://schemas.openxmlformats.org/officeDocument/2006/relationships/printerSettings" Target="../printerSettings/printerSettings697.bin"/><Relationship Id="rId31" Type="http://schemas.openxmlformats.org/officeDocument/2006/relationships/printerSettings" Target="../printerSettings/printerSettings709.bin"/><Relationship Id="rId4" Type="http://schemas.openxmlformats.org/officeDocument/2006/relationships/printerSettings" Target="../printerSettings/printerSettings682.bin"/><Relationship Id="rId9" Type="http://schemas.openxmlformats.org/officeDocument/2006/relationships/printerSettings" Target="../printerSettings/printerSettings687.bin"/><Relationship Id="rId14" Type="http://schemas.openxmlformats.org/officeDocument/2006/relationships/printerSettings" Target="../printerSettings/printerSettings692.bin"/><Relationship Id="rId22" Type="http://schemas.openxmlformats.org/officeDocument/2006/relationships/printerSettings" Target="../printerSettings/printerSettings700.bin"/><Relationship Id="rId27" Type="http://schemas.openxmlformats.org/officeDocument/2006/relationships/printerSettings" Target="../printerSettings/printerSettings705.bin"/><Relationship Id="rId30" Type="http://schemas.openxmlformats.org/officeDocument/2006/relationships/printerSettings" Target="../printerSettings/printerSettings708.bin"/><Relationship Id="rId35" Type="http://schemas.openxmlformats.org/officeDocument/2006/relationships/drawing" Target="../drawings/drawing19.xml"/><Relationship Id="rId8" Type="http://schemas.openxmlformats.org/officeDocument/2006/relationships/printerSettings" Target="../printerSettings/printerSettings686.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725.bin"/><Relationship Id="rId18" Type="http://schemas.openxmlformats.org/officeDocument/2006/relationships/printerSettings" Target="../printerSettings/printerSettings730.bin"/><Relationship Id="rId26" Type="http://schemas.openxmlformats.org/officeDocument/2006/relationships/printerSettings" Target="../printerSettings/printerSettings738.bin"/><Relationship Id="rId39" Type="http://schemas.openxmlformats.org/officeDocument/2006/relationships/ctrlProp" Target="../ctrlProps/ctrlProp23.xml"/><Relationship Id="rId21" Type="http://schemas.openxmlformats.org/officeDocument/2006/relationships/printerSettings" Target="../printerSettings/printerSettings733.bin"/><Relationship Id="rId34" Type="http://schemas.openxmlformats.org/officeDocument/2006/relationships/printerSettings" Target="../printerSettings/printerSettings746.bin"/><Relationship Id="rId7" Type="http://schemas.openxmlformats.org/officeDocument/2006/relationships/printerSettings" Target="../printerSettings/printerSettings719.bin"/><Relationship Id="rId12" Type="http://schemas.openxmlformats.org/officeDocument/2006/relationships/printerSettings" Target="../printerSettings/printerSettings724.bin"/><Relationship Id="rId17" Type="http://schemas.openxmlformats.org/officeDocument/2006/relationships/printerSettings" Target="../printerSettings/printerSettings729.bin"/><Relationship Id="rId25" Type="http://schemas.openxmlformats.org/officeDocument/2006/relationships/printerSettings" Target="../printerSettings/printerSettings737.bin"/><Relationship Id="rId33" Type="http://schemas.openxmlformats.org/officeDocument/2006/relationships/printerSettings" Target="../printerSettings/printerSettings745.bin"/><Relationship Id="rId38" Type="http://schemas.openxmlformats.org/officeDocument/2006/relationships/vmlDrawing" Target="../drawings/vmlDrawing6.vml"/><Relationship Id="rId2" Type="http://schemas.openxmlformats.org/officeDocument/2006/relationships/printerSettings" Target="../printerSettings/printerSettings714.bin"/><Relationship Id="rId16" Type="http://schemas.openxmlformats.org/officeDocument/2006/relationships/printerSettings" Target="../printerSettings/printerSettings728.bin"/><Relationship Id="rId20" Type="http://schemas.openxmlformats.org/officeDocument/2006/relationships/printerSettings" Target="../printerSettings/printerSettings732.bin"/><Relationship Id="rId29" Type="http://schemas.openxmlformats.org/officeDocument/2006/relationships/printerSettings" Target="../printerSettings/printerSettings741.bin"/><Relationship Id="rId1" Type="http://schemas.openxmlformats.org/officeDocument/2006/relationships/printerSettings" Target="../printerSettings/printerSettings713.bin"/><Relationship Id="rId6" Type="http://schemas.openxmlformats.org/officeDocument/2006/relationships/printerSettings" Target="../printerSettings/printerSettings718.bin"/><Relationship Id="rId11" Type="http://schemas.openxmlformats.org/officeDocument/2006/relationships/printerSettings" Target="../printerSettings/printerSettings723.bin"/><Relationship Id="rId24" Type="http://schemas.openxmlformats.org/officeDocument/2006/relationships/printerSettings" Target="../printerSettings/printerSettings736.bin"/><Relationship Id="rId32" Type="http://schemas.openxmlformats.org/officeDocument/2006/relationships/printerSettings" Target="../printerSettings/printerSettings744.bin"/><Relationship Id="rId37" Type="http://schemas.openxmlformats.org/officeDocument/2006/relationships/drawing" Target="../drawings/drawing20.xml"/><Relationship Id="rId40" Type="http://schemas.openxmlformats.org/officeDocument/2006/relationships/ctrlProp" Target="../ctrlProps/ctrlProp24.xml"/><Relationship Id="rId5" Type="http://schemas.openxmlformats.org/officeDocument/2006/relationships/printerSettings" Target="../printerSettings/printerSettings717.bin"/><Relationship Id="rId15" Type="http://schemas.openxmlformats.org/officeDocument/2006/relationships/printerSettings" Target="../printerSettings/printerSettings727.bin"/><Relationship Id="rId23" Type="http://schemas.openxmlformats.org/officeDocument/2006/relationships/printerSettings" Target="../printerSettings/printerSettings735.bin"/><Relationship Id="rId28" Type="http://schemas.openxmlformats.org/officeDocument/2006/relationships/printerSettings" Target="../printerSettings/printerSettings740.bin"/><Relationship Id="rId36" Type="http://schemas.openxmlformats.org/officeDocument/2006/relationships/printerSettings" Target="../printerSettings/printerSettings748.bin"/><Relationship Id="rId10" Type="http://schemas.openxmlformats.org/officeDocument/2006/relationships/printerSettings" Target="../printerSettings/printerSettings722.bin"/><Relationship Id="rId19" Type="http://schemas.openxmlformats.org/officeDocument/2006/relationships/printerSettings" Target="../printerSettings/printerSettings731.bin"/><Relationship Id="rId31" Type="http://schemas.openxmlformats.org/officeDocument/2006/relationships/printerSettings" Target="../printerSettings/printerSettings743.bin"/><Relationship Id="rId4" Type="http://schemas.openxmlformats.org/officeDocument/2006/relationships/printerSettings" Target="../printerSettings/printerSettings716.bin"/><Relationship Id="rId9" Type="http://schemas.openxmlformats.org/officeDocument/2006/relationships/printerSettings" Target="../printerSettings/printerSettings721.bin"/><Relationship Id="rId14" Type="http://schemas.openxmlformats.org/officeDocument/2006/relationships/printerSettings" Target="../printerSettings/printerSettings726.bin"/><Relationship Id="rId22" Type="http://schemas.openxmlformats.org/officeDocument/2006/relationships/printerSettings" Target="../printerSettings/printerSettings734.bin"/><Relationship Id="rId27" Type="http://schemas.openxmlformats.org/officeDocument/2006/relationships/printerSettings" Target="../printerSettings/printerSettings739.bin"/><Relationship Id="rId30" Type="http://schemas.openxmlformats.org/officeDocument/2006/relationships/printerSettings" Target="../printerSettings/printerSettings742.bin"/><Relationship Id="rId35" Type="http://schemas.openxmlformats.org/officeDocument/2006/relationships/printerSettings" Target="../printerSettings/printerSettings747.bin"/><Relationship Id="rId8" Type="http://schemas.openxmlformats.org/officeDocument/2006/relationships/printerSettings" Target="../printerSettings/printerSettings720.bin"/><Relationship Id="rId3" Type="http://schemas.openxmlformats.org/officeDocument/2006/relationships/printerSettings" Target="../printerSettings/printerSettings715.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761.bin"/><Relationship Id="rId18" Type="http://schemas.openxmlformats.org/officeDocument/2006/relationships/printerSettings" Target="../printerSettings/printerSettings766.bin"/><Relationship Id="rId26" Type="http://schemas.openxmlformats.org/officeDocument/2006/relationships/printerSettings" Target="../printerSettings/printerSettings774.bin"/><Relationship Id="rId39" Type="http://schemas.openxmlformats.org/officeDocument/2006/relationships/printerSettings" Target="../printerSettings/printerSettings787.bin"/><Relationship Id="rId21" Type="http://schemas.openxmlformats.org/officeDocument/2006/relationships/printerSettings" Target="../printerSettings/printerSettings769.bin"/><Relationship Id="rId34" Type="http://schemas.openxmlformats.org/officeDocument/2006/relationships/printerSettings" Target="../printerSettings/printerSettings782.bin"/><Relationship Id="rId7" Type="http://schemas.openxmlformats.org/officeDocument/2006/relationships/printerSettings" Target="../printerSettings/printerSettings755.bin"/><Relationship Id="rId12" Type="http://schemas.openxmlformats.org/officeDocument/2006/relationships/printerSettings" Target="../printerSettings/printerSettings760.bin"/><Relationship Id="rId17" Type="http://schemas.openxmlformats.org/officeDocument/2006/relationships/printerSettings" Target="../printerSettings/printerSettings765.bin"/><Relationship Id="rId25" Type="http://schemas.openxmlformats.org/officeDocument/2006/relationships/printerSettings" Target="../printerSettings/printerSettings773.bin"/><Relationship Id="rId33" Type="http://schemas.openxmlformats.org/officeDocument/2006/relationships/printerSettings" Target="../printerSettings/printerSettings781.bin"/><Relationship Id="rId38" Type="http://schemas.openxmlformats.org/officeDocument/2006/relationships/printerSettings" Target="../printerSettings/printerSettings786.bin"/><Relationship Id="rId2" Type="http://schemas.openxmlformats.org/officeDocument/2006/relationships/printerSettings" Target="../printerSettings/printerSettings750.bin"/><Relationship Id="rId16" Type="http://schemas.openxmlformats.org/officeDocument/2006/relationships/printerSettings" Target="../printerSettings/printerSettings764.bin"/><Relationship Id="rId20" Type="http://schemas.openxmlformats.org/officeDocument/2006/relationships/printerSettings" Target="../printerSettings/printerSettings768.bin"/><Relationship Id="rId29" Type="http://schemas.openxmlformats.org/officeDocument/2006/relationships/printerSettings" Target="../printerSettings/printerSettings777.bin"/><Relationship Id="rId1" Type="http://schemas.openxmlformats.org/officeDocument/2006/relationships/printerSettings" Target="../printerSettings/printerSettings749.bin"/><Relationship Id="rId6" Type="http://schemas.openxmlformats.org/officeDocument/2006/relationships/printerSettings" Target="../printerSettings/printerSettings754.bin"/><Relationship Id="rId11" Type="http://schemas.openxmlformats.org/officeDocument/2006/relationships/printerSettings" Target="../printerSettings/printerSettings759.bin"/><Relationship Id="rId24" Type="http://schemas.openxmlformats.org/officeDocument/2006/relationships/printerSettings" Target="../printerSettings/printerSettings772.bin"/><Relationship Id="rId32" Type="http://schemas.openxmlformats.org/officeDocument/2006/relationships/printerSettings" Target="../printerSettings/printerSettings780.bin"/><Relationship Id="rId37" Type="http://schemas.openxmlformats.org/officeDocument/2006/relationships/printerSettings" Target="../printerSettings/printerSettings785.bin"/><Relationship Id="rId40" Type="http://schemas.openxmlformats.org/officeDocument/2006/relationships/drawing" Target="../drawings/drawing21.xml"/><Relationship Id="rId5" Type="http://schemas.openxmlformats.org/officeDocument/2006/relationships/printerSettings" Target="../printerSettings/printerSettings753.bin"/><Relationship Id="rId15" Type="http://schemas.openxmlformats.org/officeDocument/2006/relationships/printerSettings" Target="../printerSettings/printerSettings763.bin"/><Relationship Id="rId23" Type="http://schemas.openxmlformats.org/officeDocument/2006/relationships/printerSettings" Target="../printerSettings/printerSettings771.bin"/><Relationship Id="rId28" Type="http://schemas.openxmlformats.org/officeDocument/2006/relationships/printerSettings" Target="../printerSettings/printerSettings776.bin"/><Relationship Id="rId36" Type="http://schemas.openxmlformats.org/officeDocument/2006/relationships/printerSettings" Target="../printerSettings/printerSettings784.bin"/><Relationship Id="rId10" Type="http://schemas.openxmlformats.org/officeDocument/2006/relationships/printerSettings" Target="../printerSettings/printerSettings758.bin"/><Relationship Id="rId19" Type="http://schemas.openxmlformats.org/officeDocument/2006/relationships/printerSettings" Target="../printerSettings/printerSettings767.bin"/><Relationship Id="rId31" Type="http://schemas.openxmlformats.org/officeDocument/2006/relationships/printerSettings" Target="../printerSettings/printerSettings779.bin"/><Relationship Id="rId4" Type="http://schemas.openxmlformats.org/officeDocument/2006/relationships/printerSettings" Target="../printerSettings/printerSettings752.bin"/><Relationship Id="rId9" Type="http://schemas.openxmlformats.org/officeDocument/2006/relationships/printerSettings" Target="../printerSettings/printerSettings757.bin"/><Relationship Id="rId14" Type="http://schemas.openxmlformats.org/officeDocument/2006/relationships/printerSettings" Target="../printerSettings/printerSettings762.bin"/><Relationship Id="rId22" Type="http://schemas.openxmlformats.org/officeDocument/2006/relationships/printerSettings" Target="../printerSettings/printerSettings770.bin"/><Relationship Id="rId27" Type="http://schemas.openxmlformats.org/officeDocument/2006/relationships/printerSettings" Target="../printerSettings/printerSettings775.bin"/><Relationship Id="rId30" Type="http://schemas.openxmlformats.org/officeDocument/2006/relationships/printerSettings" Target="../printerSettings/printerSettings778.bin"/><Relationship Id="rId35" Type="http://schemas.openxmlformats.org/officeDocument/2006/relationships/printerSettings" Target="../printerSettings/printerSettings783.bin"/><Relationship Id="rId8" Type="http://schemas.openxmlformats.org/officeDocument/2006/relationships/printerSettings" Target="../printerSettings/printerSettings756.bin"/><Relationship Id="rId3" Type="http://schemas.openxmlformats.org/officeDocument/2006/relationships/printerSettings" Target="../printerSettings/printerSettings751.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800.bin"/><Relationship Id="rId18" Type="http://schemas.openxmlformats.org/officeDocument/2006/relationships/printerSettings" Target="../printerSettings/printerSettings805.bin"/><Relationship Id="rId26" Type="http://schemas.openxmlformats.org/officeDocument/2006/relationships/printerSettings" Target="../printerSettings/printerSettings813.bin"/><Relationship Id="rId3" Type="http://schemas.openxmlformats.org/officeDocument/2006/relationships/printerSettings" Target="../printerSettings/printerSettings790.bin"/><Relationship Id="rId21" Type="http://schemas.openxmlformats.org/officeDocument/2006/relationships/printerSettings" Target="../printerSettings/printerSettings808.bin"/><Relationship Id="rId34" Type="http://schemas.openxmlformats.org/officeDocument/2006/relationships/drawing" Target="../drawings/drawing22.xml"/><Relationship Id="rId7" Type="http://schemas.openxmlformats.org/officeDocument/2006/relationships/printerSettings" Target="../printerSettings/printerSettings794.bin"/><Relationship Id="rId12" Type="http://schemas.openxmlformats.org/officeDocument/2006/relationships/printerSettings" Target="../printerSettings/printerSettings799.bin"/><Relationship Id="rId17" Type="http://schemas.openxmlformats.org/officeDocument/2006/relationships/printerSettings" Target="../printerSettings/printerSettings804.bin"/><Relationship Id="rId25" Type="http://schemas.openxmlformats.org/officeDocument/2006/relationships/printerSettings" Target="../printerSettings/printerSettings812.bin"/><Relationship Id="rId33" Type="http://schemas.openxmlformats.org/officeDocument/2006/relationships/printerSettings" Target="../printerSettings/printerSettings820.bin"/><Relationship Id="rId2" Type="http://schemas.openxmlformats.org/officeDocument/2006/relationships/printerSettings" Target="../printerSettings/printerSettings789.bin"/><Relationship Id="rId16" Type="http://schemas.openxmlformats.org/officeDocument/2006/relationships/printerSettings" Target="../printerSettings/printerSettings803.bin"/><Relationship Id="rId20" Type="http://schemas.openxmlformats.org/officeDocument/2006/relationships/printerSettings" Target="../printerSettings/printerSettings807.bin"/><Relationship Id="rId29" Type="http://schemas.openxmlformats.org/officeDocument/2006/relationships/printerSettings" Target="../printerSettings/printerSettings816.bin"/><Relationship Id="rId1" Type="http://schemas.openxmlformats.org/officeDocument/2006/relationships/printerSettings" Target="../printerSettings/printerSettings788.bin"/><Relationship Id="rId6" Type="http://schemas.openxmlformats.org/officeDocument/2006/relationships/printerSettings" Target="../printerSettings/printerSettings793.bin"/><Relationship Id="rId11" Type="http://schemas.openxmlformats.org/officeDocument/2006/relationships/printerSettings" Target="../printerSettings/printerSettings798.bin"/><Relationship Id="rId24" Type="http://schemas.openxmlformats.org/officeDocument/2006/relationships/printerSettings" Target="../printerSettings/printerSettings811.bin"/><Relationship Id="rId32" Type="http://schemas.openxmlformats.org/officeDocument/2006/relationships/printerSettings" Target="../printerSettings/printerSettings819.bin"/><Relationship Id="rId5" Type="http://schemas.openxmlformats.org/officeDocument/2006/relationships/printerSettings" Target="../printerSettings/printerSettings792.bin"/><Relationship Id="rId15" Type="http://schemas.openxmlformats.org/officeDocument/2006/relationships/printerSettings" Target="../printerSettings/printerSettings802.bin"/><Relationship Id="rId23" Type="http://schemas.openxmlformats.org/officeDocument/2006/relationships/printerSettings" Target="../printerSettings/printerSettings810.bin"/><Relationship Id="rId28" Type="http://schemas.openxmlformats.org/officeDocument/2006/relationships/printerSettings" Target="../printerSettings/printerSettings815.bin"/><Relationship Id="rId10" Type="http://schemas.openxmlformats.org/officeDocument/2006/relationships/printerSettings" Target="../printerSettings/printerSettings797.bin"/><Relationship Id="rId19" Type="http://schemas.openxmlformats.org/officeDocument/2006/relationships/printerSettings" Target="../printerSettings/printerSettings806.bin"/><Relationship Id="rId31" Type="http://schemas.openxmlformats.org/officeDocument/2006/relationships/printerSettings" Target="../printerSettings/printerSettings818.bin"/><Relationship Id="rId4" Type="http://schemas.openxmlformats.org/officeDocument/2006/relationships/printerSettings" Target="../printerSettings/printerSettings791.bin"/><Relationship Id="rId9" Type="http://schemas.openxmlformats.org/officeDocument/2006/relationships/printerSettings" Target="../printerSettings/printerSettings796.bin"/><Relationship Id="rId14" Type="http://schemas.openxmlformats.org/officeDocument/2006/relationships/printerSettings" Target="../printerSettings/printerSettings801.bin"/><Relationship Id="rId22" Type="http://schemas.openxmlformats.org/officeDocument/2006/relationships/printerSettings" Target="../printerSettings/printerSettings809.bin"/><Relationship Id="rId27" Type="http://schemas.openxmlformats.org/officeDocument/2006/relationships/printerSettings" Target="../printerSettings/printerSettings814.bin"/><Relationship Id="rId30" Type="http://schemas.openxmlformats.org/officeDocument/2006/relationships/printerSettings" Target="../printerSettings/printerSettings817.bin"/><Relationship Id="rId8" Type="http://schemas.openxmlformats.org/officeDocument/2006/relationships/printerSettings" Target="../printerSettings/printerSettings795.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828.bin"/><Relationship Id="rId13" Type="http://schemas.openxmlformats.org/officeDocument/2006/relationships/printerSettings" Target="../printerSettings/printerSettings833.bin"/><Relationship Id="rId18" Type="http://schemas.openxmlformats.org/officeDocument/2006/relationships/printerSettings" Target="../printerSettings/printerSettings838.bin"/><Relationship Id="rId26" Type="http://schemas.openxmlformats.org/officeDocument/2006/relationships/printerSettings" Target="../printerSettings/printerSettings846.bin"/><Relationship Id="rId3" Type="http://schemas.openxmlformats.org/officeDocument/2006/relationships/printerSettings" Target="../printerSettings/printerSettings823.bin"/><Relationship Id="rId21" Type="http://schemas.openxmlformats.org/officeDocument/2006/relationships/printerSettings" Target="../printerSettings/printerSettings841.bin"/><Relationship Id="rId7" Type="http://schemas.openxmlformats.org/officeDocument/2006/relationships/printerSettings" Target="../printerSettings/printerSettings827.bin"/><Relationship Id="rId12" Type="http://schemas.openxmlformats.org/officeDocument/2006/relationships/printerSettings" Target="../printerSettings/printerSettings832.bin"/><Relationship Id="rId17" Type="http://schemas.openxmlformats.org/officeDocument/2006/relationships/printerSettings" Target="../printerSettings/printerSettings837.bin"/><Relationship Id="rId25" Type="http://schemas.openxmlformats.org/officeDocument/2006/relationships/printerSettings" Target="../printerSettings/printerSettings845.bin"/><Relationship Id="rId2" Type="http://schemas.openxmlformats.org/officeDocument/2006/relationships/printerSettings" Target="../printerSettings/printerSettings822.bin"/><Relationship Id="rId16" Type="http://schemas.openxmlformats.org/officeDocument/2006/relationships/printerSettings" Target="../printerSettings/printerSettings836.bin"/><Relationship Id="rId20" Type="http://schemas.openxmlformats.org/officeDocument/2006/relationships/printerSettings" Target="../printerSettings/printerSettings840.bin"/><Relationship Id="rId1" Type="http://schemas.openxmlformats.org/officeDocument/2006/relationships/printerSettings" Target="../printerSettings/printerSettings821.bin"/><Relationship Id="rId6" Type="http://schemas.openxmlformats.org/officeDocument/2006/relationships/printerSettings" Target="../printerSettings/printerSettings826.bin"/><Relationship Id="rId11" Type="http://schemas.openxmlformats.org/officeDocument/2006/relationships/printerSettings" Target="../printerSettings/printerSettings831.bin"/><Relationship Id="rId24" Type="http://schemas.openxmlformats.org/officeDocument/2006/relationships/printerSettings" Target="../printerSettings/printerSettings844.bin"/><Relationship Id="rId5" Type="http://schemas.openxmlformats.org/officeDocument/2006/relationships/printerSettings" Target="../printerSettings/printerSettings825.bin"/><Relationship Id="rId15" Type="http://schemas.openxmlformats.org/officeDocument/2006/relationships/printerSettings" Target="../printerSettings/printerSettings835.bin"/><Relationship Id="rId23" Type="http://schemas.openxmlformats.org/officeDocument/2006/relationships/printerSettings" Target="../printerSettings/printerSettings843.bin"/><Relationship Id="rId28" Type="http://schemas.openxmlformats.org/officeDocument/2006/relationships/drawing" Target="../drawings/drawing23.xml"/><Relationship Id="rId10" Type="http://schemas.openxmlformats.org/officeDocument/2006/relationships/printerSettings" Target="../printerSettings/printerSettings830.bin"/><Relationship Id="rId19" Type="http://schemas.openxmlformats.org/officeDocument/2006/relationships/printerSettings" Target="../printerSettings/printerSettings839.bin"/><Relationship Id="rId4" Type="http://schemas.openxmlformats.org/officeDocument/2006/relationships/printerSettings" Target="../printerSettings/printerSettings824.bin"/><Relationship Id="rId9" Type="http://schemas.openxmlformats.org/officeDocument/2006/relationships/printerSettings" Target="../printerSettings/printerSettings829.bin"/><Relationship Id="rId14" Type="http://schemas.openxmlformats.org/officeDocument/2006/relationships/printerSettings" Target="../printerSettings/printerSettings834.bin"/><Relationship Id="rId22" Type="http://schemas.openxmlformats.org/officeDocument/2006/relationships/printerSettings" Target="../printerSettings/printerSettings842.bin"/><Relationship Id="rId27" Type="http://schemas.openxmlformats.org/officeDocument/2006/relationships/printerSettings" Target="../printerSettings/printerSettings847.bin"/></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860.bin"/><Relationship Id="rId18" Type="http://schemas.openxmlformats.org/officeDocument/2006/relationships/printerSettings" Target="../printerSettings/printerSettings865.bin"/><Relationship Id="rId26" Type="http://schemas.openxmlformats.org/officeDocument/2006/relationships/printerSettings" Target="../printerSettings/printerSettings873.bin"/><Relationship Id="rId39" Type="http://schemas.openxmlformats.org/officeDocument/2006/relationships/printerSettings" Target="../printerSettings/printerSettings886.bin"/><Relationship Id="rId21" Type="http://schemas.openxmlformats.org/officeDocument/2006/relationships/printerSettings" Target="../printerSettings/printerSettings868.bin"/><Relationship Id="rId34" Type="http://schemas.openxmlformats.org/officeDocument/2006/relationships/printerSettings" Target="../printerSettings/printerSettings881.bin"/><Relationship Id="rId7" Type="http://schemas.openxmlformats.org/officeDocument/2006/relationships/printerSettings" Target="../printerSettings/printerSettings854.bin"/><Relationship Id="rId12" Type="http://schemas.openxmlformats.org/officeDocument/2006/relationships/printerSettings" Target="../printerSettings/printerSettings859.bin"/><Relationship Id="rId17" Type="http://schemas.openxmlformats.org/officeDocument/2006/relationships/printerSettings" Target="../printerSettings/printerSettings864.bin"/><Relationship Id="rId25" Type="http://schemas.openxmlformats.org/officeDocument/2006/relationships/printerSettings" Target="../printerSettings/printerSettings872.bin"/><Relationship Id="rId33" Type="http://schemas.openxmlformats.org/officeDocument/2006/relationships/printerSettings" Target="../printerSettings/printerSettings880.bin"/><Relationship Id="rId38" Type="http://schemas.openxmlformats.org/officeDocument/2006/relationships/printerSettings" Target="../printerSettings/printerSettings885.bin"/><Relationship Id="rId2" Type="http://schemas.openxmlformats.org/officeDocument/2006/relationships/printerSettings" Target="../printerSettings/printerSettings849.bin"/><Relationship Id="rId16" Type="http://schemas.openxmlformats.org/officeDocument/2006/relationships/printerSettings" Target="../printerSettings/printerSettings863.bin"/><Relationship Id="rId20" Type="http://schemas.openxmlformats.org/officeDocument/2006/relationships/printerSettings" Target="../printerSettings/printerSettings867.bin"/><Relationship Id="rId29" Type="http://schemas.openxmlformats.org/officeDocument/2006/relationships/printerSettings" Target="../printerSettings/printerSettings876.bin"/><Relationship Id="rId1" Type="http://schemas.openxmlformats.org/officeDocument/2006/relationships/printerSettings" Target="../printerSettings/printerSettings848.bin"/><Relationship Id="rId6" Type="http://schemas.openxmlformats.org/officeDocument/2006/relationships/printerSettings" Target="../printerSettings/printerSettings853.bin"/><Relationship Id="rId11" Type="http://schemas.openxmlformats.org/officeDocument/2006/relationships/printerSettings" Target="../printerSettings/printerSettings858.bin"/><Relationship Id="rId24" Type="http://schemas.openxmlformats.org/officeDocument/2006/relationships/printerSettings" Target="../printerSettings/printerSettings871.bin"/><Relationship Id="rId32" Type="http://schemas.openxmlformats.org/officeDocument/2006/relationships/printerSettings" Target="../printerSettings/printerSettings879.bin"/><Relationship Id="rId37" Type="http://schemas.openxmlformats.org/officeDocument/2006/relationships/printerSettings" Target="../printerSettings/printerSettings884.bin"/><Relationship Id="rId40" Type="http://schemas.openxmlformats.org/officeDocument/2006/relationships/drawing" Target="../drawings/drawing24.xml"/><Relationship Id="rId5" Type="http://schemas.openxmlformats.org/officeDocument/2006/relationships/printerSettings" Target="../printerSettings/printerSettings852.bin"/><Relationship Id="rId15" Type="http://schemas.openxmlformats.org/officeDocument/2006/relationships/printerSettings" Target="../printerSettings/printerSettings862.bin"/><Relationship Id="rId23" Type="http://schemas.openxmlformats.org/officeDocument/2006/relationships/printerSettings" Target="../printerSettings/printerSettings870.bin"/><Relationship Id="rId28" Type="http://schemas.openxmlformats.org/officeDocument/2006/relationships/printerSettings" Target="../printerSettings/printerSettings875.bin"/><Relationship Id="rId36" Type="http://schemas.openxmlformats.org/officeDocument/2006/relationships/printerSettings" Target="../printerSettings/printerSettings883.bin"/><Relationship Id="rId10" Type="http://schemas.openxmlformats.org/officeDocument/2006/relationships/printerSettings" Target="../printerSettings/printerSettings857.bin"/><Relationship Id="rId19" Type="http://schemas.openxmlformats.org/officeDocument/2006/relationships/printerSettings" Target="../printerSettings/printerSettings866.bin"/><Relationship Id="rId31" Type="http://schemas.openxmlformats.org/officeDocument/2006/relationships/printerSettings" Target="../printerSettings/printerSettings878.bin"/><Relationship Id="rId4" Type="http://schemas.openxmlformats.org/officeDocument/2006/relationships/printerSettings" Target="../printerSettings/printerSettings851.bin"/><Relationship Id="rId9" Type="http://schemas.openxmlformats.org/officeDocument/2006/relationships/printerSettings" Target="../printerSettings/printerSettings856.bin"/><Relationship Id="rId14" Type="http://schemas.openxmlformats.org/officeDocument/2006/relationships/printerSettings" Target="../printerSettings/printerSettings861.bin"/><Relationship Id="rId22" Type="http://schemas.openxmlformats.org/officeDocument/2006/relationships/printerSettings" Target="../printerSettings/printerSettings869.bin"/><Relationship Id="rId27" Type="http://schemas.openxmlformats.org/officeDocument/2006/relationships/printerSettings" Target="../printerSettings/printerSettings874.bin"/><Relationship Id="rId30" Type="http://schemas.openxmlformats.org/officeDocument/2006/relationships/printerSettings" Target="../printerSettings/printerSettings877.bin"/><Relationship Id="rId35" Type="http://schemas.openxmlformats.org/officeDocument/2006/relationships/printerSettings" Target="../printerSettings/printerSettings882.bin"/><Relationship Id="rId8" Type="http://schemas.openxmlformats.org/officeDocument/2006/relationships/printerSettings" Target="../printerSettings/printerSettings855.bin"/><Relationship Id="rId3" Type="http://schemas.openxmlformats.org/officeDocument/2006/relationships/printerSettings" Target="../printerSettings/printerSettings850.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894.bin"/><Relationship Id="rId13" Type="http://schemas.openxmlformats.org/officeDocument/2006/relationships/printerSettings" Target="../printerSettings/printerSettings899.bin"/><Relationship Id="rId18" Type="http://schemas.openxmlformats.org/officeDocument/2006/relationships/printerSettings" Target="../printerSettings/printerSettings904.bin"/><Relationship Id="rId3" Type="http://schemas.openxmlformats.org/officeDocument/2006/relationships/printerSettings" Target="../printerSettings/printerSettings889.bin"/><Relationship Id="rId21" Type="http://schemas.openxmlformats.org/officeDocument/2006/relationships/printerSettings" Target="../printerSettings/printerSettings907.bin"/><Relationship Id="rId7" Type="http://schemas.openxmlformats.org/officeDocument/2006/relationships/printerSettings" Target="../printerSettings/printerSettings893.bin"/><Relationship Id="rId12" Type="http://schemas.openxmlformats.org/officeDocument/2006/relationships/printerSettings" Target="../printerSettings/printerSettings898.bin"/><Relationship Id="rId17" Type="http://schemas.openxmlformats.org/officeDocument/2006/relationships/printerSettings" Target="../printerSettings/printerSettings903.bin"/><Relationship Id="rId25" Type="http://schemas.openxmlformats.org/officeDocument/2006/relationships/drawing" Target="../drawings/drawing25.xml"/><Relationship Id="rId2" Type="http://schemas.openxmlformats.org/officeDocument/2006/relationships/printerSettings" Target="../printerSettings/printerSettings888.bin"/><Relationship Id="rId16" Type="http://schemas.openxmlformats.org/officeDocument/2006/relationships/printerSettings" Target="../printerSettings/printerSettings902.bin"/><Relationship Id="rId20" Type="http://schemas.openxmlformats.org/officeDocument/2006/relationships/printerSettings" Target="../printerSettings/printerSettings906.bin"/><Relationship Id="rId1" Type="http://schemas.openxmlformats.org/officeDocument/2006/relationships/printerSettings" Target="../printerSettings/printerSettings887.bin"/><Relationship Id="rId6" Type="http://schemas.openxmlformats.org/officeDocument/2006/relationships/printerSettings" Target="../printerSettings/printerSettings892.bin"/><Relationship Id="rId11" Type="http://schemas.openxmlformats.org/officeDocument/2006/relationships/printerSettings" Target="../printerSettings/printerSettings897.bin"/><Relationship Id="rId24" Type="http://schemas.openxmlformats.org/officeDocument/2006/relationships/printerSettings" Target="../printerSettings/printerSettings910.bin"/><Relationship Id="rId5" Type="http://schemas.openxmlformats.org/officeDocument/2006/relationships/printerSettings" Target="../printerSettings/printerSettings891.bin"/><Relationship Id="rId15" Type="http://schemas.openxmlformats.org/officeDocument/2006/relationships/printerSettings" Target="../printerSettings/printerSettings901.bin"/><Relationship Id="rId23" Type="http://schemas.openxmlformats.org/officeDocument/2006/relationships/printerSettings" Target="../printerSettings/printerSettings909.bin"/><Relationship Id="rId10" Type="http://schemas.openxmlformats.org/officeDocument/2006/relationships/printerSettings" Target="../printerSettings/printerSettings896.bin"/><Relationship Id="rId19" Type="http://schemas.openxmlformats.org/officeDocument/2006/relationships/printerSettings" Target="../printerSettings/printerSettings905.bin"/><Relationship Id="rId4" Type="http://schemas.openxmlformats.org/officeDocument/2006/relationships/printerSettings" Target="../printerSettings/printerSettings890.bin"/><Relationship Id="rId9" Type="http://schemas.openxmlformats.org/officeDocument/2006/relationships/printerSettings" Target="../printerSettings/printerSettings895.bin"/><Relationship Id="rId14" Type="http://schemas.openxmlformats.org/officeDocument/2006/relationships/printerSettings" Target="../printerSettings/printerSettings900.bin"/><Relationship Id="rId22" Type="http://schemas.openxmlformats.org/officeDocument/2006/relationships/printerSettings" Target="../printerSettings/printerSettings908.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918.bin"/><Relationship Id="rId3" Type="http://schemas.openxmlformats.org/officeDocument/2006/relationships/printerSettings" Target="../printerSettings/printerSettings913.bin"/><Relationship Id="rId7" Type="http://schemas.openxmlformats.org/officeDocument/2006/relationships/printerSettings" Target="../printerSettings/printerSettings917.bin"/><Relationship Id="rId2" Type="http://schemas.openxmlformats.org/officeDocument/2006/relationships/printerSettings" Target="../printerSettings/printerSettings912.bin"/><Relationship Id="rId1" Type="http://schemas.openxmlformats.org/officeDocument/2006/relationships/printerSettings" Target="../printerSettings/printerSettings911.bin"/><Relationship Id="rId6" Type="http://schemas.openxmlformats.org/officeDocument/2006/relationships/printerSettings" Target="../printerSettings/printerSettings916.bin"/><Relationship Id="rId5" Type="http://schemas.openxmlformats.org/officeDocument/2006/relationships/printerSettings" Target="../printerSettings/printerSettings915.bin"/><Relationship Id="rId4" Type="http://schemas.openxmlformats.org/officeDocument/2006/relationships/printerSettings" Target="../printerSettings/printerSettings914.bin"/><Relationship Id="rId9"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931.bin"/><Relationship Id="rId18" Type="http://schemas.openxmlformats.org/officeDocument/2006/relationships/printerSettings" Target="../printerSettings/printerSettings936.bin"/><Relationship Id="rId26" Type="http://schemas.openxmlformats.org/officeDocument/2006/relationships/printerSettings" Target="../printerSettings/printerSettings944.bin"/><Relationship Id="rId3" Type="http://schemas.openxmlformats.org/officeDocument/2006/relationships/printerSettings" Target="../printerSettings/printerSettings921.bin"/><Relationship Id="rId21" Type="http://schemas.openxmlformats.org/officeDocument/2006/relationships/printerSettings" Target="../printerSettings/printerSettings939.bin"/><Relationship Id="rId34" Type="http://schemas.openxmlformats.org/officeDocument/2006/relationships/printerSettings" Target="../printerSettings/printerSettings952.bin"/><Relationship Id="rId7" Type="http://schemas.openxmlformats.org/officeDocument/2006/relationships/printerSettings" Target="../printerSettings/printerSettings925.bin"/><Relationship Id="rId12" Type="http://schemas.openxmlformats.org/officeDocument/2006/relationships/printerSettings" Target="../printerSettings/printerSettings930.bin"/><Relationship Id="rId17" Type="http://schemas.openxmlformats.org/officeDocument/2006/relationships/printerSettings" Target="../printerSettings/printerSettings935.bin"/><Relationship Id="rId25" Type="http://schemas.openxmlformats.org/officeDocument/2006/relationships/printerSettings" Target="../printerSettings/printerSettings943.bin"/><Relationship Id="rId33" Type="http://schemas.openxmlformats.org/officeDocument/2006/relationships/printerSettings" Target="../printerSettings/printerSettings951.bin"/><Relationship Id="rId2" Type="http://schemas.openxmlformats.org/officeDocument/2006/relationships/printerSettings" Target="../printerSettings/printerSettings920.bin"/><Relationship Id="rId16" Type="http://schemas.openxmlformats.org/officeDocument/2006/relationships/printerSettings" Target="../printerSettings/printerSettings934.bin"/><Relationship Id="rId20" Type="http://schemas.openxmlformats.org/officeDocument/2006/relationships/printerSettings" Target="../printerSettings/printerSettings938.bin"/><Relationship Id="rId29" Type="http://schemas.openxmlformats.org/officeDocument/2006/relationships/printerSettings" Target="../printerSettings/printerSettings947.bin"/><Relationship Id="rId1" Type="http://schemas.openxmlformats.org/officeDocument/2006/relationships/printerSettings" Target="../printerSettings/printerSettings919.bin"/><Relationship Id="rId6" Type="http://schemas.openxmlformats.org/officeDocument/2006/relationships/printerSettings" Target="../printerSettings/printerSettings924.bin"/><Relationship Id="rId11" Type="http://schemas.openxmlformats.org/officeDocument/2006/relationships/printerSettings" Target="../printerSettings/printerSettings929.bin"/><Relationship Id="rId24" Type="http://schemas.openxmlformats.org/officeDocument/2006/relationships/printerSettings" Target="../printerSettings/printerSettings942.bin"/><Relationship Id="rId32" Type="http://schemas.openxmlformats.org/officeDocument/2006/relationships/printerSettings" Target="../printerSettings/printerSettings950.bin"/><Relationship Id="rId5" Type="http://schemas.openxmlformats.org/officeDocument/2006/relationships/printerSettings" Target="../printerSettings/printerSettings923.bin"/><Relationship Id="rId15" Type="http://schemas.openxmlformats.org/officeDocument/2006/relationships/printerSettings" Target="../printerSettings/printerSettings933.bin"/><Relationship Id="rId23" Type="http://schemas.openxmlformats.org/officeDocument/2006/relationships/printerSettings" Target="../printerSettings/printerSettings941.bin"/><Relationship Id="rId28" Type="http://schemas.openxmlformats.org/officeDocument/2006/relationships/printerSettings" Target="../printerSettings/printerSettings946.bin"/><Relationship Id="rId36" Type="http://schemas.openxmlformats.org/officeDocument/2006/relationships/drawing" Target="../drawings/drawing27.xml"/><Relationship Id="rId10" Type="http://schemas.openxmlformats.org/officeDocument/2006/relationships/printerSettings" Target="../printerSettings/printerSettings928.bin"/><Relationship Id="rId19" Type="http://schemas.openxmlformats.org/officeDocument/2006/relationships/printerSettings" Target="../printerSettings/printerSettings937.bin"/><Relationship Id="rId31" Type="http://schemas.openxmlformats.org/officeDocument/2006/relationships/printerSettings" Target="../printerSettings/printerSettings949.bin"/><Relationship Id="rId4" Type="http://schemas.openxmlformats.org/officeDocument/2006/relationships/printerSettings" Target="../printerSettings/printerSettings922.bin"/><Relationship Id="rId9" Type="http://schemas.openxmlformats.org/officeDocument/2006/relationships/printerSettings" Target="../printerSettings/printerSettings927.bin"/><Relationship Id="rId14" Type="http://schemas.openxmlformats.org/officeDocument/2006/relationships/printerSettings" Target="../printerSettings/printerSettings932.bin"/><Relationship Id="rId22" Type="http://schemas.openxmlformats.org/officeDocument/2006/relationships/printerSettings" Target="../printerSettings/printerSettings940.bin"/><Relationship Id="rId27" Type="http://schemas.openxmlformats.org/officeDocument/2006/relationships/printerSettings" Target="../printerSettings/printerSettings945.bin"/><Relationship Id="rId30" Type="http://schemas.openxmlformats.org/officeDocument/2006/relationships/printerSettings" Target="../printerSettings/printerSettings948.bin"/><Relationship Id="rId35" Type="http://schemas.openxmlformats.org/officeDocument/2006/relationships/printerSettings" Target="../printerSettings/printerSettings953.bin"/><Relationship Id="rId8" Type="http://schemas.openxmlformats.org/officeDocument/2006/relationships/printerSettings" Target="../printerSettings/printerSettings926.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966.bin"/><Relationship Id="rId18" Type="http://schemas.openxmlformats.org/officeDocument/2006/relationships/printerSettings" Target="../printerSettings/printerSettings971.bin"/><Relationship Id="rId26" Type="http://schemas.openxmlformats.org/officeDocument/2006/relationships/printerSettings" Target="../printerSettings/printerSettings979.bin"/><Relationship Id="rId3" Type="http://schemas.openxmlformats.org/officeDocument/2006/relationships/printerSettings" Target="../printerSettings/printerSettings956.bin"/><Relationship Id="rId21" Type="http://schemas.openxmlformats.org/officeDocument/2006/relationships/printerSettings" Target="../printerSettings/printerSettings974.bin"/><Relationship Id="rId34" Type="http://schemas.openxmlformats.org/officeDocument/2006/relationships/printerSettings" Target="../printerSettings/printerSettings987.bin"/><Relationship Id="rId7" Type="http://schemas.openxmlformats.org/officeDocument/2006/relationships/printerSettings" Target="../printerSettings/printerSettings960.bin"/><Relationship Id="rId12" Type="http://schemas.openxmlformats.org/officeDocument/2006/relationships/printerSettings" Target="../printerSettings/printerSettings965.bin"/><Relationship Id="rId17" Type="http://schemas.openxmlformats.org/officeDocument/2006/relationships/printerSettings" Target="../printerSettings/printerSettings970.bin"/><Relationship Id="rId25" Type="http://schemas.openxmlformats.org/officeDocument/2006/relationships/printerSettings" Target="../printerSettings/printerSettings978.bin"/><Relationship Id="rId33" Type="http://schemas.openxmlformats.org/officeDocument/2006/relationships/printerSettings" Target="../printerSettings/printerSettings986.bin"/><Relationship Id="rId2" Type="http://schemas.openxmlformats.org/officeDocument/2006/relationships/printerSettings" Target="../printerSettings/printerSettings955.bin"/><Relationship Id="rId16" Type="http://schemas.openxmlformats.org/officeDocument/2006/relationships/printerSettings" Target="../printerSettings/printerSettings969.bin"/><Relationship Id="rId20" Type="http://schemas.openxmlformats.org/officeDocument/2006/relationships/printerSettings" Target="../printerSettings/printerSettings973.bin"/><Relationship Id="rId29" Type="http://schemas.openxmlformats.org/officeDocument/2006/relationships/printerSettings" Target="../printerSettings/printerSettings982.bin"/><Relationship Id="rId1" Type="http://schemas.openxmlformats.org/officeDocument/2006/relationships/printerSettings" Target="../printerSettings/printerSettings954.bin"/><Relationship Id="rId6" Type="http://schemas.openxmlformats.org/officeDocument/2006/relationships/printerSettings" Target="../printerSettings/printerSettings959.bin"/><Relationship Id="rId11" Type="http://schemas.openxmlformats.org/officeDocument/2006/relationships/printerSettings" Target="../printerSettings/printerSettings964.bin"/><Relationship Id="rId24" Type="http://schemas.openxmlformats.org/officeDocument/2006/relationships/printerSettings" Target="../printerSettings/printerSettings977.bin"/><Relationship Id="rId32" Type="http://schemas.openxmlformats.org/officeDocument/2006/relationships/printerSettings" Target="../printerSettings/printerSettings985.bin"/><Relationship Id="rId5" Type="http://schemas.openxmlformats.org/officeDocument/2006/relationships/printerSettings" Target="../printerSettings/printerSettings958.bin"/><Relationship Id="rId15" Type="http://schemas.openxmlformats.org/officeDocument/2006/relationships/printerSettings" Target="../printerSettings/printerSettings968.bin"/><Relationship Id="rId23" Type="http://schemas.openxmlformats.org/officeDocument/2006/relationships/printerSettings" Target="../printerSettings/printerSettings976.bin"/><Relationship Id="rId28" Type="http://schemas.openxmlformats.org/officeDocument/2006/relationships/printerSettings" Target="../printerSettings/printerSettings981.bin"/><Relationship Id="rId10" Type="http://schemas.openxmlformats.org/officeDocument/2006/relationships/printerSettings" Target="../printerSettings/printerSettings963.bin"/><Relationship Id="rId19" Type="http://schemas.openxmlformats.org/officeDocument/2006/relationships/printerSettings" Target="../printerSettings/printerSettings972.bin"/><Relationship Id="rId31" Type="http://schemas.openxmlformats.org/officeDocument/2006/relationships/printerSettings" Target="../printerSettings/printerSettings984.bin"/><Relationship Id="rId4" Type="http://schemas.openxmlformats.org/officeDocument/2006/relationships/printerSettings" Target="../printerSettings/printerSettings957.bin"/><Relationship Id="rId9" Type="http://schemas.openxmlformats.org/officeDocument/2006/relationships/printerSettings" Target="../printerSettings/printerSettings962.bin"/><Relationship Id="rId14" Type="http://schemas.openxmlformats.org/officeDocument/2006/relationships/printerSettings" Target="../printerSettings/printerSettings967.bin"/><Relationship Id="rId22" Type="http://schemas.openxmlformats.org/officeDocument/2006/relationships/printerSettings" Target="../printerSettings/printerSettings975.bin"/><Relationship Id="rId27" Type="http://schemas.openxmlformats.org/officeDocument/2006/relationships/printerSettings" Target="../printerSettings/printerSettings980.bin"/><Relationship Id="rId30" Type="http://schemas.openxmlformats.org/officeDocument/2006/relationships/printerSettings" Target="../printerSettings/printerSettings983.bin"/><Relationship Id="rId35" Type="http://schemas.openxmlformats.org/officeDocument/2006/relationships/printerSettings" Target="../printerSettings/printerSettings988.bin"/><Relationship Id="rId8" Type="http://schemas.openxmlformats.org/officeDocument/2006/relationships/printerSettings" Target="../printerSettings/printerSettings961.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91.bin"/><Relationship Id="rId18" Type="http://schemas.openxmlformats.org/officeDocument/2006/relationships/printerSettings" Target="../printerSettings/printerSettings96.bin"/><Relationship Id="rId26" Type="http://schemas.openxmlformats.org/officeDocument/2006/relationships/printerSettings" Target="../printerSettings/printerSettings104.bin"/><Relationship Id="rId39" Type="http://schemas.openxmlformats.org/officeDocument/2006/relationships/printerSettings" Target="../printerSettings/printerSettings117.bin"/><Relationship Id="rId21" Type="http://schemas.openxmlformats.org/officeDocument/2006/relationships/printerSettings" Target="../printerSettings/printerSettings99.bin"/><Relationship Id="rId34" Type="http://schemas.openxmlformats.org/officeDocument/2006/relationships/printerSettings" Target="../printerSettings/printerSettings112.bin"/><Relationship Id="rId7" Type="http://schemas.openxmlformats.org/officeDocument/2006/relationships/printerSettings" Target="../printerSettings/printerSettings85.bin"/><Relationship Id="rId12" Type="http://schemas.openxmlformats.org/officeDocument/2006/relationships/printerSettings" Target="../printerSettings/printerSettings90.bin"/><Relationship Id="rId17" Type="http://schemas.openxmlformats.org/officeDocument/2006/relationships/printerSettings" Target="../printerSettings/printerSettings95.bin"/><Relationship Id="rId25" Type="http://schemas.openxmlformats.org/officeDocument/2006/relationships/printerSettings" Target="../printerSettings/printerSettings103.bin"/><Relationship Id="rId33" Type="http://schemas.openxmlformats.org/officeDocument/2006/relationships/printerSettings" Target="../printerSettings/printerSettings111.bin"/><Relationship Id="rId38" Type="http://schemas.openxmlformats.org/officeDocument/2006/relationships/printerSettings" Target="../printerSettings/printerSettings116.bin"/><Relationship Id="rId2" Type="http://schemas.openxmlformats.org/officeDocument/2006/relationships/printerSettings" Target="../printerSettings/printerSettings80.bin"/><Relationship Id="rId16" Type="http://schemas.openxmlformats.org/officeDocument/2006/relationships/printerSettings" Target="../printerSettings/printerSettings94.bin"/><Relationship Id="rId20" Type="http://schemas.openxmlformats.org/officeDocument/2006/relationships/printerSettings" Target="../printerSettings/printerSettings98.bin"/><Relationship Id="rId29" Type="http://schemas.openxmlformats.org/officeDocument/2006/relationships/printerSettings" Target="../printerSettings/printerSettings107.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11" Type="http://schemas.openxmlformats.org/officeDocument/2006/relationships/printerSettings" Target="../printerSettings/printerSettings89.bin"/><Relationship Id="rId24" Type="http://schemas.openxmlformats.org/officeDocument/2006/relationships/printerSettings" Target="../printerSettings/printerSettings102.bin"/><Relationship Id="rId32" Type="http://schemas.openxmlformats.org/officeDocument/2006/relationships/printerSettings" Target="../printerSettings/printerSettings110.bin"/><Relationship Id="rId37" Type="http://schemas.openxmlformats.org/officeDocument/2006/relationships/printerSettings" Target="../printerSettings/printerSettings115.bin"/><Relationship Id="rId40" Type="http://schemas.openxmlformats.org/officeDocument/2006/relationships/drawing" Target="../drawings/drawing2.xml"/><Relationship Id="rId5" Type="http://schemas.openxmlformats.org/officeDocument/2006/relationships/printerSettings" Target="../printerSettings/printerSettings83.bin"/><Relationship Id="rId15" Type="http://schemas.openxmlformats.org/officeDocument/2006/relationships/printerSettings" Target="../printerSettings/printerSettings93.bin"/><Relationship Id="rId23" Type="http://schemas.openxmlformats.org/officeDocument/2006/relationships/printerSettings" Target="../printerSettings/printerSettings101.bin"/><Relationship Id="rId28" Type="http://schemas.openxmlformats.org/officeDocument/2006/relationships/printerSettings" Target="../printerSettings/printerSettings106.bin"/><Relationship Id="rId36" Type="http://schemas.openxmlformats.org/officeDocument/2006/relationships/printerSettings" Target="../printerSettings/printerSettings114.bin"/><Relationship Id="rId10" Type="http://schemas.openxmlformats.org/officeDocument/2006/relationships/printerSettings" Target="../printerSettings/printerSettings88.bin"/><Relationship Id="rId19" Type="http://schemas.openxmlformats.org/officeDocument/2006/relationships/printerSettings" Target="../printerSettings/printerSettings97.bin"/><Relationship Id="rId31" Type="http://schemas.openxmlformats.org/officeDocument/2006/relationships/printerSettings" Target="../printerSettings/printerSettings109.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 Id="rId14" Type="http://schemas.openxmlformats.org/officeDocument/2006/relationships/printerSettings" Target="../printerSettings/printerSettings92.bin"/><Relationship Id="rId22" Type="http://schemas.openxmlformats.org/officeDocument/2006/relationships/printerSettings" Target="../printerSettings/printerSettings100.bin"/><Relationship Id="rId27" Type="http://schemas.openxmlformats.org/officeDocument/2006/relationships/printerSettings" Target="../printerSettings/printerSettings105.bin"/><Relationship Id="rId30" Type="http://schemas.openxmlformats.org/officeDocument/2006/relationships/printerSettings" Target="../printerSettings/printerSettings108.bin"/><Relationship Id="rId35" Type="http://schemas.openxmlformats.org/officeDocument/2006/relationships/printerSettings" Target="../printerSettings/printerSettings113.bin"/><Relationship Id="rId8" Type="http://schemas.openxmlformats.org/officeDocument/2006/relationships/printerSettings" Target="../printerSettings/printerSettings86.bin"/><Relationship Id="rId3"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0.bin"/><Relationship Id="rId18" Type="http://schemas.openxmlformats.org/officeDocument/2006/relationships/printerSettings" Target="../printerSettings/printerSettings135.bin"/><Relationship Id="rId26" Type="http://schemas.openxmlformats.org/officeDocument/2006/relationships/printerSettings" Target="../printerSettings/printerSettings143.bin"/><Relationship Id="rId39" Type="http://schemas.openxmlformats.org/officeDocument/2006/relationships/printerSettings" Target="../printerSettings/printerSettings156.bin"/><Relationship Id="rId21" Type="http://schemas.openxmlformats.org/officeDocument/2006/relationships/printerSettings" Target="../printerSettings/printerSettings138.bin"/><Relationship Id="rId34" Type="http://schemas.openxmlformats.org/officeDocument/2006/relationships/printerSettings" Target="../printerSettings/printerSettings151.bin"/><Relationship Id="rId7" Type="http://schemas.openxmlformats.org/officeDocument/2006/relationships/printerSettings" Target="../printerSettings/printerSettings124.bin"/><Relationship Id="rId12" Type="http://schemas.openxmlformats.org/officeDocument/2006/relationships/printerSettings" Target="../printerSettings/printerSettings129.bin"/><Relationship Id="rId17" Type="http://schemas.openxmlformats.org/officeDocument/2006/relationships/printerSettings" Target="../printerSettings/printerSettings134.bin"/><Relationship Id="rId25" Type="http://schemas.openxmlformats.org/officeDocument/2006/relationships/printerSettings" Target="../printerSettings/printerSettings142.bin"/><Relationship Id="rId33" Type="http://schemas.openxmlformats.org/officeDocument/2006/relationships/printerSettings" Target="../printerSettings/printerSettings150.bin"/><Relationship Id="rId38" Type="http://schemas.openxmlformats.org/officeDocument/2006/relationships/printerSettings" Target="../printerSettings/printerSettings155.bin"/><Relationship Id="rId2" Type="http://schemas.openxmlformats.org/officeDocument/2006/relationships/printerSettings" Target="../printerSettings/printerSettings119.bin"/><Relationship Id="rId16" Type="http://schemas.openxmlformats.org/officeDocument/2006/relationships/printerSettings" Target="../printerSettings/printerSettings133.bin"/><Relationship Id="rId20" Type="http://schemas.openxmlformats.org/officeDocument/2006/relationships/printerSettings" Target="../printerSettings/printerSettings137.bin"/><Relationship Id="rId29" Type="http://schemas.openxmlformats.org/officeDocument/2006/relationships/printerSettings" Target="../printerSettings/printerSettings146.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24" Type="http://schemas.openxmlformats.org/officeDocument/2006/relationships/printerSettings" Target="../printerSettings/printerSettings141.bin"/><Relationship Id="rId32" Type="http://schemas.openxmlformats.org/officeDocument/2006/relationships/printerSettings" Target="../printerSettings/printerSettings149.bin"/><Relationship Id="rId37" Type="http://schemas.openxmlformats.org/officeDocument/2006/relationships/printerSettings" Target="../printerSettings/printerSettings154.bin"/><Relationship Id="rId40" Type="http://schemas.openxmlformats.org/officeDocument/2006/relationships/drawing" Target="../drawings/drawing3.xml"/><Relationship Id="rId5" Type="http://schemas.openxmlformats.org/officeDocument/2006/relationships/printerSettings" Target="../printerSettings/printerSettings122.bin"/><Relationship Id="rId15" Type="http://schemas.openxmlformats.org/officeDocument/2006/relationships/printerSettings" Target="../printerSettings/printerSettings132.bin"/><Relationship Id="rId23" Type="http://schemas.openxmlformats.org/officeDocument/2006/relationships/printerSettings" Target="../printerSettings/printerSettings140.bin"/><Relationship Id="rId28" Type="http://schemas.openxmlformats.org/officeDocument/2006/relationships/printerSettings" Target="../printerSettings/printerSettings145.bin"/><Relationship Id="rId36" Type="http://schemas.openxmlformats.org/officeDocument/2006/relationships/printerSettings" Target="../printerSettings/printerSettings153.bin"/><Relationship Id="rId10" Type="http://schemas.openxmlformats.org/officeDocument/2006/relationships/printerSettings" Target="../printerSettings/printerSettings127.bin"/><Relationship Id="rId19" Type="http://schemas.openxmlformats.org/officeDocument/2006/relationships/printerSettings" Target="../printerSettings/printerSettings136.bin"/><Relationship Id="rId31" Type="http://schemas.openxmlformats.org/officeDocument/2006/relationships/printerSettings" Target="../printerSettings/printerSettings148.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4" Type="http://schemas.openxmlformats.org/officeDocument/2006/relationships/printerSettings" Target="../printerSettings/printerSettings131.bin"/><Relationship Id="rId22" Type="http://schemas.openxmlformats.org/officeDocument/2006/relationships/printerSettings" Target="../printerSettings/printerSettings139.bin"/><Relationship Id="rId27" Type="http://schemas.openxmlformats.org/officeDocument/2006/relationships/printerSettings" Target="../printerSettings/printerSettings144.bin"/><Relationship Id="rId30" Type="http://schemas.openxmlformats.org/officeDocument/2006/relationships/printerSettings" Target="../printerSettings/printerSettings147.bin"/><Relationship Id="rId35" Type="http://schemas.openxmlformats.org/officeDocument/2006/relationships/printerSettings" Target="../printerSettings/printerSettings152.bin"/><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69.bin"/><Relationship Id="rId18" Type="http://schemas.openxmlformats.org/officeDocument/2006/relationships/printerSettings" Target="../printerSettings/printerSettings174.bin"/><Relationship Id="rId26" Type="http://schemas.openxmlformats.org/officeDocument/2006/relationships/ctrlProp" Target="../ctrlProps/ctrlProp5.xml"/><Relationship Id="rId39" Type="http://schemas.openxmlformats.org/officeDocument/2006/relationships/ctrlProp" Target="../ctrlProps/ctrlProp18.xml"/><Relationship Id="rId21" Type="http://schemas.openxmlformats.org/officeDocument/2006/relationships/vmlDrawing" Target="../drawings/vmlDrawing1.vml"/><Relationship Id="rId34" Type="http://schemas.openxmlformats.org/officeDocument/2006/relationships/ctrlProp" Target="../ctrlProps/ctrlProp13.xml"/><Relationship Id="rId7" Type="http://schemas.openxmlformats.org/officeDocument/2006/relationships/printerSettings" Target="../printerSettings/printerSettings163.bin"/><Relationship Id="rId12" Type="http://schemas.openxmlformats.org/officeDocument/2006/relationships/printerSettings" Target="../printerSettings/printerSettings168.bin"/><Relationship Id="rId17" Type="http://schemas.openxmlformats.org/officeDocument/2006/relationships/printerSettings" Target="../printerSettings/printerSettings173.bin"/><Relationship Id="rId25" Type="http://schemas.openxmlformats.org/officeDocument/2006/relationships/ctrlProp" Target="../ctrlProps/ctrlProp4.xml"/><Relationship Id="rId33" Type="http://schemas.openxmlformats.org/officeDocument/2006/relationships/ctrlProp" Target="../ctrlProps/ctrlProp12.xml"/><Relationship Id="rId38" Type="http://schemas.openxmlformats.org/officeDocument/2006/relationships/ctrlProp" Target="../ctrlProps/ctrlProp17.xml"/><Relationship Id="rId2" Type="http://schemas.openxmlformats.org/officeDocument/2006/relationships/printerSettings" Target="../printerSettings/printerSettings158.bin"/><Relationship Id="rId16" Type="http://schemas.openxmlformats.org/officeDocument/2006/relationships/printerSettings" Target="../printerSettings/printerSettings172.bin"/><Relationship Id="rId20" Type="http://schemas.openxmlformats.org/officeDocument/2006/relationships/drawing" Target="../drawings/drawing4.xml"/><Relationship Id="rId29" Type="http://schemas.openxmlformats.org/officeDocument/2006/relationships/ctrlProp" Target="../ctrlProps/ctrlProp8.xml"/><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11" Type="http://schemas.openxmlformats.org/officeDocument/2006/relationships/printerSettings" Target="../printerSettings/printerSettings167.bin"/><Relationship Id="rId24" Type="http://schemas.openxmlformats.org/officeDocument/2006/relationships/ctrlProp" Target="../ctrlProps/ctrlProp3.xml"/><Relationship Id="rId32" Type="http://schemas.openxmlformats.org/officeDocument/2006/relationships/ctrlProp" Target="../ctrlProps/ctrlProp11.xml"/><Relationship Id="rId37" Type="http://schemas.openxmlformats.org/officeDocument/2006/relationships/ctrlProp" Target="../ctrlProps/ctrlProp16.xml"/><Relationship Id="rId5" Type="http://schemas.openxmlformats.org/officeDocument/2006/relationships/printerSettings" Target="../printerSettings/printerSettings161.bin"/><Relationship Id="rId15" Type="http://schemas.openxmlformats.org/officeDocument/2006/relationships/printerSettings" Target="../printerSettings/printerSettings171.bin"/><Relationship Id="rId23" Type="http://schemas.openxmlformats.org/officeDocument/2006/relationships/ctrlProp" Target="../ctrlProps/ctrlProp2.xml"/><Relationship Id="rId28" Type="http://schemas.openxmlformats.org/officeDocument/2006/relationships/ctrlProp" Target="../ctrlProps/ctrlProp7.xml"/><Relationship Id="rId36" Type="http://schemas.openxmlformats.org/officeDocument/2006/relationships/ctrlProp" Target="../ctrlProps/ctrlProp15.xml"/><Relationship Id="rId10" Type="http://schemas.openxmlformats.org/officeDocument/2006/relationships/printerSettings" Target="../printerSettings/printerSettings166.bin"/><Relationship Id="rId19" Type="http://schemas.openxmlformats.org/officeDocument/2006/relationships/printerSettings" Target="../printerSettings/printerSettings175.bin"/><Relationship Id="rId31" Type="http://schemas.openxmlformats.org/officeDocument/2006/relationships/ctrlProp" Target="../ctrlProps/ctrlProp10.xml"/><Relationship Id="rId4" Type="http://schemas.openxmlformats.org/officeDocument/2006/relationships/printerSettings" Target="../printerSettings/printerSettings160.bin"/><Relationship Id="rId9" Type="http://schemas.openxmlformats.org/officeDocument/2006/relationships/printerSettings" Target="../printerSettings/printerSettings165.bin"/><Relationship Id="rId14" Type="http://schemas.openxmlformats.org/officeDocument/2006/relationships/printerSettings" Target="../printerSettings/printerSettings170.bin"/><Relationship Id="rId22" Type="http://schemas.openxmlformats.org/officeDocument/2006/relationships/ctrlProp" Target="../ctrlProps/ctrlProp1.xml"/><Relationship Id="rId27" Type="http://schemas.openxmlformats.org/officeDocument/2006/relationships/ctrlProp" Target="../ctrlProps/ctrlProp6.xml"/><Relationship Id="rId30" Type="http://schemas.openxmlformats.org/officeDocument/2006/relationships/ctrlProp" Target="../ctrlProps/ctrlProp9.xml"/><Relationship Id="rId35" Type="http://schemas.openxmlformats.org/officeDocument/2006/relationships/ctrlProp" Target="../ctrlProps/ctrlProp14.xml"/><Relationship Id="rId8" Type="http://schemas.openxmlformats.org/officeDocument/2006/relationships/printerSettings" Target="../printerSettings/printerSettings164.bin"/><Relationship Id="rId3" Type="http://schemas.openxmlformats.org/officeDocument/2006/relationships/printerSettings" Target="../printerSettings/printerSettings159.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88.bin"/><Relationship Id="rId18" Type="http://schemas.openxmlformats.org/officeDocument/2006/relationships/printerSettings" Target="../printerSettings/printerSettings193.bin"/><Relationship Id="rId26" Type="http://schemas.openxmlformats.org/officeDocument/2006/relationships/printerSettings" Target="../printerSettings/printerSettings201.bin"/><Relationship Id="rId39" Type="http://schemas.openxmlformats.org/officeDocument/2006/relationships/printerSettings" Target="../printerSettings/printerSettings214.bin"/><Relationship Id="rId21" Type="http://schemas.openxmlformats.org/officeDocument/2006/relationships/printerSettings" Target="../printerSettings/printerSettings196.bin"/><Relationship Id="rId34" Type="http://schemas.openxmlformats.org/officeDocument/2006/relationships/printerSettings" Target="../printerSettings/printerSettings209.bin"/><Relationship Id="rId7" Type="http://schemas.openxmlformats.org/officeDocument/2006/relationships/printerSettings" Target="../printerSettings/printerSettings182.bin"/><Relationship Id="rId12" Type="http://schemas.openxmlformats.org/officeDocument/2006/relationships/printerSettings" Target="../printerSettings/printerSettings187.bin"/><Relationship Id="rId17" Type="http://schemas.openxmlformats.org/officeDocument/2006/relationships/printerSettings" Target="../printerSettings/printerSettings192.bin"/><Relationship Id="rId25" Type="http://schemas.openxmlformats.org/officeDocument/2006/relationships/printerSettings" Target="../printerSettings/printerSettings200.bin"/><Relationship Id="rId33" Type="http://schemas.openxmlformats.org/officeDocument/2006/relationships/printerSettings" Target="../printerSettings/printerSettings208.bin"/><Relationship Id="rId38" Type="http://schemas.openxmlformats.org/officeDocument/2006/relationships/printerSettings" Target="../printerSettings/printerSettings213.bin"/><Relationship Id="rId2" Type="http://schemas.openxmlformats.org/officeDocument/2006/relationships/printerSettings" Target="../printerSettings/printerSettings177.bin"/><Relationship Id="rId16" Type="http://schemas.openxmlformats.org/officeDocument/2006/relationships/printerSettings" Target="../printerSettings/printerSettings191.bin"/><Relationship Id="rId20" Type="http://schemas.openxmlformats.org/officeDocument/2006/relationships/printerSettings" Target="../printerSettings/printerSettings195.bin"/><Relationship Id="rId29" Type="http://schemas.openxmlformats.org/officeDocument/2006/relationships/printerSettings" Target="../printerSettings/printerSettings204.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6.bin"/><Relationship Id="rId24" Type="http://schemas.openxmlformats.org/officeDocument/2006/relationships/printerSettings" Target="../printerSettings/printerSettings199.bin"/><Relationship Id="rId32" Type="http://schemas.openxmlformats.org/officeDocument/2006/relationships/printerSettings" Target="../printerSettings/printerSettings207.bin"/><Relationship Id="rId37" Type="http://schemas.openxmlformats.org/officeDocument/2006/relationships/printerSettings" Target="../printerSettings/printerSettings212.bin"/><Relationship Id="rId40" Type="http://schemas.openxmlformats.org/officeDocument/2006/relationships/drawing" Target="../drawings/drawing5.xml"/><Relationship Id="rId5" Type="http://schemas.openxmlformats.org/officeDocument/2006/relationships/printerSettings" Target="../printerSettings/printerSettings180.bin"/><Relationship Id="rId15" Type="http://schemas.openxmlformats.org/officeDocument/2006/relationships/printerSettings" Target="../printerSettings/printerSettings190.bin"/><Relationship Id="rId23" Type="http://schemas.openxmlformats.org/officeDocument/2006/relationships/printerSettings" Target="../printerSettings/printerSettings198.bin"/><Relationship Id="rId28" Type="http://schemas.openxmlformats.org/officeDocument/2006/relationships/printerSettings" Target="../printerSettings/printerSettings203.bin"/><Relationship Id="rId36" Type="http://schemas.openxmlformats.org/officeDocument/2006/relationships/printerSettings" Target="../printerSettings/printerSettings211.bin"/><Relationship Id="rId10" Type="http://schemas.openxmlformats.org/officeDocument/2006/relationships/printerSettings" Target="../printerSettings/printerSettings185.bin"/><Relationship Id="rId19" Type="http://schemas.openxmlformats.org/officeDocument/2006/relationships/printerSettings" Target="../printerSettings/printerSettings194.bin"/><Relationship Id="rId31" Type="http://schemas.openxmlformats.org/officeDocument/2006/relationships/printerSettings" Target="../printerSettings/printerSettings206.bin"/><Relationship Id="rId4" Type="http://schemas.openxmlformats.org/officeDocument/2006/relationships/printerSettings" Target="../printerSettings/printerSettings179.bin"/><Relationship Id="rId9" Type="http://schemas.openxmlformats.org/officeDocument/2006/relationships/printerSettings" Target="../printerSettings/printerSettings184.bin"/><Relationship Id="rId14" Type="http://schemas.openxmlformats.org/officeDocument/2006/relationships/printerSettings" Target="../printerSettings/printerSettings189.bin"/><Relationship Id="rId22" Type="http://schemas.openxmlformats.org/officeDocument/2006/relationships/printerSettings" Target="../printerSettings/printerSettings197.bin"/><Relationship Id="rId27" Type="http://schemas.openxmlformats.org/officeDocument/2006/relationships/printerSettings" Target="../printerSettings/printerSettings202.bin"/><Relationship Id="rId30" Type="http://schemas.openxmlformats.org/officeDocument/2006/relationships/printerSettings" Target="../printerSettings/printerSettings205.bin"/><Relationship Id="rId35" Type="http://schemas.openxmlformats.org/officeDocument/2006/relationships/printerSettings" Target="../printerSettings/printerSettings210.bin"/><Relationship Id="rId8" Type="http://schemas.openxmlformats.org/officeDocument/2006/relationships/printerSettings" Target="../printerSettings/printerSettings183.bin"/><Relationship Id="rId3" Type="http://schemas.openxmlformats.org/officeDocument/2006/relationships/printerSettings" Target="../printerSettings/printerSettings178.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26" Type="http://schemas.openxmlformats.org/officeDocument/2006/relationships/printerSettings" Target="../printerSettings/printerSettings240.bin"/><Relationship Id="rId39" Type="http://schemas.openxmlformats.org/officeDocument/2006/relationships/printerSettings" Target="../printerSettings/printerSettings253.bin"/><Relationship Id="rId21" Type="http://schemas.openxmlformats.org/officeDocument/2006/relationships/printerSettings" Target="../printerSettings/printerSettings235.bin"/><Relationship Id="rId34" Type="http://schemas.openxmlformats.org/officeDocument/2006/relationships/printerSettings" Target="../printerSettings/printerSettings248.bin"/><Relationship Id="rId7" Type="http://schemas.openxmlformats.org/officeDocument/2006/relationships/printerSettings" Target="../printerSettings/printerSettings221.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5" Type="http://schemas.openxmlformats.org/officeDocument/2006/relationships/printerSettings" Target="../printerSettings/printerSettings239.bin"/><Relationship Id="rId33" Type="http://schemas.openxmlformats.org/officeDocument/2006/relationships/printerSettings" Target="../printerSettings/printerSettings247.bin"/><Relationship Id="rId38" Type="http://schemas.openxmlformats.org/officeDocument/2006/relationships/printerSettings" Target="../printerSettings/printerSettings252.bin"/><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29" Type="http://schemas.openxmlformats.org/officeDocument/2006/relationships/printerSettings" Target="../printerSettings/printerSettings243.bin"/><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24" Type="http://schemas.openxmlformats.org/officeDocument/2006/relationships/printerSettings" Target="../printerSettings/printerSettings238.bin"/><Relationship Id="rId32" Type="http://schemas.openxmlformats.org/officeDocument/2006/relationships/printerSettings" Target="../printerSettings/printerSettings246.bin"/><Relationship Id="rId37" Type="http://schemas.openxmlformats.org/officeDocument/2006/relationships/printerSettings" Target="../printerSettings/printerSettings251.bin"/><Relationship Id="rId40" Type="http://schemas.openxmlformats.org/officeDocument/2006/relationships/drawing" Target="../drawings/drawing6.xml"/><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printerSettings" Target="../printerSettings/printerSettings237.bin"/><Relationship Id="rId28" Type="http://schemas.openxmlformats.org/officeDocument/2006/relationships/printerSettings" Target="../printerSettings/printerSettings242.bin"/><Relationship Id="rId36" Type="http://schemas.openxmlformats.org/officeDocument/2006/relationships/printerSettings" Target="../printerSettings/printerSettings250.bin"/><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31" Type="http://schemas.openxmlformats.org/officeDocument/2006/relationships/printerSettings" Target="../printerSettings/printerSettings245.bin"/><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printerSettings" Target="../printerSettings/printerSettings236.bin"/><Relationship Id="rId27" Type="http://schemas.openxmlformats.org/officeDocument/2006/relationships/printerSettings" Target="../printerSettings/printerSettings241.bin"/><Relationship Id="rId30" Type="http://schemas.openxmlformats.org/officeDocument/2006/relationships/printerSettings" Target="../printerSettings/printerSettings244.bin"/><Relationship Id="rId35" Type="http://schemas.openxmlformats.org/officeDocument/2006/relationships/printerSettings" Target="../printerSettings/printerSettings249.bin"/><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66.bin"/><Relationship Id="rId18" Type="http://schemas.openxmlformats.org/officeDocument/2006/relationships/printerSettings" Target="../printerSettings/printerSettings271.bin"/><Relationship Id="rId26" Type="http://schemas.openxmlformats.org/officeDocument/2006/relationships/printerSettings" Target="../printerSettings/printerSettings279.bin"/><Relationship Id="rId39" Type="http://schemas.openxmlformats.org/officeDocument/2006/relationships/printerSettings" Target="../printerSettings/printerSettings292.bin"/><Relationship Id="rId21" Type="http://schemas.openxmlformats.org/officeDocument/2006/relationships/printerSettings" Target="../printerSettings/printerSettings274.bin"/><Relationship Id="rId34" Type="http://schemas.openxmlformats.org/officeDocument/2006/relationships/printerSettings" Target="../printerSettings/printerSettings287.bin"/><Relationship Id="rId7" Type="http://schemas.openxmlformats.org/officeDocument/2006/relationships/printerSettings" Target="../printerSettings/printerSettings260.bin"/><Relationship Id="rId12" Type="http://schemas.openxmlformats.org/officeDocument/2006/relationships/printerSettings" Target="../printerSettings/printerSettings265.bin"/><Relationship Id="rId17" Type="http://schemas.openxmlformats.org/officeDocument/2006/relationships/printerSettings" Target="../printerSettings/printerSettings270.bin"/><Relationship Id="rId25" Type="http://schemas.openxmlformats.org/officeDocument/2006/relationships/printerSettings" Target="../printerSettings/printerSettings278.bin"/><Relationship Id="rId33" Type="http://schemas.openxmlformats.org/officeDocument/2006/relationships/printerSettings" Target="../printerSettings/printerSettings286.bin"/><Relationship Id="rId38" Type="http://schemas.openxmlformats.org/officeDocument/2006/relationships/printerSettings" Target="../printerSettings/printerSettings291.bin"/><Relationship Id="rId2" Type="http://schemas.openxmlformats.org/officeDocument/2006/relationships/printerSettings" Target="../printerSettings/printerSettings255.bin"/><Relationship Id="rId16" Type="http://schemas.openxmlformats.org/officeDocument/2006/relationships/printerSettings" Target="../printerSettings/printerSettings269.bin"/><Relationship Id="rId20" Type="http://schemas.openxmlformats.org/officeDocument/2006/relationships/printerSettings" Target="../printerSettings/printerSettings273.bin"/><Relationship Id="rId29" Type="http://schemas.openxmlformats.org/officeDocument/2006/relationships/printerSettings" Target="../printerSettings/printerSettings282.bin"/><Relationship Id="rId1" Type="http://schemas.openxmlformats.org/officeDocument/2006/relationships/printerSettings" Target="../printerSettings/printerSettings254.bin"/><Relationship Id="rId6" Type="http://schemas.openxmlformats.org/officeDocument/2006/relationships/printerSettings" Target="../printerSettings/printerSettings259.bin"/><Relationship Id="rId11" Type="http://schemas.openxmlformats.org/officeDocument/2006/relationships/printerSettings" Target="../printerSettings/printerSettings264.bin"/><Relationship Id="rId24" Type="http://schemas.openxmlformats.org/officeDocument/2006/relationships/printerSettings" Target="../printerSettings/printerSettings277.bin"/><Relationship Id="rId32" Type="http://schemas.openxmlformats.org/officeDocument/2006/relationships/printerSettings" Target="../printerSettings/printerSettings285.bin"/><Relationship Id="rId37" Type="http://schemas.openxmlformats.org/officeDocument/2006/relationships/printerSettings" Target="../printerSettings/printerSettings290.bin"/><Relationship Id="rId40" Type="http://schemas.openxmlformats.org/officeDocument/2006/relationships/drawing" Target="../drawings/drawing7.xml"/><Relationship Id="rId5" Type="http://schemas.openxmlformats.org/officeDocument/2006/relationships/printerSettings" Target="../printerSettings/printerSettings258.bin"/><Relationship Id="rId15" Type="http://schemas.openxmlformats.org/officeDocument/2006/relationships/printerSettings" Target="../printerSettings/printerSettings268.bin"/><Relationship Id="rId23" Type="http://schemas.openxmlformats.org/officeDocument/2006/relationships/printerSettings" Target="../printerSettings/printerSettings276.bin"/><Relationship Id="rId28" Type="http://schemas.openxmlformats.org/officeDocument/2006/relationships/printerSettings" Target="../printerSettings/printerSettings281.bin"/><Relationship Id="rId36" Type="http://schemas.openxmlformats.org/officeDocument/2006/relationships/printerSettings" Target="../printerSettings/printerSettings289.bin"/><Relationship Id="rId10" Type="http://schemas.openxmlformats.org/officeDocument/2006/relationships/printerSettings" Target="../printerSettings/printerSettings263.bin"/><Relationship Id="rId19" Type="http://schemas.openxmlformats.org/officeDocument/2006/relationships/printerSettings" Target="../printerSettings/printerSettings272.bin"/><Relationship Id="rId31" Type="http://schemas.openxmlformats.org/officeDocument/2006/relationships/printerSettings" Target="../printerSettings/printerSettings284.bin"/><Relationship Id="rId4" Type="http://schemas.openxmlformats.org/officeDocument/2006/relationships/printerSettings" Target="../printerSettings/printerSettings257.bin"/><Relationship Id="rId9" Type="http://schemas.openxmlformats.org/officeDocument/2006/relationships/printerSettings" Target="../printerSettings/printerSettings262.bin"/><Relationship Id="rId14" Type="http://schemas.openxmlformats.org/officeDocument/2006/relationships/printerSettings" Target="../printerSettings/printerSettings267.bin"/><Relationship Id="rId22" Type="http://schemas.openxmlformats.org/officeDocument/2006/relationships/printerSettings" Target="../printerSettings/printerSettings275.bin"/><Relationship Id="rId27" Type="http://schemas.openxmlformats.org/officeDocument/2006/relationships/printerSettings" Target="../printerSettings/printerSettings280.bin"/><Relationship Id="rId30" Type="http://schemas.openxmlformats.org/officeDocument/2006/relationships/printerSettings" Target="../printerSettings/printerSettings283.bin"/><Relationship Id="rId35" Type="http://schemas.openxmlformats.org/officeDocument/2006/relationships/printerSettings" Target="../printerSettings/printerSettings288.bin"/><Relationship Id="rId8" Type="http://schemas.openxmlformats.org/officeDocument/2006/relationships/printerSettings" Target="../printerSettings/printerSettings261.bin"/><Relationship Id="rId3" Type="http://schemas.openxmlformats.org/officeDocument/2006/relationships/printerSettings" Target="../printerSettings/printerSettings256.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05.bin"/><Relationship Id="rId18" Type="http://schemas.openxmlformats.org/officeDocument/2006/relationships/printerSettings" Target="../printerSettings/printerSettings310.bin"/><Relationship Id="rId26" Type="http://schemas.openxmlformats.org/officeDocument/2006/relationships/printerSettings" Target="../printerSettings/printerSettings318.bin"/><Relationship Id="rId39" Type="http://schemas.openxmlformats.org/officeDocument/2006/relationships/printerSettings" Target="../printerSettings/printerSettings331.bin"/><Relationship Id="rId21" Type="http://schemas.openxmlformats.org/officeDocument/2006/relationships/printerSettings" Target="../printerSettings/printerSettings313.bin"/><Relationship Id="rId34" Type="http://schemas.openxmlformats.org/officeDocument/2006/relationships/printerSettings" Target="../printerSettings/printerSettings326.bin"/><Relationship Id="rId42" Type="http://schemas.openxmlformats.org/officeDocument/2006/relationships/ctrlProp" Target="../ctrlProps/ctrlProp19.xml"/><Relationship Id="rId7" Type="http://schemas.openxmlformats.org/officeDocument/2006/relationships/printerSettings" Target="../printerSettings/printerSettings299.bin"/><Relationship Id="rId2" Type="http://schemas.openxmlformats.org/officeDocument/2006/relationships/printerSettings" Target="../printerSettings/printerSettings294.bin"/><Relationship Id="rId16" Type="http://schemas.openxmlformats.org/officeDocument/2006/relationships/printerSettings" Target="../printerSettings/printerSettings308.bin"/><Relationship Id="rId20" Type="http://schemas.openxmlformats.org/officeDocument/2006/relationships/printerSettings" Target="../printerSettings/printerSettings312.bin"/><Relationship Id="rId29" Type="http://schemas.openxmlformats.org/officeDocument/2006/relationships/printerSettings" Target="../printerSettings/printerSettings321.bin"/><Relationship Id="rId41" Type="http://schemas.openxmlformats.org/officeDocument/2006/relationships/vmlDrawing" Target="../drawings/vmlDrawing2.vml"/><Relationship Id="rId1" Type="http://schemas.openxmlformats.org/officeDocument/2006/relationships/printerSettings" Target="../printerSettings/printerSettings293.bin"/><Relationship Id="rId6" Type="http://schemas.openxmlformats.org/officeDocument/2006/relationships/printerSettings" Target="../printerSettings/printerSettings298.bin"/><Relationship Id="rId11" Type="http://schemas.openxmlformats.org/officeDocument/2006/relationships/printerSettings" Target="../printerSettings/printerSettings303.bin"/><Relationship Id="rId24" Type="http://schemas.openxmlformats.org/officeDocument/2006/relationships/printerSettings" Target="../printerSettings/printerSettings316.bin"/><Relationship Id="rId32" Type="http://schemas.openxmlformats.org/officeDocument/2006/relationships/printerSettings" Target="../printerSettings/printerSettings324.bin"/><Relationship Id="rId37" Type="http://schemas.openxmlformats.org/officeDocument/2006/relationships/printerSettings" Target="../printerSettings/printerSettings329.bin"/><Relationship Id="rId40" Type="http://schemas.openxmlformats.org/officeDocument/2006/relationships/drawing" Target="../drawings/drawing8.xml"/><Relationship Id="rId5" Type="http://schemas.openxmlformats.org/officeDocument/2006/relationships/printerSettings" Target="../printerSettings/printerSettings297.bin"/><Relationship Id="rId15" Type="http://schemas.openxmlformats.org/officeDocument/2006/relationships/printerSettings" Target="../printerSettings/printerSettings307.bin"/><Relationship Id="rId23" Type="http://schemas.openxmlformats.org/officeDocument/2006/relationships/printerSettings" Target="../printerSettings/printerSettings315.bin"/><Relationship Id="rId28" Type="http://schemas.openxmlformats.org/officeDocument/2006/relationships/printerSettings" Target="../printerSettings/printerSettings320.bin"/><Relationship Id="rId36" Type="http://schemas.openxmlformats.org/officeDocument/2006/relationships/printerSettings" Target="../printerSettings/printerSettings328.bin"/><Relationship Id="rId10" Type="http://schemas.openxmlformats.org/officeDocument/2006/relationships/printerSettings" Target="../printerSettings/printerSettings302.bin"/><Relationship Id="rId19" Type="http://schemas.openxmlformats.org/officeDocument/2006/relationships/printerSettings" Target="../printerSettings/printerSettings311.bin"/><Relationship Id="rId31" Type="http://schemas.openxmlformats.org/officeDocument/2006/relationships/printerSettings" Target="../printerSettings/printerSettings323.bin"/><Relationship Id="rId4" Type="http://schemas.openxmlformats.org/officeDocument/2006/relationships/printerSettings" Target="../printerSettings/printerSettings296.bin"/><Relationship Id="rId9" Type="http://schemas.openxmlformats.org/officeDocument/2006/relationships/printerSettings" Target="../printerSettings/printerSettings301.bin"/><Relationship Id="rId14" Type="http://schemas.openxmlformats.org/officeDocument/2006/relationships/printerSettings" Target="../printerSettings/printerSettings306.bin"/><Relationship Id="rId22" Type="http://schemas.openxmlformats.org/officeDocument/2006/relationships/printerSettings" Target="../printerSettings/printerSettings314.bin"/><Relationship Id="rId27" Type="http://schemas.openxmlformats.org/officeDocument/2006/relationships/printerSettings" Target="../printerSettings/printerSettings319.bin"/><Relationship Id="rId30" Type="http://schemas.openxmlformats.org/officeDocument/2006/relationships/printerSettings" Target="../printerSettings/printerSettings322.bin"/><Relationship Id="rId35" Type="http://schemas.openxmlformats.org/officeDocument/2006/relationships/printerSettings" Target="../printerSettings/printerSettings327.bin"/><Relationship Id="rId8" Type="http://schemas.openxmlformats.org/officeDocument/2006/relationships/printerSettings" Target="../printerSettings/printerSettings300.bin"/><Relationship Id="rId3" Type="http://schemas.openxmlformats.org/officeDocument/2006/relationships/printerSettings" Target="../printerSettings/printerSettings295.bin"/><Relationship Id="rId12" Type="http://schemas.openxmlformats.org/officeDocument/2006/relationships/printerSettings" Target="../printerSettings/printerSettings304.bin"/><Relationship Id="rId17" Type="http://schemas.openxmlformats.org/officeDocument/2006/relationships/printerSettings" Target="../printerSettings/printerSettings309.bin"/><Relationship Id="rId25" Type="http://schemas.openxmlformats.org/officeDocument/2006/relationships/printerSettings" Target="../printerSettings/printerSettings317.bin"/><Relationship Id="rId33" Type="http://schemas.openxmlformats.org/officeDocument/2006/relationships/printerSettings" Target="../printerSettings/printerSettings325.bin"/><Relationship Id="rId38" Type="http://schemas.openxmlformats.org/officeDocument/2006/relationships/printerSettings" Target="../printerSettings/printerSettings33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7"/>
  <sheetViews>
    <sheetView showRuler="0" workbookViewId="0">
      <selection activeCell="B1" sqref="B1:H1"/>
    </sheetView>
  </sheetViews>
  <sheetFormatPr defaultRowHeight="15.75"/>
  <cols>
    <col min="1" max="1" width="27.5703125" style="75" customWidth="1"/>
    <col min="2" max="2" width="12.85546875" style="75" customWidth="1"/>
    <col min="3" max="3" width="11.85546875" style="75" customWidth="1"/>
    <col min="4" max="4" width="18" style="75" customWidth="1"/>
    <col min="5" max="7" width="9.140625" style="75"/>
    <col min="8" max="8" width="12.42578125" style="75" customWidth="1"/>
    <col min="9" max="16384" width="9.140625" style="26"/>
  </cols>
  <sheetData>
    <row r="1" spans="1:8" ht="101.25" customHeight="1">
      <c r="A1" s="163" t="s">
        <v>316</v>
      </c>
      <c r="B1" s="612" t="s">
        <v>847</v>
      </c>
      <c r="C1" s="613"/>
      <c r="D1" s="613"/>
      <c r="E1" s="613"/>
      <c r="F1" s="613"/>
      <c r="G1" s="613"/>
      <c r="H1" s="613"/>
    </row>
    <row r="2" spans="1:8" ht="30.75" customHeight="1">
      <c r="A2" s="163" t="s">
        <v>182</v>
      </c>
      <c r="B2" s="163" t="s">
        <v>848</v>
      </c>
    </row>
    <row r="3" spans="1:8" ht="30.75" customHeight="1">
      <c r="A3" s="163" t="s">
        <v>315</v>
      </c>
      <c r="B3" s="615" t="s">
        <v>849</v>
      </c>
      <c r="C3" s="616"/>
      <c r="D3" s="616"/>
      <c r="E3" s="616"/>
      <c r="F3" s="616"/>
      <c r="G3" s="616"/>
      <c r="H3" s="616"/>
    </row>
    <row r="4" spans="1:8">
      <c r="B4" s="614"/>
      <c r="C4" s="614"/>
    </row>
    <row r="5" spans="1:8" ht="16.5">
      <c r="A5" s="163" t="s">
        <v>125</v>
      </c>
      <c r="B5" s="552">
        <v>21</v>
      </c>
      <c r="C5" s="552"/>
    </row>
    <row r="6" spans="1:8" ht="16.5">
      <c r="B6" s="582"/>
    </row>
    <row r="7" spans="1:8" ht="16.5">
      <c r="A7" s="199"/>
    </row>
  </sheetData>
  <sheetProtection algorithmName="SHA-512" hashValue="s9r3quidC79h1n27fVVIoxPwJ5vneF/+o/xCOjdULCukEoKlRnaP87SRN/6ncafvRskZaM9DWKhOYH3t6k3AkA==" saltValue="rkozQqrIbTswSB6LMLVi5Q==" spinCount="100000" sheet="1" formatColumns="0" formatRows="0" selectLockedCells="1"/>
  <customSheetViews>
    <customSheetView guid="{B7CC3635-BEA1-4EB6-9397-ABEDC5D04D5E}" state="hidden" showRuler="0">
      <selection activeCell="B3" sqref="B3:H3"/>
      <pageMargins left="0.75" right="0.75" top="1" bottom="1" header="0.5" footer="0.5"/>
      <pageSetup orientation="portrait" r:id="rId1"/>
      <headerFooter alignWithMargins="0"/>
    </customSheetView>
    <customSheetView guid="{7518E083-431A-45D0-A3DD-DF0866826B90}" state="hidden" showRuler="0">
      <selection activeCell="E8" sqref="E8"/>
      <pageMargins left="0.75" right="0.75" top="1" bottom="1" header="0.5" footer="0.5"/>
      <pageSetup orientation="portrait" r:id="rId2"/>
      <headerFooter alignWithMargins="0"/>
    </customSheetView>
    <customSheetView guid="{CD28740F-9825-447C-B887-B18F0232D126}" state="hidden" showRuler="0">
      <selection activeCell="B6" sqref="B6"/>
      <pageMargins left="0.75" right="0.75" top="1" bottom="1" header="0.5" footer="0.5"/>
      <pageSetup orientation="portrait" r:id="rId3"/>
      <headerFooter alignWithMargins="0"/>
    </customSheetView>
    <customSheetView guid="{012A8702-091E-4FD1-8E26-12B65B8B3B8C}" state="hidden" showRuler="0">
      <selection activeCell="D2" sqref="D2"/>
      <pageMargins left="0.75" right="0.75" top="1" bottom="1" header="0.5" footer="0.5"/>
      <pageSetup orientation="portrait" r:id="rId4"/>
      <headerFooter alignWithMargins="0"/>
    </customSheetView>
    <customSheetView guid="{0D490C87-B003-4943-9825-ACE0B8E7CC06}" state="hidden" showRuler="0">
      <selection activeCell="B10" sqref="B10"/>
      <pageMargins left="0.75" right="0.75" top="1" bottom="1" header="0.5" footer="0.5"/>
      <pageSetup orientation="portrait" r:id="rId5"/>
      <headerFooter alignWithMargins="0"/>
    </customSheetView>
    <customSheetView guid="{4D67A8FB-66CE-4EFD-8932-C754BE25ED43}" state="hidden" showRuler="0">
      <selection activeCell="D11" sqref="D11"/>
      <pageMargins left="0.75" right="0.75" top="1" bottom="1" header="0.5" footer="0.5"/>
      <pageSetup orientation="portrait" r:id="rId6"/>
      <headerFooter alignWithMargins="0"/>
    </customSheetView>
    <customSheetView guid="{B07CB001-8FAF-40AD-8AD5-A65A64B33B35}" state="hidden" showRuler="0">
      <selection activeCell="H5" sqref="H5"/>
      <pageMargins left="0.75" right="0.75" top="1" bottom="1" header="0.5" footer="0.5"/>
      <pageSetup orientation="portrait" r:id="rId7"/>
      <headerFooter alignWithMargins="0"/>
    </customSheetView>
    <customSheetView guid="{8CF338B0-8CA3-4AF4-816D-CB7A6D8E33BC}" state="hidden" showRuler="0">
      <selection activeCell="G4" sqref="G4"/>
      <pageMargins left="0.75" right="0.75" top="1" bottom="1" header="0.5" footer="0.5"/>
      <pageSetup orientation="portrait" r:id="rId8"/>
      <headerFooter alignWithMargins="0"/>
    </customSheetView>
    <customSheetView guid="{D05C69EC-C4A6-4AED-AFBA-A3044FD4B3FB}" state="hidden" showRuler="0">
      <selection activeCell="F10" sqref="F10"/>
      <pageMargins left="0.75" right="0.75" top="1" bottom="1" header="0.5" footer="0.5"/>
      <pageSetup orientation="portrait" r:id="rId9"/>
      <headerFooter alignWithMargins="0"/>
    </customSheetView>
    <customSheetView guid="{BE615921-12B2-47E1-81BB-292B559B4C46}" state="hidden" showRuler="0">
      <selection activeCell="B11" sqref="B11"/>
      <pageMargins left="0.75" right="0.75" top="1" bottom="1" header="0.5" footer="0.5"/>
      <pageSetup orientation="portrait" r:id="rId10"/>
      <headerFooter alignWithMargins="0"/>
    </customSheetView>
    <customSheetView guid="{13A93EBF-985A-49FD-9FE0-DC75D238EC8C}" state="hidden" showRuler="0">
      <selection activeCell="G17" sqref="G17"/>
      <pageMargins left="0.75" right="0.75" top="1" bottom="1" header="0.5" footer="0.5"/>
      <pageSetup orientation="portrait" r:id="rId11"/>
      <headerFooter alignWithMargins="0"/>
    </customSheetView>
    <customSheetView guid="{1E2D7167-D6B7-4690-9A83-BF768C4223A4}" state="hidden" showRuler="0">
      <selection activeCell="E6" sqref="E6"/>
      <pageMargins left="0.75" right="0.75" top="1" bottom="1" header="0.5" footer="0.5"/>
      <pageSetup orientation="portrait" r:id="rId12"/>
      <headerFooter alignWithMargins="0"/>
    </customSheetView>
    <customSheetView guid="{7A88FC7A-7690-48AB-B789-172043AFADC8}" state="hidden" showRuler="0">
      <selection activeCell="D11" sqref="D11"/>
      <pageMargins left="0.75" right="0.75" top="1" bottom="1" header="0.5" footer="0.5"/>
      <pageSetup orientation="portrait" r:id="rId13"/>
      <headerFooter alignWithMargins="0"/>
    </customSheetView>
    <customSheetView guid="{CB7CD015-9A92-451A-BEF4-2BC98E3768DD}" state="hidden" showRuler="0">
      <selection activeCell="D10" sqref="D10"/>
      <pageMargins left="0.75" right="0.75" top="1" bottom="1" header="0.5" footer="0.5"/>
      <pageSetup orientation="portrait" r:id="rId14"/>
      <headerFooter alignWithMargins="0"/>
    </customSheetView>
    <customSheetView guid="{44C1C443-3199-4288-884A-D16AF7B2CD69}" state="hidden" showRuler="0">
      <selection activeCell="E9" sqref="E9"/>
      <pageMargins left="0.75" right="0.75" top="1" bottom="1" header="0.5" footer="0.5"/>
      <pageSetup orientation="portrait" r:id="rId15"/>
      <headerFooter alignWithMargins="0"/>
    </customSheetView>
    <customSheetView guid="{82E8A0F5-0020-4355-95CF-28601763A783}" state="hidden" showRuler="0">
      <selection activeCell="F11" sqref="F11"/>
      <pageMargins left="0.75" right="0.75" top="1" bottom="1" header="0.5" footer="0.5"/>
      <pageSetup orientation="portrait" r:id="rId16"/>
      <headerFooter alignWithMargins="0"/>
    </customSheetView>
    <customSheetView guid="{240327DD-375F-45D4-BA52-89AFD79FE6A1}" state="hidden" showRuler="0">
      <selection activeCell="B6" sqref="B6"/>
      <pageMargins left="0.75" right="0.75" top="1" bottom="1" header="0.5" footer="0.5"/>
      <pageSetup orientation="portrait" r:id="rId17"/>
      <headerFooter alignWithMargins="0"/>
    </customSheetView>
    <customSheetView guid="{DC28ED1E-3E35-4094-9C2B-5C0A1C1D459C}" state="hidden" showRuler="0">
      <selection activeCell="B1" sqref="B1:H1"/>
      <pageMargins left="0.75" right="0.75" top="1" bottom="1" header="0.5" footer="0.5"/>
      <pageSetup orientation="portrait" r:id="rId18"/>
      <headerFooter alignWithMargins="0"/>
    </customSheetView>
    <customSheetView guid="{7A9EA6D6-4DDF-43D9-92E6-C6AFAD14E266}" state="hidden" showRuler="0">
      <selection activeCell="D6" sqref="D6"/>
      <pageMargins left="0.75" right="0.75" top="1" bottom="1" header="0.5" footer="0.5"/>
      <pageSetup orientation="portrait" r:id="rId19"/>
      <headerFooter alignWithMargins="0"/>
    </customSheetView>
    <customSheetView guid="{43BCBF1E-CDCF-4541-8D79-87EDCECBC1FD}" state="hidden" showRuler="0">
      <selection activeCell="D10" sqref="D10"/>
      <pageMargins left="0.75" right="0.75" top="1" bottom="1" header="0.5" footer="0.5"/>
      <pageSetup orientation="portrait" r:id="rId20"/>
      <headerFooter alignWithMargins="0"/>
    </customSheetView>
    <customSheetView guid="{ECEBABD0-566A-41C4-AA9A-38EA30EFEDA8}" state="hidden" showRuler="0">
      <pageMargins left="0.75" right="0.75" top="1" bottom="1" header="0.5" footer="0.5"/>
      <pageSetup orientation="portrait" r:id="rId21"/>
      <headerFooter alignWithMargins="0"/>
    </customSheetView>
    <customSheetView guid="{A3F641DF-CF1D-48E3-AFDC-E52726A449CB}" state="hidden" showRuler="0">
      <pageMargins left="0.75" right="0.75" top="1" bottom="1" header="0.5" footer="0.5"/>
      <pageSetup orientation="portrait" r:id="rId22"/>
      <headerFooter alignWithMargins="0"/>
    </customSheetView>
    <customSheetView guid="{8E7B022F-1113-4BA2-B2BA-8EDBE02A2557}" state="hidden" showRuler="0">
      <pageMargins left="0.75" right="0.75" top="1" bottom="1" header="0.5" footer="0.5"/>
      <pageSetup orientation="portrait" r:id="rId23"/>
      <headerFooter alignWithMargins="0"/>
    </customSheetView>
    <customSheetView guid="{CD4CA1A8-824A-452F-BDBA-32A47C1B3013}" state="hidden" showRuler="0">
      <selection activeCell="B10" sqref="B10"/>
      <pageMargins left="0.75" right="0.75" top="1" bottom="1" header="0.5" footer="0.5"/>
      <pageSetup orientation="portrait" r:id="rId24"/>
      <headerFooter alignWithMargins="0"/>
    </customSheetView>
    <customSheetView guid="{494F6778-23FE-4AAC-B37D-6C7543FC13B9}" state="hidden" showRuler="0">
      <selection activeCell="F6" sqref="F6"/>
      <pageMargins left="0.75" right="0.75" top="1" bottom="1" header="0.5" footer="0.5"/>
      <pageSetup orientation="portrait" r:id="rId25"/>
      <headerFooter alignWithMargins="0"/>
    </customSheetView>
    <customSheetView guid="{F9FE2C60-2849-4C32-B532-2B1A89FFA9CD}" state="hidden" showRuler="0">
      <selection activeCell="F8" sqref="F8"/>
      <pageMargins left="0.75" right="0.75" top="1" bottom="1" header="0.5" footer="0.5"/>
      <pageSetup orientation="portrait" r:id="rId26"/>
      <headerFooter alignWithMargins="0"/>
    </customSheetView>
    <customSheetView guid="{FE4EC9C4-31B9-4D40-8323-5B16C3BC840F}" state="hidden" showRuler="0">
      <selection activeCell="H11" sqref="H11"/>
      <pageMargins left="0.75" right="0.75" top="1" bottom="1" header="0.5" footer="0.5"/>
      <pageSetup orientation="portrait" r:id="rId27"/>
      <headerFooter alignWithMargins="0"/>
    </customSheetView>
    <customSheetView guid="{82C64B11-1F50-45B5-B7BB-9F1DC733C833}" state="hidden" showRuler="0">
      <selection activeCell="D9" sqref="D9"/>
      <pageMargins left="0.75" right="0.75" top="1" bottom="1" header="0.5" footer="0.5"/>
      <pageSetup orientation="portrait" r:id="rId28"/>
      <headerFooter alignWithMargins="0"/>
    </customSheetView>
    <customSheetView guid="{CFBF18EC-8277-4311-991B-395AF21BB33B}" state="hidden" showRuler="0">
      <selection activeCell="E6" sqref="E6"/>
      <pageMargins left="0.75" right="0.75" top="1" bottom="1" header="0.5" footer="0.5"/>
      <pageSetup orientation="portrait" r:id="rId29"/>
      <headerFooter alignWithMargins="0"/>
    </customSheetView>
    <customSheetView guid="{AA750348-930C-43DE-ADD0-8D60980F5013}" state="hidden" showRuler="0">
      <selection activeCell="E6" sqref="E6"/>
      <pageMargins left="0.75" right="0.75" top="1" bottom="1" header="0.5" footer="0.5"/>
      <pageSetup orientation="portrait" r:id="rId30"/>
      <headerFooter alignWithMargins="0"/>
    </customSheetView>
    <customSheetView guid="{14C32814-5A59-4863-9FB1-822FBB75D7D1}" state="hidden" showRuler="0">
      <selection activeCell="B5" sqref="B5"/>
      <pageMargins left="0.75" right="0.75" top="1" bottom="1" header="0.5" footer="0.5"/>
      <pageSetup orientation="portrait" r:id="rId31"/>
      <headerFooter alignWithMargins="0"/>
    </customSheetView>
    <customSheetView guid="{1F125E51-1799-42D0-B41E-DC039BB17D59}" state="hidden" showRuler="0">
      <selection activeCell="C12" sqref="C12"/>
      <pageMargins left="0.75" right="0.75" top="1" bottom="1" header="0.5" footer="0.5"/>
      <pageSetup orientation="portrait" r:id="rId32"/>
      <headerFooter alignWithMargins="0"/>
    </customSheetView>
    <customSheetView guid="{77353208-2D17-4D2E-ADE3-4F168F350B73}" state="hidden" showRuler="0">
      <selection activeCell="H5" sqref="H5"/>
      <pageMargins left="0.75" right="0.75" top="1" bottom="1" header="0.5" footer="0.5"/>
      <pageSetup orientation="portrait" r:id="rId33"/>
      <headerFooter alignWithMargins="0"/>
    </customSheetView>
    <customSheetView guid="{010B040B-83D1-42E5-9354-A9BE9113BDAC}" state="hidden" showRuler="0">
      <selection activeCell="D2" sqref="D2"/>
      <pageMargins left="0.75" right="0.75" top="1" bottom="1" header="0.5" footer="0.5"/>
      <pageSetup orientation="portrait" r:id="rId34"/>
      <headerFooter alignWithMargins="0"/>
    </customSheetView>
    <customSheetView guid="{FC200EB0-6614-47DB-96CE-7610471486D9}" state="hidden" showRuler="0">
      <selection activeCell="B2" sqref="B2"/>
      <pageMargins left="0.75" right="0.75" top="1" bottom="1" header="0.5" footer="0.5"/>
      <pageSetup orientation="portrait" r:id="rId35"/>
      <headerFooter alignWithMargins="0"/>
    </customSheetView>
    <customSheetView guid="{35C772BD-8F05-4A18-BEC8-6AF744E22539}" state="hidden" showRuler="0">
      <selection activeCell="B6" sqref="B6"/>
      <pageMargins left="0.75" right="0.75" top="1" bottom="1" header="0.5" footer="0.5"/>
      <pageSetup orientation="portrait" r:id="rId36"/>
      <headerFooter alignWithMargins="0"/>
    </customSheetView>
    <customSheetView guid="{FADCBE67-C557-4BB1-9129-D4D2EFCC4742}" state="hidden" showRuler="0">
      <selection activeCell="E8" sqref="E8"/>
      <pageMargins left="0.75" right="0.75" top="1" bottom="1" header="0.5" footer="0.5"/>
      <pageSetup orientation="portrait" r:id="rId37"/>
      <headerFooter alignWithMargins="0"/>
    </customSheetView>
    <customSheetView guid="{E1B28BB1-ED8F-4C22-9AA1-AB162FCA7917}" state="hidden" showRuler="0">
      <selection activeCell="B3" sqref="B3:H3"/>
      <pageMargins left="0.75" right="0.75" top="1" bottom="1" header="0.5" footer="0.5"/>
      <pageSetup orientation="portrait" r:id="rId38"/>
      <headerFooter alignWithMargins="0"/>
    </customSheetView>
  </customSheetViews>
  <mergeCells count="3">
    <mergeCell ref="B1:H1"/>
    <mergeCell ref="B4:C4"/>
    <mergeCell ref="B3:H3"/>
  </mergeCells>
  <phoneticPr fontId="6" type="noConversion"/>
  <pageMargins left="0.75" right="0.75" top="1" bottom="1" header="0.5" footer="0.5"/>
  <pageSetup orientation="portrait" r:id="rId39"/>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pageSetUpPr fitToPage="1"/>
  </sheetPr>
  <dimension ref="A1:E29"/>
  <sheetViews>
    <sheetView view="pageBreakPreview" zoomScaleNormal="100" zoomScaleSheetLayoutView="100" workbookViewId="0">
      <selection activeCell="B17" sqref="B17"/>
    </sheetView>
  </sheetViews>
  <sheetFormatPr defaultRowHeight="13.5"/>
  <cols>
    <col min="1" max="1" width="16.7109375" customWidth="1"/>
    <col min="2" max="2" width="17.85546875" customWidth="1"/>
    <col min="3" max="3" width="23.85546875" customWidth="1"/>
    <col min="4" max="4" width="23.28515625" customWidth="1"/>
    <col min="5" max="5" width="23" customWidth="1"/>
    <col min="6" max="6" width="9.85546875" customWidth="1"/>
  </cols>
  <sheetData>
    <row r="1" spans="1:5" ht="16.5">
      <c r="A1" s="96" t="str">
        <f>Basic!A3&amp;Basic!B3</f>
        <v>Specification No. :CC/NT/W-TW/DOM/A04/25/01234</v>
      </c>
      <c r="B1" s="347"/>
      <c r="C1" s="347"/>
      <c r="D1" s="347"/>
      <c r="E1" s="348" t="s">
        <v>510</v>
      </c>
    </row>
    <row r="2" spans="1:5" ht="15.75">
      <c r="A2" s="349"/>
      <c r="B2" s="315"/>
      <c r="C2" s="315"/>
      <c r="D2" s="315"/>
      <c r="E2" s="350"/>
    </row>
    <row r="3" spans="1:5" ht="79.5" customHeight="1">
      <c r="A3" s="648" t="str">
        <f>'Attach 3(JV)'!A3</f>
        <v>Transmission Line Package TL01 for construction of 132kV D/C (Single HTLS Equivalent Panther) Transmission line from Rammam-III HEP to POWERGRID Rangpo Substation under Consultancy services to NTPC Ltd.</v>
      </c>
      <c r="B3" s="648"/>
      <c r="C3" s="648"/>
      <c r="D3" s="648"/>
      <c r="E3" s="648"/>
    </row>
    <row r="4" spans="1:5" ht="36.75" customHeight="1">
      <c r="A4" s="881" t="s">
        <v>60</v>
      </c>
      <c r="B4" s="882"/>
      <c r="C4" s="882"/>
      <c r="D4" s="882"/>
      <c r="E4" s="883"/>
    </row>
    <row r="5" spans="1:5" ht="15.75" customHeight="1">
      <c r="A5" s="351"/>
      <c r="B5" s="315"/>
      <c r="C5" s="315"/>
      <c r="D5" s="315"/>
      <c r="E5" s="350"/>
    </row>
    <row r="6" spans="1:5" ht="16.5">
      <c r="A6" s="352" t="str">
        <f>'Attach 3(JV)'!A7</f>
        <v>Bidder’s Name and Address :</v>
      </c>
      <c r="B6" s="33"/>
      <c r="C6" s="33"/>
      <c r="D6" s="14" t="str">
        <f>'Attach 3(JV)'!E7</f>
        <v>To:</v>
      </c>
      <c r="E6" s="300"/>
    </row>
    <row r="7" spans="1:5" ht="16.5">
      <c r="A7" s="880" t="str">
        <f>'Attach 3(JV)'!A8</f>
        <v/>
      </c>
      <c r="B7" s="647"/>
      <c r="C7" s="647"/>
      <c r="D7" s="11" t="str">
        <f>'Attach 3(JV)'!E8</f>
        <v>Contract Services</v>
      </c>
      <c r="E7" s="300"/>
    </row>
    <row r="8" spans="1:5" ht="16.5">
      <c r="A8" s="353" t="s">
        <v>356</v>
      </c>
      <c r="B8" s="651" t="str">
        <f>'Attach 3(JV)'!B9</f>
        <v/>
      </c>
      <c r="C8" s="651"/>
      <c r="D8" s="11" t="str">
        <f>'Attach 3(JV)'!E9</f>
        <v>Power Grid Corporation of India Ltd.,</v>
      </c>
      <c r="E8" s="300"/>
    </row>
    <row r="9" spans="1:5" ht="16.5">
      <c r="A9" s="353" t="s">
        <v>358</v>
      </c>
      <c r="B9" s="651" t="str">
        <f>'Attach 3(JV)'!B10</f>
        <v/>
      </c>
      <c r="C9" s="651"/>
      <c r="D9" s="11" t="str">
        <f>'Attach 3(JV)'!E10</f>
        <v>"Saudamini", Plot No. 2, Sector 29</v>
      </c>
      <c r="E9" s="300"/>
    </row>
    <row r="10" spans="1:5" ht="16.5">
      <c r="A10" s="354"/>
      <c r="B10" s="651" t="str">
        <f>'Attach 3(JV)'!B11</f>
        <v/>
      </c>
      <c r="C10" s="651"/>
      <c r="D10" s="11"/>
      <c r="E10" s="300"/>
    </row>
    <row r="11" spans="1:5" ht="16.5">
      <c r="A11" s="355"/>
      <c r="B11" s="651" t="str">
        <f>'Attach 3(JV)'!B12</f>
        <v/>
      </c>
      <c r="C11" s="651"/>
      <c r="D11" s="11"/>
      <c r="E11" s="300"/>
    </row>
    <row r="12" spans="1:5" ht="16.5">
      <c r="A12" s="355"/>
      <c r="B12" s="273"/>
      <c r="C12" s="273"/>
      <c r="D12" s="11"/>
      <c r="E12" s="300"/>
    </row>
    <row r="13" spans="1:5" ht="15.75">
      <c r="A13" s="349" t="s">
        <v>350</v>
      </c>
      <c r="B13" s="315"/>
      <c r="C13" s="315"/>
      <c r="D13" s="315"/>
      <c r="E13" s="350"/>
    </row>
    <row r="14" spans="1:5" ht="74.25" customHeight="1">
      <c r="A14" s="885" t="s">
        <v>506</v>
      </c>
      <c r="B14" s="886"/>
      <c r="C14" s="886"/>
      <c r="D14" s="886"/>
      <c r="E14" s="887"/>
    </row>
    <row r="15" spans="1:5" ht="16.5" customHeight="1">
      <c r="A15" s="888" t="s">
        <v>354</v>
      </c>
      <c r="B15" s="889" t="s">
        <v>372</v>
      </c>
      <c r="C15" s="889" t="s">
        <v>374</v>
      </c>
      <c r="D15" s="701" t="s">
        <v>507</v>
      </c>
      <c r="E15" s="701"/>
    </row>
    <row r="16" spans="1:5" ht="49.5">
      <c r="A16" s="888"/>
      <c r="B16" s="889"/>
      <c r="C16" s="889"/>
      <c r="D16" s="345" t="s">
        <v>508</v>
      </c>
      <c r="E16" s="345" t="s">
        <v>509</v>
      </c>
    </row>
    <row r="17" spans="1:5" ht="29.25" customHeight="1">
      <c r="A17" s="577">
        <v>1</v>
      </c>
      <c r="B17" s="578"/>
      <c r="C17" s="578"/>
      <c r="D17" s="578"/>
      <c r="E17" s="578"/>
    </row>
    <row r="18" spans="1:5" ht="29.25" customHeight="1">
      <c r="A18" s="577">
        <v>2</v>
      </c>
      <c r="B18" s="578"/>
      <c r="C18" s="578"/>
      <c r="D18" s="578"/>
      <c r="E18" s="578"/>
    </row>
    <row r="19" spans="1:5" ht="29.25" customHeight="1">
      <c r="A19" s="577">
        <v>3</v>
      </c>
      <c r="B19" s="578"/>
      <c r="C19" s="578"/>
      <c r="D19" s="578"/>
      <c r="E19" s="578"/>
    </row>
    <row r="20" spans="1:5" ht="29.25" customHeight="1">
      <c r="A20" s="577">
        <v>4</v>
      </c>
      <c r="B20" s="578"/>
      <c r="C20" s="578"/>
      <c r="D20" s="578"/>
      <c r="E20" s="578"/>
    </row>
    <row r="21" spans="1:5" ht="29.25" customHeight="1">
      <c r="A21" s="577">
        <v>5</v>
      </c>
      <c r="B21" s="578"/>
      <c r="C21" s="578"/>
      <c r="D21" s="578"/>
      <c r="E21" s="578"/>
    </row>
    <row r="22" spans="1:5" ht="113.25" customHeight="1">
      <c r="A22" s="689" t="s">
        <v>734</v>
      </c>
      <c r="B22" s="884"/>
      <c r="C22" s="884"/>
      <c r="D22" s="884"/>
      <c r="E22" s="690"/>
    </row>
    <row r="23" spans="1:5" ht="16.5" customHeight="1">
      <c r="A23" s="349"/>
      <c r="B23" s="315"/>
      <c r="C23" s="356"/>
      <c r="D23" s="315"/>
      <c r="E23" s="350"/>
    </row>
    <row r="24" spans="1:5" ht="16.5" customHeight="1">
      <c r="A24" s="357" t="s">
        <v>6</v>
      </c>
      <c r="B24" s="77" t="str">
        <f>'Attach 3(JV)'!B24</f>
        <v/>
      </c>
      <c r="C24" s="38" t="s">
        <v>4</v>
      </c>
      <c r="D24" s="272" t="str">
        <f>'Attach 3(JV)'!E24</f>
        <v/>
      </c>
      <c r="E24" s="300"/>
    </row>
    <row r="25" spans="1:5" ht="16.5">
      <c r="A25" s="357" t="s">
        <v>7</v>
      </c>
      <c r="B25" s="272" t="str">
        <f>'Attach 3(JV)'!B25</f>
        <v/>
      </c>
      <c r="C25" s="38" t="s">
        <v>5</v>
      </c>
      <c r="D25" s="272" t="str">
        <f>'Attach 3(JV)'!E25</f>
        <v/>
      </c>
      <c r="E25" s="300"/>
    </row>
    <row r="26" spans="1:5">
      <c r="A26" s="358"/>
      <c r="E26" s="359"/>
    </row>
    <row r="27" spans="1:5">
      <c r="A27" s="358"/>
      <c r="E27" s="359"/>
    </row>
    <row r="28" spans="1:5">
      <c r="A28" s="358"/>
      <c r="E28" s="359"/>
    </row>
    <row r="29" spans="1:5" ht="15" customHeight="1">
      <c r="A29" s="360"/>
      <c r="B29" s="361"/>
      <c r="C29" s="361"/>
      <c r="D29" s="361"/>
      <c r="E29" s="362"/>
    </row>
  </sheetData>
  <sheetProtection password="CC69" sheet="1" formatColumns="0" formatRows="0" selectLockedCells="1"/>
  <customSheetViews>
    <customSheetView guid="{B7CC3635-BEA1-4EB6-9397-ABEDC5D04D5E}" showPageBreaks="1" fitToPage="1" printArea="1" view="pageBreakPreview">
      <selection activeCell="B17" sqref="B17"/>
      <pageMargins left="0.7" right="0.7" top="0.75" bottom="0.75" header="0.3" footer="0.3"/>
      <pageSetup paperSize="9" scale="93" fitToHeight="10" orientation="portrait" horizontalDpi="4294967295" verticalDpi="4294967295" r:id="rId1"/>
    </customSheetView>
    <customSheetView guid="{7518E083-431A-45D0-A3DD-DF0866826B90}" showPageBreaks="1" fitToPage="1" printArea="1" view="pageBreakPreview">
      <selection activeCell="B17" sqref="B17"/>
      <pageMargins left="0.7" right="0.7" top="0.75" bottom="0.75" header="0.3" footer="0.3"/>
      <pageSetup paperSize="9" scale="93" fitToHeight="10" orientation="portrait" horizontalDpi="4294967295" verticalDpi="4294967295" r:id="rId2"/>
    </customSheetView>
    <customSheetView guid="{CD28740F-9825-447C-B887-B18F0232D126}" showPageBreaks="1" fitToPage="1" printArea="1" view="pageBreakPreview">
      <selection activeCell="B17" sqref="B17"/>
      <pageMargins left="0.7" right="0.7" top="0.75" bottom="0.75" header="0.3" footer="0.3"/>
      <pageSetup paperSize="9" scale="93" fitToHeight="10" orientation="portrait" horizontalDpi="4294967295" verticalDpi="4294967295" r:id="rId3"/>
    </customSheetView>
    <customSheetView guid="{012A8702-091E-4FD1-8E26-12B65B8B3B8C}" showPageBreaks="1" fitToPage="1" printArea="1" view="pageBreakPreview" topLeftCell="A7">
      <selection activeCell="B17" sqref="B17"/>
      <pageMargins left="0.7" right="0.7" top="0.75" bottom="0.75" header="0.3" footer="0.3"/>
      <pageSetup paperSize="9" scale="89" fitToHeight="10" orientation="portrait" horizontalDpi="4294967295" verticalDpi="4294967295" r:id="rId4"/>
    </customSheetView>
    <customSheetView guid="{0D490C87-B003-4943-9825-ACE0B8E7CC06}" showPageBreaks="1" fitToPage="1" printArea="1" view="pageBreakPreview" topLeftCell="A10">
      <selection activeCell="B17" sqref="B17"/>
      <pageMargins left="0.7" right="0.7" top="0.75" bottom="0.75" header="0.3" footer="0.3"/>
      <pageSetup paperSize="9" scale="90" fitToHeight="10" orientation="portrait" horizontalDpi="4294967295" verticalDpi="4294967295" r:id="rId5"/>
    </customSheetView>
    <customSheetView guid="{4D67A8FB-66CE-4EFD-8932-C754BE25ED43}" showPageBreaks="1" fitToPage="1" printArea="1" view="pageBreakPreview">
      <selection activeCell="B17" sqref="B17"/>
      <pageMargins left="0.7" right="0.7" top="0.75" bottom="0.75" header="0.3" footer="0.3"/>
      <pageSetup paperSize="9" scale="90" fitToHeight="10" orientation="portrait" horizontalDpi="4294967295" verticalDpi="4294967295" r:id="rId6"/>
    </customSheetView>
    <customSheetView guid="{B07CB001-8FAF-40AD-8AD5-A65A64B33B35}" showPageBreaks="1" fitToPage="1" printArea="1" view="pageBreakPreview">
      <selection activeCell="B17" sqref="B17"/>
      <pageMargins left="0.7" right="0.7" top="0.75" bottom="0.75" header="0.3" footer="0.3"/>
      <pageSetup paperSize="9" scale="90" fitToHeight="10" orientation="portrait" horizontalDpi="4294967295" verticalDpi="4294967295" r:id="rId7"/>
    </customSheetView>
    <customSheetView guid="{8CF338B0-8CA3-4AF4-816D-CB7A6D8E33BC}" showPageBreaks="1" fitToPage="1" printArea="1" view="pageBreakPreview" topLeftCell="A4">
      <selection activeCell="E20" sqref="E20"/>
      <pageMargins left="0.7" right="0.7" top="0.75" bottom="0.75" header="0.3" footer="0.3"/>
      <pageSetup paperSize="9" scale="90" fitToHeight="10" orientation="portrait" horizontalDpi="4294967295" verticalDpi="4294967295" r:id="rId8"/>
    </customSheetView>
    <customSheetView guid="{D05C69EC-C4A6-4AED-AFBA-A3044FD4B3FB}" showPageBreaks="1" fitToPage="1" printArea="1" view="pageBreakPreview" topLeftCell="A10">
      <selection activeCell="E20" sqref="E20"/>
      <pageMargins left="0.7" right="0.7" top="0.75" bottom="0.75" header="0.3" footer="0.3"/>
      <pageSetup paperSize="9" scale="90" fitToHeight="10" orientation="portrait" horizontalDpi="4294967295" verticalDpi="4294967295" r:id="rId9"/>
    </customSheetView>
    <customSheetView guid="{BE615921-12B2-47E1-81BB-292B559B4C46}" showPageBreaks="1" fitToPage="1" printArea="1" view="pageBreakPreview" topLeftCell="A7">
      <selection activeCell="B17" sqref="B17"/>
      <pageMargins left="0.7" right="0.7" top="0.75" bottom="0.75" header="0.3" footer="0.3"/>
      <pageSetup paperSize="9" scale="90" fitToHeight="10" orientation="portrait" horizontalDpi="4294967295" verticalDpi="4294967295" r:id="rId10"/>
    </customSheetView>
    <customSheetView guid="{13A93EBF-985A-49FD-9FE0-DC75D238EC8C}" showPageBreaks="1" fitToPage="1" printArea="1" view="pageBreakPreview">
      <selection activeCell="B17" sqref="B17:E21"/>
      <pageMargins left="0.7" right="0.7" top="0.75" bottom="0.75" header="0.3" footer="0.3"/>
      <pageSetup paperSize="9" scale="90" fitToHeight="10" orientation="portrait" horizontalDpi="4294967295" verticalDpi="4294967295" r:id="rId11"/>
    </customSheetView>
    <customSheetView guid="{1E2D7167-D6B7-4690-9A83-BF768C4223A4}" fitToPage="1" topLeftCell="A10">
      <selection activeCell="A14" sqref="A14:E14"/>
      <pageMargins left="0.7" right="0.7" top="0.75" bottom="0.75" header="0.3" footer="0.3"/>
      <pageSetup paperSize="9" scale="90" fitToHeight="10" orientation="portrait" horizontalDpi="4294967295" verticalDpi="4294967295" r:id="rId12"/>
    </customSheetView>
    <customSheetView guid="{7A88FC7A-7690-48AB-B789-172043AFADC8}" fitToPage="1" topLeftCell="A22">
      <pageMargins left="0.7" right="0.7" top="0.75" bottom="0.75" header="0.3" footer="0.3"/>
      <pageSetup paperSize="9" scale="90" fitToHeight="10" orientation="portrait" horizontalDpi="4294967295" verticalDpi="4294967295" r:id="rId13"/>
    </customSheetView>
    <customSheetView guid="{CFBF18EC-8277-4311-991B-395AF21BB33B}" fitToPage="1" topLeftCell="A10">
      <selection activeCell="A14" sqref="A14:E14"/>
      <pageMargins left="0.7" right="0.7" top="0.75" bottom="0.75" header="0.3" footer="0.3"/>
      <pageSetup paperSize="9" scale="90" fitToHeight="10" orientation="portrait" horizontalDpi="4294967295" verticalDpi="4294967295" r:id="rId14"/>
    </customSheetView>
    <customSheetView guid="{AA750348-930C-43DE-ADD0-8D60980F5013}" fitToPage="1" topLeftCell="A10">
      <selection activeCell="A14" sqref="A14:E14"/>
      <pageMargins left="0.7" right="0.7" top="0.75" bottom="0.75" header="0.3" footer="0.3"/>
      <pageSetup paperSize="9" scale="90" fitToHeight="10" orientation="portrait" horizontalDpi="4294967295" verticalDpi="4294967295" r:id="rId15"/>
    </customSheetView>
    <customSheetView guid="{14C32814-5A59-4863-9FB1-822FBB75D7D1}" showPageBreaks="1" fitToPage="1" printArea="1" view="pageBreakPreview">
      <selection activeCell="B17" sqref="B17"/>
      <pageMargins left="0.7" right="0.7" top="0.75" bottom="0.75" header="0.3" footer="0.3"/>
      <pageSetup paperSize="9" scale="90" fitToHeight="10" orientation="portrait" horizontalDpi="4294967295" verticalDpi="4294967295" r:id="rId16"/>
    </customSheetView>
    <customSheetView guid="{1F125E51-1799-42D0-B41E-DC039BB17D59}" showPageBreaks="1" fitToPage="1" printArea="1" view="pageBreakPreview" topLeftCell="A7">
      <selection activeCell="E20" sqref="E20"/>
      <pageMargins left="0.7" right="0.7" top="0.75" bottom="0.75" header="0.3" footer="0.3"/>
      <pageSetup paperSize="9" scale="89" fitToHeight="10" orientation="portrait" horizontalDpi="4294967295" verticalDpi="4294967295" r:id="rId17"/>
    </customSheetView>
    <customSheetView guid="{77353208-2D17-4D2E-ADE3-4F168F350B73}" showPageBreaks="1" fitToPage="1" printArea="1" view="pageBreakPreview">
      <selection activeCell="B17" sqref="B17"/>
      <pageMargins left="0.7" right="0.7" top="0.75" bottom="0.75" header="0.3" footer="0.3"/>
      <pageSetup paperSize="9" scale="89" fitToHeight="10" orientation="portrait" horizontalDpi="4294967295" verticalDpi="4294967295" r:id="rId18"/>
    </customSheetView>
    <customSheetView guid="{010B040B-83D1-42E5-9354-A9BE9113BDAC}" showPageBreaks="1" fitToPage="1" printArea="1" view="pageBreakPreview" topLeftCell="A7">
      <selection activeCell="B17" sqref="B17"/>
      <pageMargins left="0.7" right="0.7" top="0.75" bottom="0.75" header="0.3" footer="0.3"/>
      <pageSetup paperSize="9" scale="90" fitToHeight="10" orientation="portrait" horizontalDpi="4294967295" verticalDpi="4294967295" r:id="rId19"/>
    </customSheetView>
    <customSheetView guid="{FC200EB0-6614-47DB-96CE-7610471486D9}" showPageBreaks="1" fitToPage="1" printArea="1" view="pageBreakPreview" topLeftCell="A10">
      <selection activeCell="B19" sqref="B19"/>
      <pageMargins left="0.7" right="0.7" top="0.75" bottom="0.75" header="0.3" footer="0.3"/>
      <pageSetup paperSize="9" scale="93" fitToHeight="10" orientation="portrait" horizontalDpi="4294967295" verticalDpi="4294967295" r:id="rId20"/>
    </customSheetView>
    <customSheetView guid="{35C772BD-8F05-4A18-BEC8-6AF744E22539}" showPageBreaks="1" fitToPage="1" printArea="1" view="pageBreakPreview">
      <selection activeCell="B19" sqref="B19"/>
      <pageMargins left="0.7" right="0.7" top="0.75" bottom="0.75" header="0.3" footer="0.3"/>
      <pageSetup paperSize="9" scale="93" fitToHeight="10" orientation="portrait" horizontalDpi="4294967295" verticalDpi="4294967295" r:id="rId21"/>
    </customSheetView>
    <customSheetView guid="{FADCBE67-C557-4BB1-9129-D4D2EFCC4742}" showPageBreaks="1" fitToPage="1" printArea="1" view="pageBreakPreview">
      <selection activeCell="B17" sqref="B17"/>
      <pageMargins left="0.7" right="0.7" top="0.75" bottom="0.75" header="0.3" footer="0.3"/>
      <pageSetup paperSize="9" scale="93" fitToHeight="10" orientation="portrait" horizontalDpi="4294967295" verticalDpi="4294967295" r:id="rId22"/>
    </customSheetView>
    <customSheetView guid="{E1B28BB1-ED8F-4C22-9AA1-AB162FCA7917}" showPageBreaks="1" fitToPage="1" printArea="1" view="pageBreakPreview">
      <selection activeCell="B17" sqref="B17"/>
      <pageMargins left="0.7" right="0.7" top="0.75" bottom="0.75" header="0.3" footer="0.3"/>
      <pageSetup paperSize="9" scale="93" fitToHeight="10" orientation="portrait" horizontalDpi="4294967295" verticalDpi="4294967295" r:id="rId23"/>
    </customSheetView>
  </customSheetViews>
  <mergeCells count="13">
    <mergeCell ref="A22:E22"/>
    <mergeCell ref="A14:E14"/>
    <mergeCell ref="A15:A16"/>
    <mergeCell ref="B15:B16"/>
    <mergeCell ref="C15:C16"/>
    <mergeCell ref="D15:E15"/>
    <mergeCell ref="A3:E3"/>
    <mergeCell ref="B11:C11"/>
    <mergeCell ref="A7:C7"/>
    <mergeCell ref="B8:C8"/>
    <mergeCell ref="B9:C9"/>
    <mergeCell ref="B10:C10"/>
    <mergeCell ref="A4:E4"/>
  </mergeCells>
  <pageMargins left="0.7" right="0.7" top="0.75" bottom="0.75" header="0.3" footer="0.3"/>
  <pageSetup paperSize="9" scale="93" fitToHeight="10" orientation="portrait" horizontalDpi="4294967295" verticalDpi="4294967295" r:id="rId24"/>
  <drawing r:id="rId25"/>
  <legacyDrawing r:id="rId26"/>
  <mc:AlternateContent xmlns:mc="http://schemas.openxmlformats.org/markup-compatibility/2006">
    <mc:Choice Requires="x14">
      <controls>
        <mc:AlternateContent xmlns:mc="http://schemas.openxmlformats.org/markup-compatibility/2006">
          <mc:Choice Requires="x14">
            <control shapeId="32769" r:id="rId27" name="Check Box 1">
              <controlPr defaultSize="0" print="0" autoFill="0" autoLine="0" autoPict="0">
                <anchor moveWithCells="1">
                  <from>
                    <xdr:col>4</xdr:col>
                    <xdr:colOff>914400</xdr:colOff>
                    <xdr:row>22</xdr:row>
                    <xdr:rowOff>0</xdr:rowOff>
                  </from>
                  <to>
                    <xdr:col>4</xdr:col>
                    <xdr:colOff>914400</xdr:colOff>
                    <xdr:row>27</xdr:row>
                    <xdr:rowOff>152400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E28"/>
  <sheetViews>
    <sheetView view="pageBreakPreview" zoomScaleNormal="100" zoomScaleSheetLayoutView="100" workbookViewId="0">
      <selection activeCell="C19" sqref="C19"/>
    </sheetView>
  </sheetViews>
  <sheetFormatPr defaultRowHeight="13.5"/>
  <cols>
    <col min="1" max="1" width="19.5703125" customWidth="1"/>
    <col min="2" max="2" width="17.85546875" customWidth="1"/>
    <col min="3" max="3" width="24.85546875" customWidth="1"/>
    <col min="4" max="4" width="23.28515625" customWidth="1"/>
    <col min="5" max="5" width="23" customWidth="1"/>
    <col min="6" max="6" width="9.85546875" customWidth="1"/>
  </cols>
  <sheetData>
    <row r="1" spans="1:5" ht="16.5">
      <c r="A1" s="96" t="str">
        <f>Basic!B3</f>
        <v>CC/NT/W-TW/DOM/A04/25/01234</v>
      </c>
      <c r="B1" s="347"/>
      <c r="C1" s="347"/>
      <c r="D1" s="347"/>
      <c r="E1" s="348" t="s">
        <v>510</v>
      </c>
    </row>
    <row r="2" spans="1:5" ht="15.75">
      <c r="A2" s="349"/>
      <c r="B2" s="315"/>
      <c r="C2" s="315"/>
      <c r="D2" s="315"/>
      <c r="E2" s="350"/>
    </row>
    <row r="3" spans="1:5" ht="108" customHeight="1">
      <c r="A3" s="902" t="str">
        <f>'Attach 3(JV)'!A3</f>
        <v>Transmission Line Package TL01 for construction of 132kV D/C (Single HTLS Equivalent Panther) Transmission line from Rammam-III HEP to POWERGRID Rangpo Substation under Consultancy services to NTPC Ltd.</v>
      </c>
      <c r="B3" s="902"/>
      <c r="C3" s="902"/>
      <c r="D3" s="902"/>
      <c r="E3" s="902"/>
    </row>
    <row r="4" spans="1:5" ht="24" customHeight="1">
      <c r="A4" s="892" t="s">
        <v>641</v>
      </c>
      <c r="B4" s="893"/>
      <c r="C4" s="893"/>
      <c r="D4" s="893"/>
      <c r="E4" s="894"/>
    </row>
    <row r="5" spans="1:5" ht="15.75" customHeight="1">
      <c r="A5" s="351"/>
      <c r="B5" s="315"/>
      <c r="C5" s="315"/>
      <c r="D5" s="315"/>
      <c r="E5" s="350"/>
    </row>
    <row r="6" spans="1:5" ht="16.5">
      <c r="A6" s="352" t="str">
        <f>'Attach 3(JV)'!A7</f>
        <v>Bidder’s Name and Address :</v>
      </c>
      <c r="B6" s="33"/>
      <c r="C6" s="33"/>
      <c r="D6" s="14" t="str">
        <f>'Attach 3(JV)'!E7</f>
        <v>To:</v>
      </c>
      <c r="E6" s="300"/>
    </row>
    <row r="7" spans="1:5" ht="16.5">
      <c r="A7" s="880" t="str">
        <f>'Attach 3(JV)'!A8</f>
        <v/>
      </c>
      <c r="B7" s="647"/>
      <c r="C7" s="647"/>
      <c r="D7" s="11" t="str">
        <f>'Attach 3(JV)'!E8</f>
        <v>Contract Services</v>
      </c>
      <c r="E7" s="300"/>
    </row>
    <row r="8" spans="1:5" ht="16.5">
      <c r="A8" s="353" t="s">
        <v>356</v>
      </c>
      <c r="B8" s="651" t="str">
        <f>'Attach 3(JV)'!B9</f>
        <v/>
      </c>
      <c r="C8" s="651"/>
      <c r="D8" s="11" t="str">
        <f>'Attach 3(JV)'!E9</f>
        <v>Power Grid Corporation of India Ltd.,</v>
      </c>
      <c r="E8" s="300"/>
    </row>
    <row r="9" spans="1:5" ht="16.5">
      <c r="A9" s="353" t="s">
        <v>358</v>
      </c>
      <c r="B9" s="651" t="str">
        <f>'Attach 3(JV)'!B10</f>
        <v/>
      </c>
      <c r="C9" s="651"/>
      <c r="D9" s="11" t="str">
        <f>'Attach 3(JV)'!E10</f>
        <v>"Saudamini", Plot No. 2, Sector 29</v>
      </c>
      <c r="E9" s="300"/>
    </row>
    <row r="10" spans="1:5" ht="16.5">
      <c r="A10" s="354"/>
      <c r="B10" s="651" t="str">
        <f>'Attach 3(JV)'!B11</f>
        <v/>
      </c>
      <c r="C10" s="651"/>
      <c r="D10" s="11"/>
      <c r="E10" s="300"/>
    </row>
    <row r="11" spans="1:5" ht="16.5">
      <c r="A11" s="355"/>
      <c r="B11" s="651" t="str">
        <f>'Attach 3(JV)'!B12</f>
        <v/>
      </c>
      <c r="C11" s="651"/>
      <c r="D11" s="11"/>
      <c r="E11" s="300"/>
    </row>
    <row r="12" spans="1:5" ht="16.5">
      <c r="A12" s="355"/>
      <c r="B12" s="273"/>
      <c r="C12" s="273"/>
      <c r="D12" s="11"/>
      <c r="E12" s="300"/>
    </row>
    <row r="13" spans="1:5" ht="15.75">
      <c r="A13" s="349" t="s">
        <v>350</v>
      </c>
      <c r="B13" s="315"/>
      <c r="C13" s="315"/>
      <c r="D13" s="315"/>
      <c r="E13" s="350"/>
    </row>
    <row r="14" spans="1:5" ht="108" customHeight="1">
      <c r="A14" s="895" t="s">
        <v>640</v>
      </c>
      <c r="B14" s="896"/>
      <c r="C14" s="896"/>
      <c r="D14" s="896"/>
      <c r="E14" s="897"/>
    </row>
    <row r="15" spans="1:5" ht="16.5" customHeight="1">
      <c r="A15" s="876" t="s">
        <v>354</v>
      </c>
      <c r="B15" s="876" t="s">
        <v>372</v>
      </c>
      <c r="C15" s="876" t="s">
        <v>374</v>
      </c>
      <c r="D15" s="898" t="s">
        <v>639</v>
      </c>
      <c r="E15" s="899"/>
    </row>
    <row r="16" spans="1:5">
      <c r="A16" s="877"/>
      <c r="B16" s="877"/>
      <c r="C16" s="877"/>
      <c r="D16" s="900"/>
      <c r="E16" s="901"/>
    </row>
    <row r="17" spans="1:5" ht="29.25" customHeight="1">
      <c r="A17" s="524">
        <v>1</v>
      </c>
      <c r="B17" s="525"/>
      <c r="C17" s="525"/>
      <c r="D17" s="890"/>
      <c r="E17" s="891"/>
    </row>
    <row r="18" spans="1:5" ht="29.25" customHeight="1">
      <c r="A18" s="524">
        <v>2</v>
      </c>
      <c r="B18" s="525"/>
      <c r="C18" s="525"/>
      <c r="D18" s="890"/>
      <c r="E18" s="891"/>
    </row>
    <row r="19" spans="1:5" ht="29.25" customHeight="1">
      <c r="A19" s="524">
        <v>3</v>
      </c>
      <c r="B19" s="525"/>
      <c r="C19" s="525"/>
      <c r="D19" s="526"/>
      <c r="E19" s="527"/>
    </row>
    <row r="20" spans="1:5" ht="29.25" customHeight="1">
      <c r="A20" s="524">
        <v>4</v>
      </c>
      <c r="B20" s="525"/>
      <c r="C20" s="525"/>
      <c r="D20" s="890"/>
      <c r="E20" s="891"/>
    </row>
    <row r="21" spans="1:5" ht="29.25" customHeight="1">
      <c r="A21" s="524">
        <v>5</v>
      </c>
      <c r="B21" s="525"/>
      <c r="C21" s="525"/>
      <c r="D21" s="890"/>
      <c r="E21" s="891"/>
    </row>
    <row r="22" spans="1:5" ht="16.5" customHeight="1">
      <c r="A22" s="349"/>
      <c r="B22" s="315"/>
      <c r="C22" s="356"/>
      <c r="D22" s="315"/>
      <c r="E22" s="350"/>
    </row>
    <row r="23" spans="1:5" ht="16.5" customHeight="1">
      <c r="A23" s="357" t="s">
        <v>6</v>
      </c>
      <c r="B23" s="77" t="str">
        <f>'Attach 3(JV)'!B24</f>
        <v/>
      </c>
      <c r="C23" s="38" t="s">
        <v>4</v>
      </c>
      <c r="D23" s="272" t="str">
        <f>'Attach 3(JV)'!E24</f>
        <v/>
      </c>
      <c r="E23" s="300"/>
    </row>
    <row r="24" spans="1:5" ht="16.5">
      <c r="A24" s="357" t="s">
        <v>7</v>
      </c>
      <c r="B24" s="272" t="str">
        <f>'Attach 3(JV)'!B25</f>
        <v/>
      </c>
      <c r="C24" s="38" t="s">
        <v>5</v>
      </c>
      <c r="D24" s="272" t="str">
        <f>'Attach 3(JV)'!E25</f>
        <v/>
      </c>
      <c r="E24" s="300"/>
    </row>
    <row r="25" spans="1:5">
      <c r="A25" s="358"/>
      <c r="E25" s="359"/>
    </row>
    <row r="26" spans="1:5">
      <c r="A26" s="358"/>
      <c r="E26" s="359"/>
    </row>
    <row r="27" spans="1:5">
      <c r="A27" s="358"/>
      <c r="E27" s="359"/>
    </row>
    <row r="28" spans="1:5" ht="15" customHeight="1">
      <c r="A28" s="360"/>
      <c r="B28" s="361"/>
      <c r="C28" s="361"/>
      <c r="D28" s="361"/>
      <c r="E28" s="362"/>
    </row>
  </sheetData>
  <sheetProtection password="CA1A" sheet="1" formatColumns="0" formatRows="0" selectLockedCells="1"/>
  <customSheetViews>
    <customSheetView guid="{B7CC3635-BEA1-4EB6-9397-ABEDC5D04D5E}"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1"/>
    </customSheetView>
    <customSheetView guid="{7518E083-431A-45D0-A3DD-DF0866826B90}"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2"/>
    </customSheetView>
    <customSheetView guid="{CD28740F-9825-447C-B887-B18F0232D126}"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3"/>
    </customSheetView>
    <customSheetView guid="{012A8702-091E-4FD1-8E26-12B65B8B3B8C}" showPageBreaks="1" fitToPage="1" printArea="1" state="hidden" view="pageBreakPreview">
      <selection activeCell="C19" sqref="C19"/>
      <pageMargins left="0.7" right="0.7" top="0.75" bottom="0.75" header="0.3" footer="0.3"/>
      <pageSetup paperSize="9" scale="89" fitToHeight="10" orientation="portrait" horizontalDpi="4294967295" verticalDpi="4294967295" r:id="rId4"/>
    </customSheetView>
    <customSheetView guid="{0D490C87-B003-4943-9825-ACE0B8E7CC06}"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5"/>
    </customSheetView>
    <customSheetView guid="{4D67A8FB-66CE-4EFD-8932-C754BE25ED43}"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6"/>
    </customSheetView>
    <customSheetView guid="{B07CB001-8FAF-40AD-8AD5-A65A64B33B35}"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7"/>
    </customSheetView>
    <customSheetView guid="{8CF338B0-8CA3-4AF4-816D-CB7A6D8E33BC}"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8"/>
    </customSheetView>
    <customSheetView guid="{D05C69EC-C4A6-4AED-AFBA-A3044FD4B3FB}" showPageBreaks="1" fitToPage="1" printArea="1" view="pageBreakPreview">
      <selection activeCell="B17" sqref="B17"/>
      <pageMargins left="0.7" right="0.7" top="0.75" bottom="0.75" header="0.3" footer="0.3"/>
      <pageSetup paperSize="9" scale="90" fitToHeight="10" orientation="portrait" horizontalDpi="4294967295" verticalDpi="4294967295" r:id="rId9"/>
    </customSheetView>
    <customSheetView guid="{1F125E51-1799-42D0-B41E-DC039BB17D59}" showPageBreaks="1" fitToPage="1" printArea="1" state="hidden" view="pageBreakPreview">
      <selection activeCell="C19" sqref="C19"/>
      <pageMargins left="0.7" right="0.7" top="0.75" bottom="0.75" header="0.3" footer="0.3"/>
      <pageSetup paperSize="9" scale="89" fitToHeight="10" orientation="portrait" horizontalDpi="4294967295" verticalDpi="4294967295" r:id="rId10"/>
    </customSheetView>
    <customSheetView guid="{77353208-2D17-4D2E-ADE3-4F168F350B73}" showPageBreaks="1" fitToPage="1" printArea="1" state="hidden" view="pageBreakPreview">
      <selection activeCell="C19" sqref="C19"/>
      <pageMargins left="0.7" right="0.7" top="0.75" bottom="0.75" header="0.3" footer="0.3"/>
      <pageSetup paperSize="9" scale="89" fitToHeight="10" orientation="portrait" horizontalDpi="4294967295" verticalDpi="4294967295" r:id="rId11"/>
    </customSheetView>
    <customSheetView guid="{010B040B-83D1-42E5-9354-A9BE9113BDAC}"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12"/>
    </customSheetView>
    <customSheetView guid="{FC200EB0-6614-47DB-96CE-7610471486D9}"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13"/>
    </customSheetView>
    <customSheetView guid="{35C772BD-8F05-4A18-BEC8-6AF744E22539}"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14"/>
    </customSheetView>
    <customSheetView guid="{FADCBE67-C557-4BB1-9129-D4D2EFCC4742}"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15"/>
    </customSheetView>
    <customSheetView guid="{E1B28BB1-ED8F-4C22-9AA1-AB162FCA7917}"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16"/>
    </customSheetView>
  </customSheetViews>
  <mergeCells count="16">
    <mergeCell ref="A3:E3"/>
    <mergeCell ref="A7:C7"/>
    <mergeCell ref="B8:C8"/>
    <mergeCell ref="B9:C9"/>
    <mergeCell ref="B10:C10"/>
    <mergeCell ref="B11:C11"/>
    <mergeCell ref="D21:E21"/>
    <mergeCell ref="A4:E4"/>
    <mergeCell ref="A14:E14"/>
    <mergeCell ref="A15:A16"/>
    <mergeCell ref="B15:B16"/>
    <mergeCell ref="C15:C16"/>
    <mergeCell ref="D15:E16"/>
    <mergeCell ref="D17:E17"/>
    <mergeCell ref="D18:E18"/>
    <mergeCell ref="D20:E20"/>
  </mergeCells>
  <pageMargins left="0.7" right="0.7" top="0.75" bottom="0.75" header="0.3" footer="0.3"/>
  <pageSetup paperSize="9" scale="90" fitToHeight="10" orientation="portrait" horizontalDpi="4294967295" verticalDpi="4294967295" r:id="rId17"/>
  <drawing r:id="rId18"/>
  <legacyDrawing r:id="rId19"/>
  <mc:AlternateContent xmlns:mc="http://schemas.openxmlformats.org/markup-compatibility/2006">
    <mc:Choice Requires="x14">
      <controls>
        <mc:AlternateContent xmlns:mc="http://schemas.openxmlformats.org/markup-compatibility/2006">
          <mc:Choice Requires="x14">
            <control shapeId="73729" r:id="rId20" name="Check Box 1">
              <controlPr defaultSize="0" print="0" autoFill="0" autoLine="0" autoPict="0">
                <anchor moveWithCells="1">
                  <from>
                    <xdr:col>4</xdr:col>
                    <xdr:colOff>914400</xdr:colOff>
                    <xdr:row>21</xdr:row>
                    <xdr:rowOff>0</xdr:rowOff>
                  </from>
                  <to>
                    <xdr:col>4</xdr:col>
                    <xdr:colOff>914400</xdr:colOff>
                    <xdr:row>26</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indexed="45"/>
  </sheetPr>
  <dimension ref="A1:Z51"/>
  <sheetViews>
    <sheetView showGridLines="0" view="pageBreakPreview" zoomScaleNormal="100" zoomScaleSheetLayoutView="100" workbookViewId="0">
      <selection activeCell="E20" sqref="E20"/>
    </sheetView>
  </sheetViews>
  <sheetFormatPr defaultRowHeight="16.5"/>
  <cols>
    <col min="1" max="1" width="12.140625" style="30" customWidth="1"/>
    <col min="2" max="2" width="20.5703125" style="30" customWidth="1"/>
    <col min="3" max="3" width="11.42578125" style="30" customWidth="1"/>
    <col min="4" max="4" width="15.42578125" style="30" customWidth="1"/>
    <col min="5" max="5" width="39.28515625" style="30" customWidth="1"/>
    <col min="6" max="7" width="9.140625" style="25"/>
    <col min="8" max="8" width="0" style="25" hidden="1" customWidth="1"/>
    <col min="9" max="16384" width="9.140625" style="26"/>
  </cols>
  <sheetData>
    <row r="1" spans="1:26">
      <c r="A1" s="22" t="str">
        <f>Basic!A3&amp;Basic!B3</f>
        <v>Specification No. :CC/NT/W-TW/DOM/A04/25/01234</v>
      </c>
      <c r="B1" s="23"/>
      <c r="C1" s="23"/>
      <c r="D1" s="23"/>
      <c r="E1" s="24" t="str">
        <f>"Attachment-6 "</f>
        <v xml:space="preserve">Attachment-6 </v>
      </c>
      <c r="Z1" s="169"/>
    </row>
    <row r="2" spans="1:26" ht="10.5" customHeight="1">
      <c r="Z2" s="169"/>
    </row>
    <row r="3" spans="1:26" ht="87" customHeight="1">
      <c r="A3" s="648" t="str">
        <f>'Attach 3(JV)'!A3</f>
        <v>Transmission Line Package TL01 for construction of 132kV D/C (Single HTLS Equivalent Panther) Transmission line from Rammam-III HEP to POWERGRID Rangpo Substation under Consultancy services to NTPC Ltd.</v>
      </c>
      <c r="B3" s="648"/>
      <c r="C3" s="648"/>
      <c r="D3" s="648"/>
      <c r="E3" s="648"/>
      <c r="F3" s="27"/>
      <c r="G3" s="28"/>
      <c r="H3" s="27"/>
    </row>
    <row r="4" spans="1:26" ht="15.75" customHeight="1">
      <c r="A4" s="29"/>
      <c r="H4" s="31"/>
      <c r="I4" s="10"/>
    </row>
    <row r="5" spans="1:26" ht="20.100000000000001" customHeight="1">
      <c r="A5" s="649" t="s">
        <v>50</v>
      </c>
      <c r="B5" s="649"/>
      <c r="C5" s="649"/>
      <c r="D5" s="649"/>
      <c r="E5" s="649"/>
      <c r="F5" s="32"/>
      <c r="H5" s="31"/>
      <c r="I5" s="10"/>
    </row>
    <row r="6" spans="1:26" ht="10.5" customHeight="1">
      <c r="A6" s="33"/>
      <c r="H6" s="31"/>
      <c r="I6" s="10"/>
    </row>
    <row r="7" spans="1:26" ht="20.100000000000001" customHeight="1">
      <c r="A7" s="34" t="str">
        <f>'Attach 3(JV)'!A7</f>
        <v>Bidder’s Name and Address :</v>
      </c>
      <c r="E7" s="14" t="str">
        <f>'Attach 3(JV)'!E7</f>
        <v>To:</v>
      </c>
      <c r="H7" s="31"/>
      <c r="I7" s="10"/>
    </row>
    <row r="8" spans="1:26" ht="36" customHeight="1">
      <c r="A8" s="647" t="str">
        <f>'Attach 3(JV)'!A8</f>
        <v/>
      </c>
      <c r="B8" s="647"/>
      <c r="C8" s="647"/>
      <c r="D8" s="647"/>
      <c r="E8" s="11" t="str">
        <f>'Attach 3(JV)'!E8</f>
        <v>Contract Services</v>
      </c>
      <c r="H8" s="31"/>
      <c r="I8" s="10"/>
    </row>
    <row r="9" spans="1:26" ht="20.100000000000001" customHeight="1">
      <c r="A9" s="12" t="s">
        <v>356</v>
      </c>
      <c r="B9" s="651" t="str">
        <f>'Attach 3(JV)'!B9</f>
        <v/>
      </c>
      <c r="C9" s="651"/>
      <c r="D9" s="651"/>
      <c r="E9" s="11" t="str">
        <f>'Attach 3(JV)'!E9</f>
        <v>Power Grid Corporation of India Ltd.,</v>
      </c>
      <c r="H9" s="31"/>
      <c r="I9" s="10"/>
    </row>
    <row r="10" spans="1:26" ht="20.100000000000001" customHeight="1">
      <c r="A10" s="12" t="s">
        <v>358</v>
      </c>
      <c r="B10" s="651" t="str">
        <f>'Attach 3(JV)'!B10</f>
        <v/>
      </c>
      <c r="C10" s="651"/>
      <c r="D10" s="651"/>
      <c r="E10" s="11" t="str">
        <f>'Attach 3(JV)'!E10</f>
        <v>"Saudamini", Plot No. 2, Sector 29</v>
      </c>
      <c r="H10" s="31"/>
      <c r="I10" s="10"/>
    </row>
    <row r="11" spans="1:26" ht="20.100000000000001" customHeight="1">
      <c r="B11" s="651" t="str">
        <f>'Attach 3(JV)'!B11</f>
        <v/>
      </c>
      <c r="C11" s="651"/>
      <c r="D11" s="651"/>
      <c r="E11" s="11" t="str">
        <f>'Attach 3(JV)'!E11</f>
        <v>Gurgaon (Haryana) - 122001</v>
      </c>
    </row>
    <row r="12" spans="1:26" ht="17.25" customHeight="1">
      <c r="A12" s="33"/>
      <c r="B12" s="651" t="str">
        <f>'Attach 3(JV)'!B12</f>
        <v/>
      </c>
      <c r="C12" s="651"/>
      <c r="D12" s="651"/>
      <c r="E12" s="11"/>
    </row>
    <row r="13" spans="1:26" ht="21" customHeight="1">
      <c r="A13" s="30" t="s">
        <v>350</v>
      </c>
      <c r="B13" s="112"/>
      <c r="C13" s="112"/>
      <c r="D13" s="112"/>
    </row>
    <row r="14" spans="1:26" ht="54.75" customHeight="1">
      <c r="A14" s="650" t="s">
        <v>51</v>
      </c>
      <c r="B14" s="650"/>
      <c r="C14" s="650"/>
      <c r="D14" s="650"/>
      <c r="E14" s="650"/>
      <c r="F14" s="35"/>
      <c r="G14" s="35"/>
      <c r="H14" s="35"/>
    </row>
    <row r="15" spans="1:26" ht="25.5" customHeight="1">
      <c r="A15" s="33"/>
      <c r="B15" s="33"/>
      <c r="C15" s="33"/>
      <c r="D15" s="33"/>
      <c r="E15" s="33"/>
      <c r="F15" s="35"/>
      <c r="G15" s="35"/>
      <c r="H15" s="35"/>
    </row>
    <row r="16" spans="1:26" ht="42" customHeight="1">
      <c r="A16" s="50" t="s">
        <v>354</v>
      </c>
      <c r="B16" s="50" t="s">
        <v>52</v>
      </c>
      <c r="C16" s="906" t="s">
        <v>53</v>
      </c>
      <c r="D16" s="906"/>
      <c r="E16" s="50" t="s">
        <v>54</v>
      </c>
      <c r="F16" s="35"/>
      <c r="G16" s="35"/>
      <c r="H16" s="35"/>
    </row>
    <row r="17" spans="1:8" ht="21" customHeight="1">
      <c r="A17" s="283"/>
      <c r="B17" s="283"/>
      <c r="C17" s="903"/>
      <c r="D17" s="904"/>
      <c r="E17" s="283"/>
      <c r="F17" s="35"/>
      <c r="G17" s="35"/>
      <c r="H17" s="35"/>
    </row>
    <row r="18" spans="1:8" ht="21" customHeight="1">
      <c r="A18" s="283"/>
      <c r="B18" s="283"/>
      <c r="C18" s="903"/>
      <c r="D18" s="904"/>
      <c r="E18" s="283"/>
      <c r="F18" s="35"/>
      <c r="G18" s="35"/>
      <c r="H18" s="35"/>
    </row>
    <row r="19" spans="1:8" ht="21" customHeight="1">
      <c r="A19" s="283"/>
      <c r="B19" s="283"/>
      <c r="C19" s="905"/>
      <c r="D19" s="905"/>
      <c r="E19" s="283"/>
      <c r="F19" s="35"/>
      <c r="G19" s="35"/>
      <c r="H19" s="35"/>
    </row>
    <row r="20" spans="1:8" ht="21" customHeight="1">
      <c r="A20" s="283"/>
      <c r="B20" s="283"/>
      <c r="C20" s="905"/>
      <c r="D20" s="905"/>
      <c r="E20" s="283"/>
      <c r="F20" s="219"/>
      <c r="G20" s="219"/>
      <c r="H20" s="218" t="b">
        <v>1</v>
      </c>
    </row>
    <row r="21" spans="1:8" ht="21" customHeight="1">
      <c r="A21" s="283"/>
      <c r="B21" s="283"/>
      <c r="C21" s="905"/>
      <c r="D21" s="905"/>
      <c r="E21" s="283"/>
      <c r="F21" s="219"/>
      <c r="G21" s="219"/>
      <c r="H21" s="220"/>
    </row>
    <row r="22" spans="1:8" ht="16.5" customHeight="1">
      <c r="D22" s="33"/>
      <c r="E22" s="33"/>
      <c r="F22" s="35"/>
      <c r="G22" s="35"/>
      <c r="H22" s="35"/>
    </row>
    <row r="23" spans="1:8" s="25" customFormat="1" ht="51.75" customHeight="1">
      <c r="A23" s="867" t="s">
        <v>55</v>
      </c>
      <c r="B23" s="867"/>
      <c r="C23" s="867"/>
      <c r="D23" s="867"/>
      <c r="E23" s="867"/>
      <c r="F23" s="35"/>
      <c r="G23" s="35"/>
      <c r="H23" s="35"/>
    </row>
    <row r="24" spans="1:8" s="25" customFormat="1" ht="96.75" customHeight="1">
      <c r="A24" s="867" t="s">
        <v>56</v>
      </c>
      <c r="B24" s="867"/>
      <c r="C24" s="867"/>
      <c r="D24" s="867"/>
      <c r="E24" s="867"/>
      <c r="F24" s="35"/>
      <c r="G24" s="35"/>
      <c r="H24" s="35"/>
    </row>
    <row r="25" spans="1:8" s="25" customFormat="1" ht="24" customHeight="1">
      <c r="A25" s="213"/>
      <c r="B25" s="213"/>
      <c r="C25" s="213"/>
      <c r="D25" s="38"/>
      <c r="E25" s="213"/>
      <c r="F25" s="35"/>
      <c r="G25" s="35"/>
      <c r="H25" s="35"/>
    </row>
    <row r="26" spans="1:8" ht="24" customHeight="1">
      <c r="A26" s="37" t="s">
        <v>6</v>
      </c>
      <c r="B26" s="77" t="str">
        <f>'Attach 3(JV)'!B24</f>
        <v/>
      </c>
      <c r="C26" s="40"/>
      <c r="D26" s="38" t="s">
        <v>4</v>
      </c>
      <c r="E26" s="272" t="str">
        <f>'Attach 3(JV)'!E24</f>
        <v/>
      </c>
    </row>
    <row r="27" spans="1:8" ht="24" customHeight="1">
      <c r="A27" s="37" t="s">
        <v>7</v>
      </c>
      <c r="B27" s="272" t="str">
        <f>'Attach 3(JV)'!B25</f>
        <v/>
      </c>
      <c r="C27" s="40"/>
      <c r="D27" s="38" t="s">
        <v>5</v>
      </c>
      <c r="E27" s="272" t="str">
        <f>'Attach 3(JV)'!E25</f>
        <v/>
      </c>
    </row>
    <row r="28" spans="1:8" ht="24" customHeight="1">
      <c r="D28" s="38"/>
    </row>
    <row r="29" spans="1:8" ht="24" customHeight="1">
      <c r="D29" s="38"/>
    </row>
    <row r="30" spans="1:8" s="58" customFormat="1" ht="32.25" customHeight="1">
      <c r="A30" s="34" t="str">
        <f>A1</f>
        <v>Specification No. :CC/NT/W-TW/DOM/A04/25/01234</v>
      </c>
      <c r="B30" s="34"/>
      <c r="C30" s="34"/>
      <c r="D30" s="34"/>
      <c r="E30" s="65" t="str">
        <f>"Annexure I to" &amp; E1</f>
        <v xml:space="preserve">Annexure I toAttachment-6 </v>
      </c>
      <c r="F30" s="57"/>
      <c r="G30" s="57"/>
      <c r="H30" s="57"/>
    </row>
    <row r="31" spans="1:8" ht="15.75" customHeight="1">
      <c r="A31" s="907"/>
      <c r="B31" s="907"/>
      <c r="C31" s="907"/>
      <c r="D31" s="907"/>
      <c r="E31" s="907"/>
    </row>
    <row r="32" spans="1:8" ht="20.100000000000001" customHeight="1">
      <c r="A32" s="652" t="str">
        <f>A5</f>
        <v>(Alternative, Deviations and Exceptions to the Provisions)</v>
      </c>
      <c r="B32" s="652"/>
      <c r="C32" s="652"/>
      <c r="D32" s="652"/>
      <c r="E32" s="652"/>
    </row>
    <row r="33" spans="1:5" ht="20.100000000000001" customHeight="1">
      <c r="A33" s="652" t="s">
        <v>184</v>
      </c>
      <c r="B33" s="652"/>
      <c r="C33" s="652"/>
      <c r="D33" s="652"/>
      <c r="E33" s="652"/>
    </row>
    <row r="34" spans="1:5" ht="20.100000000000001" customHeight="1"/>
    <row r="35" spans="1:5" ht="42" customHeight="1">
      <c r="A35" s="50" t="s">
        <v>354</v>
      </c>
      <c r="B35" s="50" t="s">
        <v>52</v>
      </c>
      <c r="C35" s="906" t="s">
        <v>53</v>
      </c>
      <c r="D35" s="906"/>
      <c r="E35" s="50" t="s">
        <v>54</v>
      </c>
    </row>
    <row r="36" spans="1:5" ht="39.950000000000003" customHeight="1">
      <c r="A36" s="283"/>
      <c r="B36" s="283"/>
      <c r="C36" s="903"/>
      <c r="D36" s="904"/>
      <c r="E36" s="283"/>
    </row>
    <row r="37" spans="1:5" ht="39.950000000000003" customHeight="1">
      <c r="A37" s="283"/>
      <c r="B37" s="283"/>
      <c r="C37" s="903"/>
      <c r="D37" s="904"/>
      <c r="E37" s="283"/>
    </row>
    <row r="38" spans="1:5" ht="39.950000000000003" customHeight="1">
      <c r="A38" s="283"/>
      <c r="B38" s="283"/>
      <c r="C38" s="903"/>
      <c r="D38" s="904"/>
      <c r="E38" s="283"/>
    </row>
    <row r="39" spans="1:5" ht="39.950000000000003" customHeight="1">
      <c r="A39" s="283"/>
      <c r="B39" s="283"/>
      <c r="C39" s="903"/>
      <c r="D39" s="904"/>
      <c r="E39" s="283"/>
    </row>
    <row r="40" spans="1:5" ht="39.950000000000003" customHeight="1">
      <c r="A40" s="283"/>
      <c r="B40" s="283"/>
      <c r="C40" s="903"/>
      <c r="D40" s="904"/>
      <c r="E40" s="283"/>
    </row>
    <row r="41" spans="1:5" ht="39.950000000000003" customHeight="1">
      <c r="A41" s="283"/>
      <c r="B41" s="283"/>
      <c r="C41" s="903"/>
      <c r="D41" s="904"/>
      <c r="E41" s="283"/>
    </row>
    <row r="42" spans="1:5" ht="39.950000000000003" customHeight="1">
      <c r="A42" s="283"/>
      <c r="B42" s="283"/>
      <c r="C42" s="903"/>
      <c r="D42" s="904"/>
      <c r="E42" s="283"/>
    </row>
    <row r="43" spans="1:5" ht="39.950000000000003" customHeight="1">
      <c r="A43" s="283"/>
      <c r="B43" s="283"/>
      <c r="C43" s="903"/>
      <c r="D43" s="904"/>
      <c r="E43" s="283"/>
    </row>
    <row r="44" spans="1:5" ht="39.950000000000003" customHeight="1">
      <c r="A44" s="283"/>
      <c r="B44" s="283"/>
      <c r="C44" s="903"/>
      <c r="D44" s="904"/>
      <c r="E44" s="283"/>
    </row>
    <row r="45" spans="1:5" ht="39.950000000000003" customHeight="1">
      <c r="A45" s="283"/>
      <c r="B45" s="283"/>
      <c r="C45" s="903"/>
      <c r="D45" s="904"/>
      <c r="E45" s="283"/>
    </row>
    <row r="46" spans="1:5" ht="20.100000000000001" customHeight="1"/>
    <row r="47" spans="1:5" ht="25.5" customHeight="1"/>
    <row r="48" spans="1:5" ht="25.5" customHeight="1">
      <c r="A48" s="26"/>
      <c r="B48" s="26"/>
      <c r="C48" s="26"/>
      <c r="D48" s="38"/>
      <c r="E48" s="26"/>
    </row>
    <row r="49" spans="1:5" ht="25.5" customHeight="1">
      <c r="A49" s="37" t="s">
        <v>6</v>
      </c>
      <c r="B49" s="77" t="str">
        <f>B26</f>
        <v/>
      </c>
      <c r="C49" s="40"/>
      <c r="D49" s="38" t="s">
        <v>4</v>
      </c>
      <c r="E49" s="272" t="str">
        <f>E26</f>
        <v/>
      </c>
    </row>
    <row r="50" spans="1:5" ht="25.5" customHeight="1">
      <c r="A50" s="37" t="s">
        <v>7</v>
      </c>
      <c r="B50" s="277" t="str">
        <f>B27</f>
        <v/>
      </c>
      <c r="C50" s="40"/>
      <c r="D50" s="38" t="s">
        <v>5</v>
      </c>
      <c r="E50" s="272" t="str">
        <f>E27</f>
        <v/>
      </c>
    </row>
    <row r="51" spans="1:5" ht="25.5" customHeight="1">
      <c r="D51" s="38"/>
    </row>
  </sheetData>
  <sheetProtection password="CC69" sheet="1" formatColumns="0" formatRows="0" selectLockedCells="1"/>
  <customSheetViews>
    <customSheetView guid="{B7CC3635-BEA1-4EB6-9397-ABEDC5D04D5E}"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1"/>
      <headerFooter alignWithMargins="0">
        <oddFooter>&amp;R&amp;"Book Antiqua,Bold"&amp;8 Page &amp;P of &amp;N</oddFooter>
      </headerFooter>
    </customSheetView>
    <customSheetView guid="{7518E083-431A-45D0-A3DD-DF0866826B90}" showPageBreaks="1" showGridLines="0" printArea="1" hiddenColumns="1" view="pageBreakPreview" topLeftCell="A31">
      <selection activeCell="A17" sqref="A17"/>
      <rowBreaks count="1" manualBreakCount="1">
        <brk id="27" max="4" man="1"/>
      </rowBreaks>
      <pageMargins left="0.75" right="0.63" top="0.57999999999999996" bottom="0.4" header="0.34" footer="0.2"/>
      <pageSetup scale="94" orientation="portrait" r:id="rId2"/>
      <headerFooter alignWithMargins="0">
        <oddFooter>&amp;R&amp;"Book Antiqua,Bold"&amp;8 Page &amp;P of &amp;N</oddFooter>
      </headerFooter>
    </customSheetView>
    <customSheetView guid="{CD28740F-9825-447C-B887-B18F0232D126}"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3"/>
      <headerFooter alignWithMargins="0">
        <oddFooter>&amp;R&amp;"Book Antiqua,Bold"&amp;8 Page &amp;P of &amp;N</oddFooter>
      </headerFooter>
    </customSheetView>
    <customSheetView guid="{012A8702-091E-4FD1-8E26-12B65B8B3B8C}"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4"/>
      <headerFooter alignWithMargins="0">
        <oddFooter>&amp;R&amp;"Book Antiqua,Bold"&amp;8 Page &amp;P of &amp;N</oddFooter>
      </headerFooter>
    </customSheetView>
    <customSheetView guid="{0D490C87-B003-4943-9825-ACE0B8E7CC06}" showPageBreaks="1" showGridLines="0" printArea="1" hiddenColumns="1" view="pageBreakPreview" topLeftCell="A4">
      <selection activeCell="A17" sqref="A17"/>
      <rowBreaks count="1" manualBreakCount="1">
        <brk id="27" max="4" man="1"/>
      </rowBreaks>
      <pageMargins left="0.75" right="0.63" top="0.57999999999999996" bottom="0.4" header="0.34" footer="0.2"/>
      <pageSetup scale="94" orientation="portrait" r:id="rId5"/>
      <headerFooter alignWithMargins="0">
        <oddFooter>&amp;R&amp;"Book Antiqua,Bold"&amp;8 Page &amp;P of &amp;N</oddFooter>
      </headerFooter>
    </customSheetView>
    <customSheetView guid="{4D67A8FB-66CE-4EFD-8932-C754BE25ED43}"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6"/>
      <headerFooter alignWithMargins="0">
        <oddFooter>&amp;R&amp;"Book Antiqua,Bold"&amp;8 Page &amp;P of &amp;N</oddFooter>
      </headerFooter>
    </customSheetView>
    <customSheetView guid="{B07CB001-8FAF-40AD-8AD5-A65A64B33B35}"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7"/>
      <headerFooter alignWithMargins="0">
        <oddFooter>&amp;R&amp;"Book Antiqua,Bold"&amp;8 Page &amp;P of &amp;N</oddFooter>
      </headerFooter>
    </customSheetView>
    <customSheetView guid="{8CF338B0-8CA3-4AF4-816D-CB7A6D8E33BC}" showPageBreaks="1" showGridLines="0" printArea="1" hiddenColumns="1" view="pageBreakPreview" topLeftCell="A13">
      <selection activeCell="C40" sqref="C40:D40"/>
      <rowBreaks count="1" manualBreakCount="1">
        <brk id="27" max="4" man="1"/>
      </rowBreaks>
      <pageMargins left="0.75" right="0.63" top="0.57999999999999996" bottom="0.4" header="0.34" footer="0.2"/>
      <pageSetup scale="94" orientation="portrait" r:id="rId8"/>
      <headerFooter alignWithMargins="0">
        <oddFooter>&amp;R&amp;"Book Antiqua,Bold"&amp;8 Page &amp;P of &amp;N</oddFooter>
      </headerFooter>
    </customSheetView>
    <customSheetView guid="{D05C69EC-C4A6-4AED-AFBA-A3044FD4B3FB}" showPageBreaks="1" showGridLines="0" printArea="1" hiddenColumns="1" view="pageBreakPreview" topLeftCell="A10">
      <selection activeCell="C40" sqref="C40:D40"/>
      <rowBreaks count="1" manualBreakCount="1">
        <brk id="27" max="4" man="1"/>
      </rowBreaks>
      <pageMargins left="0.75" right="0.63" top="0.57999999999999996" bottom="0.4" header="0.34" footer="0.2"/>
      <pageSetup scale="94" orientation="portrait" r:id="rId9"/>
      <headerFooter alignWithMargins="0">
        <oddFooter>&amp;R&amp;"Book Antiqua,Bold"&amp;8 Page &amp;P of &amp;N</oddFooter>
      </headerFooter>
    </customSheetView>
    <customSheetView guid="{BE615921-12B2-47E1-81BB-292B559B4C46}" showPageBreaks="1" showGridLines="0" printArea="1" hiddenColumns="1" view="pageBreakPreview" topLeftCell="A24">
      <selection activeCell="C40" sqref="C40:D40"/>
      <rowBreaks count="1" manualBreakCount="1">
        <brk id="27" max="4" man="1"/>
      </rowBreaks>
      <pageMargins left="0.75" right="0.63" top="0.57999999999999996" bottom="0.4" header="0.34" footer="0.2"/>
      <pageSetup scale="94" orientation="portrait" r:id="rId10"/>
      <headerFooter alignWithMargins="0">
        <oddFooter>&amp;R&amp;"Book Antiqua,Bold"&amp;8 Page &amp;P of &amp;N</oddFooter>
      </headerFooter>
    </customSheetView>
    <customSheetView guid="{13A93EBF-985A-49FD-9FE0-DC75D238EC8C}" showPageBreaks="1" showGridLines="0" printArea="1" hiddenColumns="1" view="pageBreakPreview" topLeftCell="A7">
      <selection activeCell="E20" sqref="E20"/>
      <rowBreaks count="1" manualBreakCount="1">
        <brk id="27" max="4" man="1"/>
      </rowBreaks>
      <pageMargins left="0.75" right="0.63" top="0.57999999999999996" bottom="0.4" header="0.34" footer="0.2"/>
      <pageSetup scale="94" orientation="portrait" r:id="rId11"/>
      <headerFooter alignWithMargins="0">
        <oddFooter>&amp;R&amp;"Book Antiqua,Bold"&amp;8 Page &amp;P of &amp;N</oddFooter>
      </headerFooter>
    </customSheetView>
    <customSheetView guid="{1E2D7167-D6B7-4690-9A83-BF768C4223A4}" showPageBreaks="1" showGridLines="0" printArea="1" hiddenColumns="1" view="pageBreakPreview">
      <selection activeCell="B75" sqref="B75:C75"/>
      <rowBreaks count="1" manualBreakCount="1">
        <brk id="27" max="4" man="1"/>
      </rowBreaks>
      <pageMargins left="0.75" right="0.63" top="0.57999999999999996" bottom="0.4" header="0.34" footer="0.2"/>
      <pageSetup scale="94" orientation="portrait" r:id="rId12"/>
      <headerFooter alignWithMargins="0">
        <oddFooter>&amp;R&amp;"Book Antiqua,Bold"&amp;8 Page &amp;P of &amp;N</oddFooter>
      </headerFooter>
    </customSheetView>
    <customSheetView guid="{7A88FC7A-7690-48AB-B789-172043AFADC8}" showPageBreaks="1" showGridLines="0" printArea="1" hiddenColumns="1" view="pageBreakPreview" topLeftCell="A13">
      <selection activeCell="B75" sqref="B75:C75"/>
      <rowBreaks count="1" manualBreakCount="1">
        <brk id="27" max="4" man="1"/>
      </rowBreaks>
      <pageMargins left="0.75" right="0.63" top="0.57999999999999996" bottom="0.4" header="0.34" footer="0.2"/>
      <pageSetup scale="94" orientation="portrait" r:id="rId13"/>
      <headerFooter alignWithMargins="0">
        <oddFooter>&amp;R&amp;"Book Antiqua,Bold"&amp;8 Page &amp;P of &amp;N</oddFooter>
      </headerFooter>
    </customSheetView>
    <customSheetView guid="{CB7CD015-9A92-451A-BEF4-2BC98E3768DD}" showPageBreaks="1" showGridLines="0" printArea="1" hiddenColumns="1" view="pageBreakPreview">
      <selection activeCell="A17" sqref="A17"/>
      <pageMargins left="0.75" right="0.63" top="0.57999999999999996" bottom="0.4" header="0.34" footer="0.2"/>
      <pageSetup scale="96" orientation="portrait" r:id="rId14"/>
      <headerFooter alignWithMargins="0">
        <oddFooter>&amp;R&amp;"Book Antiqua,Bold"&amp;8 Page &amp;P of &amp;N</oddFooter>
      </headerFooter>
    </customSheetView>
    <customSheetView guid="{44C1C443-3199-4288-884A-D16AF7B2CD69}" showPageBreaks="1" showGridLines="0" printArea="1" hiddenColumns="1" view="pageBreakPreview">
      <selection activeCell="A17" sqref="A17"/>
      <pageMargins left="0.75" right="0.63" top="0.57999999999999996" bottom="0.4" header="0.34" footer="0.2"/>
      <pageSetup scale="96" orientation="portrait" r:id="rId15"/>
      <headerFooter alignWithMargins="0">
        <oddFooter>&amp;R&amp;"Book Antiqua,Bold"&amp;8 Page &amp;P of &amp;N</oddFooter>
      </headerFooter>
    </customSheetView>
    <customSheetView guid="{82E8A0F5-0020-4355-95CF-28601763A783}" showPageBreaks="1" showGridLines="0" printArea="1" hiddenColumns="1" view="pageBreakPreview" topLeftCell="A13">
      <selection activeCell="A17" sqref="A17"/>
      <pageMargins left="0.75" right="0.63" top="0.57999999999999996" bottom="0.4" header="0.34" footer="0.2"/>
      <pageSetup scale="96" orientation="portrait" r:id="rId16"/>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7"/>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8"/>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9"/>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22"/>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4"/>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5"/>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6"/>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7"/>
      <headerFooter alignWithMargins="0">
        <oddFooter>&amp;R&amp;"Book Antiqua,Bold"&amp;8 Page &amp;P of &amp;N</oddFooter>
      </headerFooter>
    </customSheetView>
    <customSheetView guid="{82C64B11-1F50-45B5-B7BB-9F1DC733C833}" showPageBreaks="1" showGridLines="0" printArea="1" hiddenColumns="1" view="pageBreakPreview" topLeftCell="A11">
      <selection activeCell="B75" sqref="B75:C75"/>
      <rowBreaks count="1" manualBreakCount="1">
        <brk id="27" max="4" man="1"/>
      </rowBreaks>
      <pageMargins left="0.75" right="0.63" top="0.57999999999999996" bottom="0.4" header="0.34" footer="0.2"/>
      <pageSetup scale="94" orientation="portrait" r:id="rId28"/>
      <headerFooter alignWithMargins="0">
        <oddFooter>&amp;R&amp;"Book Antiqua,Bold"&amp;8 Page &amp;P of &amp;N</oddFooter>
      </headerFooter>
    </customSheetView>
    <customSheetView guid="{CFBF18EC-8277-4311-991B-395AF21BB33B}" showPageBreaks="1" showGridLines="0" printArea="1" hiddenColumns="1" view="pageBreakPreview">
      <selection activeCell="B75" sqref="B75:C75"/>
      <rowBreaks count="1" manualBreakCount="1">
        <brk id="27" max="4" man="1"/>
      </rowBreaks>
      <pageMargins left="0.75" right="0.63" top="0.57999999999999996" bottom="0.4" header="0.34" footer="0.2"/>
      <pageSetup scale="94" orientation="portrait" r:id="rId29"/>
      <headerFooter alignWithMargins="0">
        <oddFooter>&amp;R&amp;"Book Antiqua,Bold"&amp;8 Page &amp;P of &amp;N</oddFooter>
      </headerFooter>
    </customSheetView>
    <customSheetView guid="{AA750348-930C-43DE-ADD0-8D60980F5013}" showPageBreaks="1" showGridLines="0" printArea="1" hiddenColumns="1" view="pageBreakPreview">
      <selection activeCell="B75" sqref="B75:C75"/>
      <rowBreaks count="1" manualBreakCount="1">
        <brk id="27" max="4" man="1"/>
      </rowBreaks>
      <pageMargins left="0.75" right="0.63" top="0.57999999999999996" bottom="0.4" header="0.34" footer="0.2"/>
      <pageSetup scale="94" orientation="portrait" r:id="rId30"/>
      <headerFooter alignWithMargins="0">
        <oddFooter>&amp;R&amp;"Book Antiqua,Bold"&amp;8 Page &amp;P of &amp;N</oddFooter>
      </headerFooter>
    </customSheetView>
    <customSheetView guid="{14C32814-5A59-4863-9FB1-822FBB75D7D1}"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31"/>
      <headerFooter alignWithMargins="0">
        <oddFooter>&amp;R&amp;"Book Antiqua,Bold"&amp;8 Page &amp;P of &amp;N</oddFooter>
      </headerFooter>
    </customSheetView>
    <customSheetView guid="{1F125E51-1799-42D0-B41E-DC039BB17D59}" showPageBreaks="1" showGridLines="0" printArea="1" hiddenColumns="1" view="pageBreakPreview">
      <selection activeCell="C40" sqref="C40:D40"/>
      <rowBreaks count="1" manualBreakCount="1">
        <brk id="27" max="4" man="1"/>
      </rowBreaks>
      <pageMargins left="0.75" right="0.63" top="0.57999999999999996" bottom="0.4" header="0.34" footer="0.2"/>
      <pageSetup scale="94" orientation="portrait" r:id="rId32"/>
      <headerFooter alignWithMargins="0">
        <oddFooter>&amp;R&amp;"Book Antiqua,Bold"&amp;8 Page &amp;P of &amp;N</oddFooter>
      </headerFooter>
    </customSheetView>
    <customSheetView guid="{77353208-2D17-4D2E-ADE3-4F168F350B73}"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33"/>
      <headerFooter alignWithMargins="0">
        <oddFooter>&amp;R&amp;"Book Antiqua,Bold"&amp;8 Page &amp;P of &amp;N</oddFooter>
      </headerFooter>
    </customSheetView>
    <customSheetView guid="{010B040B-83D1-42E5-9354-A9BE9113BDAC}"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34"/>
      <headerFooter alignWithMargins="0">
        <oddFooter>&amp;R&amp;"Book Antiqua,Bold"&amp;8 Page &amp;P of &amp;N</oddFooter>
      </headerFooter>
    </customSheetView>
    <customSheetView guid="{FC200EB0-6614-47DB-96CE-7610471486D9}"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35"/>
      <headerFooter alignWithMargins="0">
        <oddFooter>&amp;R&amp;"Book Antiqua,Bold"&amp;8 Page &amp;P of &amp;N</oddFooter>
      </headerFooter>
    </customSheetView>
    <customSheetView guid="{35C772BD-8F05-4A18-BEC8-6AF744E22539}"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36"/>
      <headerFooter alignWithMargins="0">
        <oddFooter>&amp;R&amp;"Book Antiqua,Bold"&amp;8 Page &amp;P of &amp;N</oddFooter>
      </headerFooter>
    </customSheetView>
    <customSheetView guid="{FADCBE67-C557-4BB1-9129-D4D2EFCC4742}" showPageBreaks="1" showGridLines="0" printArea="1" hiddenColumns="1" view="pageBreakPreview" topLeftCell="A31">
      <selection activeCell="A17" sqref="A17"/>
      <rowBreaks count="1" manualBreakCount="1">
        <brk id="27" max="4" man="1"/>
      </rowBreaks>
      <pageMargins left="0.75" right="0.63" top="0.57999999999999996" bottom="0.4" header="0.34" footer="0.2"/>
      <pageSetup scale="94" orientation="portrait" r:id="rId37"/>
      <headerFooter alignWithMargins="0">
        <oddFooter>&amp;R&amp;"Book Antiqua,Bold"&amp;8 Page &amp;P of &amp;N</oddFooter>
      </headerFooter>
    </customSheetView>
    <customSheetView guid="{E1B28BB1-ED8F-4C22-9AA1-AB162FCA7917}"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38"/>
      <headerFooter alignWithMargins="0">
        <oddFooter>&amp;R&amp;"Book Antiqua,Bold"&amp;8 Page &amp;P of &amp;N</oddFooter>
      </headerFooter>
    </customSheetView>
  </customSheetViews>
  <mergeCells count="30">
    <mergeCell ref="C16:D16"/>
    <mergeCell ref="A8:D8"/>
    <mergeCell ref="A31:E31"/>
    <mergeCell ref="A3:E3"/>
    <mergeCell ref="A5:E5"/>
    <mergeCell ref="A14:E14"/>
    <mergeCell ref="B9:D9"/>
    <mergeCell ref="B10:D10"/>
    <mergeCell ref="B11:D11"/>
    <mergeCell ref="B12:D12"/>
    <mergeCell ref="C17:D17"/>
    <mergeCell ref="C20:D20"/>
    <mergeCell ref="C18:D18"/>
    <mergeCell ref="C19:D19"/>
    <mergeCell ref="C45:D45"/>
    <mergeCell ref="C41:D41"/>
    <mergeCell ref="C42:D42"/>
    <mergeCell ref="C21:D21"/>
    <mergeCell ref="A23:E23"/>
    <mergeCell ref="A24:E24"/>
    <mergeCell ref="A32:E32"/>
    <mergeCell ref="C39:D39"/>
    <mergeCell ref="C37:D37"/>
    <mergeCell ref="C38:D38"/>
    <mergeCell ref="C44:D44"/>
    <mergeCell ref="A33:E33"/>
    <mergeCell ref="C35:D35"/>
    <mergeCell ref="C36:D36"/>
    <mergeCell ref="C40:D40"/>
    <mergeCell ref="C43:D43"/>
  </mergeCells>
  <phoneticPr fontId="6" type="noConversion"/>
  <conditionalFormatting sqref="A52:E52">
    <cfRule type="expression" dxfId="26" priority="2" stopIfTrue="1">
      <formula>$H$20="No"</formula>
    </cfRule>
  </conditionalFormatting>
  <conditionalFormatting sqref="A31:E51">
    <cfRule type="expression" dxfId="25" priority="3" stopIfTrue="1">
      <formula>$H$20=FALSE</formula>
    </cfRule>
  </conditionalFormatting>
  <conditionalFormatting sqref="A30:E30">
    <cfRule type="expression" dxfId="24" priority="1" stopIfTrue="1">
      <formula>$H$20=FALSE</formula>
    </cfRule>
  </conditionalFormatting>
  <pageMargins left="0.75" right="0.63" top="0.57999999999999996" bottom="0.4" header="0.34" footer="0.2"/>
  <pageSetup scale="94" orientation="portrait" r:id="rId39"/>
  <headerFooter alignWithMargins="0">
    <oddFooter>&amp;R&amp;"Book Antiqua,Bold"&amp;8 Page &amp;P of &amp;N</oddFooter>
  </headerFooter>
  <rowBreaks count="1" manualBreakCount="1">
    <brk id="27" max="4" man="1"/>
  </rowBreaks>
  <drawing r:id="rId40"/>
  <legacyDrawing r:id="rId41"/>
  <mc:AlternateContent xmlns:mc="http://schemas.openxmlformats.org/markup-compatibility/2006">
    <mc:Choice Requires="x14">
      <controls>
        <mc:AlternateContent xmlns:mc="http://schemas.openxmlformats.org/markup-compatibility/2006">
          <mc:Choice Requires="x14">
            <control shapeId="10254" r:id="rId42"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indexed="12"/>
  </sheetPr>
  <dimension ref="A1:I38"/>
  <sheetViews>
    <sheetView showGridLines="0" view="pageBreakPreview" zoomScaleNormal="100" zoomScaleSheetLayoutView="100" workbookViewId="0">
      <selection activeCell="A5" sqref="A5:E5"/>
    </sheetView>
  </sheetViews>
  <sheetFormatPr defaultRowHeight="16.5"/>
  <cols>
    <col min="1" max="1" width="12.140625" style="30" customWidth="1"/>
    <col min="2" max="2" width="20.5703125" style="30" customWidth="1"/>
    <col min="3" max="3" width="11.42578125" style="30" customWidth="1"/>
    <col min="4" max="4" width="17.7109375" style="30" customWidth="1"/>
    <col min="5" max="5" width="39.28515625" style="30" customWidth="1"/>
    <col min="6" max="8" width="9.140625" style="25"/>
    <col min="9" max="16384" width="9.140625" style="26"/>
  </cols>
  <sheetData>
    <row r="1" spans="1:9">
      <c r="A1" s="22" t="str">
        <f>Basic!A3&amp;Basic!B3</f>
        <v>Specification No. :CC/NT/W-TW/DOM/A04/25/01234</v>
      </c>
      <c r="B1" s="23"/>
      <c r="C1" s="23"/>
      <c r="D1" s="23"/>
      <c r="E1" s="19" t="str">
        <f>"Attachment-7 "</f>
        <v xml:space="preserve">Attachment-7 </v>
      </c>
    </row>
    <row r="2" spans="1:9">
      <c r="E2" s="256"/>
    </row>
    <row r="3" spans="1:9" ht="87" customHeight="1">
      <c r="A3" s="648" t="str">
        <f>'Attach 3(JV)'!A3</f>
        <v>Transmission Line Package TL01 for construction of 132kV D/C (Single HTLS Equivalent Panther) Transmission line from Rammam-III HEP to POWERGRID Rangpo Substation under Consultancy services to NTPC Ltd.</v>
      </c>
      <c r="B3" s="648"/>
      <c r="C3" s="648"/>
      <c r="D3" s="648"/>
      <c r="E3" s="648"/>
      <c r="F3" s="27"/>
      <c r="G3" s="28"/>
      <c r="H3" s="27"/>
    </row>
    <row r="4" spans="1:9" ht="20.100000000000001" customHeight="1">
      <c r="A4" s="29"/>
      <c r="H4" s="31"/>
      <c r="I4" s="10"/>
    </row>
    <row r="5" spans="1:9" ht="20.100000000000001" customHeight="1">
      <c r="A5" s="649" t="s">
        <v>187</v>
      </c>
      <c r="B5" s="649"/>
      <c r="C5" s="649"/>
      <c r="D5" s="649"/>
      <c r="E5" s="649"/>
      <c r="F5" s="32"/>
      <c r="H5" s="31"/>
      <c r="I5" s="10"/>
    </row>
    <row r="6" spans="1:9" ht="20.100000000000001" customHeight="1">
      <c r="A6" s="33"/>
      <c r="H6" s="31"/>
      <c r="I6" s="10"/>
    </row>
    <row r="7" spans="1:9" ht="20.100000000000001" customHeight="1">
      <c r="A7" s="34" t="str">
        <f>'Attach 3(JV)'!A7</f>
        <v>Bidder’s Name and Address :</v>
      </c>
      <c r="E7" s="14" t="str">
        <f>'Attach 3(JV)'!E7</f>
        <v>To:</v>
      </c>
      <c r="H7" s="31"/>
      <c r="I7" s="10"/>
    </row>
    <row r="8" spans="1:9" ht="36" customHeight="1">
      <c r="A8" s="647" t="str">
        <f>'Attach 3(JV)'!A8</f>
        <v/>
      </c>
      <c r="B8" s="647"/>
      <c r="C8" s="647"/>
      <c r="D8" s="647"/>
      <c r="E8" s="162" t="str">
        <f>'Attach 3(JV)'!E8</f>
        <v>Contract Services</v>
      </c>
      <c r="H8" s="31"/>
      <c r="I8" s="10"/>
    </row>
    <row r="9" spans="1:9" ht="20.100000000000001" customHeight="1">
      <c r="A9" s="12" t="s">
        <v>356</v>
      </c>
      <c r="B9" s="651" t="str">
        <f>'Attach 3(JV)'!B9</f>
        <v/>
      </c>
      <c r="C9" s="651"/>
      <c r="D9" s="651"/>
      <c r="E9" s="162" t="str">
        <f>'Attach 3(JV)'!E9</f>
        <v>Power Grid Corporation of India Ltd.,</v>
      </c>
      <c r="H9" s="31"/>
      <c r="I9" s="10"/>
    </row>
    <row r="10" spans="1:9" ht="20.100000000000001" customHeight="1">
      <c r="A10" s="12" t="s">
        <v>358</v>
      </c>
      <c r="B10" s="651" t="str">
        <f>'Attach 3(JV)'!B10</f>
        <v/>
      </c>
      <c r="C10" s="651"/>
      <c r="D10" s="651"/>
      <c r="E10" s="162" t="str">
        <f>'Attach 3(JV)'!E10</f>
        <v>"Saudamini", Plot No. 2, Sector 29</v>
      </c>
      <c r="H10" s="31"/>
      <c r="I10" s="10"/>
    </row>
    <row r="11" spans="1:9" ht="20.100000000000001" customHeight="1">
      <c r="B11" s="651" t="str">
        <f>'Attach 3(JV)'!B11</f>
        <v/>
      </c>
      <c r="C11" s="651"/>
      <c r="D11" s="651"/>
      <c r="E11" s="162" t="str">
        <f>'Attach 3(JV)'!E11</f>
        <v>Gurgaon (Haryana) - 122001</v>
      </c>
    </row>
    <row r="12" spans="1:9" ht="20.100000000000001" customHeight="1">
      <c r="A12" s="33"/>
      <c r="B12" s="651" t="str">
        <f>'Attach 3(JV)'!B12</f>
        <v/>
      </c>
      <c r="C12" s="651"/>
      <c r="D12" s="651"/>
      <c r="E12" s="14"/>
    </row>
    <row r="13" spans="1:9" ht="20.100000000000001" customHeight="1"/>
    <row r="14" spans="1:9" ht="20.100000000000001" customHeight="1">
      <c r="A14" s="33"/>
    </row>
    <row r="15" spans="1:9" ht="27.75" customHeight="1">
      <c r="A15" s="652" t="s">
        <v>188</v>
      </c>
      <c r="B15" s="652"/>
      <c r="C15" s="652"/>
      <c r="D15" s="652"/>
      <c r="E15" s="652"/>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6</v>
      </c>
      <c r="B22" s="77" t="str">
        <f>'Attach 3(JV)'!B24</f>
        <v/>
      </c>
      <c r="C22" s="34"/>
      <c r="D22" s="38" t="s">
        <v>4</v>
      </c>
      <c r="E22" s="272" t="str">
        <f>'Attach 3(JV)'!E24</f>
        <v/>
      </c>
    </row>
    <row r="23" spans="1:5" ht="33" customHeight="1">
      <c r="A23" s="37" t="s">
        <v>7</v>
      </c>
      <c r="B23" s="272" t="str">
        <f>'Attach 3(JV)'!B25</f>
        <v/>
      </c>
      <c r="C23" s="34"/>
      <c r="D23" s="38" t="s">
        <v>5</v>
      </c>
      <c r="E23" s="272" t="str">
        <f>'Attach 3(JV)'!E25</f>
        <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CC69" sheet="1" formatColumns="0" formatRows="0" selectLockedCells="1"/>
  <customSheetViews>
    <customSheetView guid="{B7CC3635-BEA1-4EB6-9397-ABEDC5D04D5E}" showPageBreaks="1" showGridLines="0" printArea="1" view="pageBreakPreview">
      <selection activeCell="A5" sqref="A5:E5"/>
      <pageMargins left="0.75" right="0.63" top="0.57999999999999996" bottom="0.6" header="0.34" footer="0.35"/>
      <pageSetup orientation="portrait" r:id="rId1"/>
      <headerFooter alignWithMargins="0">
        <oddFooter>&amp;R&amp;"Book Antiqua,Bold"&amp;8 Page &amp;P of &amp;N</oddFooter>
      </headerFooter>
    </customSheetView>
    <customSheetView guid="{7518E083-431A-45D0-A3DD-DF0866826B90}" showPageBreaks="1" showGridLines="0" printArea="1" view="pageBreakPreview" topLeftCell="A7">
      <selection activeCell="A5" sqref="A5:E5"/>
      <pageMargins left="0.75" right="0.63" top="0.57999999999999996" bottom="0.6" header="0.34" footer="0.35"/>
      <pageSetup orientation="portrait" r:id="rId2"/>
      <headerFooter alignWithMargins="0">
        <oddFooter>&amp;R&amp;"Book Antiqua,Bold"&amp;8 Page &amp;P of &amp;N</oddFooter>
      </headerFooter>
    </customSheetView>
    <customSheetView guid="{CD28740F-9825-447C-B887-B18F0232D126}" showPageBreaks="1" showGridLines="0" printArea="1" view="pageBreakPreview">
      <selection activeCell="A5" sqref="A5:E5"/>
      <pageMargins left="0.75" right="0.63" top="0.57999999999999996" bottom="0.6" header="0.34" footer="0.35"/>
      <pageSetup orientation="portrait" r:id="rId3"/>
      <headerFooter alignWithMargins="0">
        <oddFooter>&amp;R&amp;"Book Antiqua,Bold"&amp;8 Page &amp;P of &amp;N</oddFooter>
      </headerFooter>
    </customSheetView>
    <customSheetView guid="{012A8702-091E-4FD1-8E26-12B65B8B3B8C}" showPageBreaks="1" showGridLines="0" printArea="1" view="pageBreakPreview">
      <selection activeCell="E14" sqref="E14"/>
      <pageMargins left="0.75" right="0.63" top="0.57999999999999996" bottom="0.6" header="0.34" footer="0.35"/>
      <pageSetup orientation="portrait" r:id="rId4"/>
      <headerFooter alignWithMargins="0">
        <oddFooter>&amp;R&amp;"Book Antiqua,Bold"&amp;8 Page &amp;P of &amp;N</oddFooter>
      </headerFooter>
    </customSheetView>
    <customSheetView guid="{0D490C87-B003-4943-9825-ACE0B8E7CC06}" showPageBreaks="1" showGridLines="0" printArea="1" view="pageBreakPreview">
      <selection activeCell="D18" sqref="D18"/>
      <pageMargins left="0.75" right="0.63" top="0.57999999999999996" bottom="0.6" header="0.34" footer="0.35"/>
      <pageSetup orientation="portrait" r:id="rId5"/>
      <headerFooter alignWithMargins="0">
        <oddFooter>&amp;R&amp;"Book Antiqua,Bold"&amp;8 Page &amp;P of &amp;N</oddFooter>
      </headerFooter>
    </customSheetView>
    <customSheetView guid="{4D67A8FB-66CE-4EFD-8932-C754BE25ED43}" showPageBreaks="1" showGridLines="0" printArea="1" view="pageBreakPreview">
      <selection activeCell="A2" sqref="A2"/>
      <pageMargins left="0.75" right="0.63" top="0.57999999999999996" bottom="0.6" header="0.34" footer="0.35"/>
      <pageSetup orientation="portrait" r:id="rId6"/>
      <headerFooter alignWithMargins="0">
        <oddFooter>&amp;R&amp;"Book Antiqua,Bold"&amp;8 Page &amp;P of &amp;N</oddFooter>
      </headerFooter>
    </customSheetView>
    <customSheetView guid="{B07CB001-8FAF-40AD-8AD5-A65A64B33B35}" showPageBreaks="1" showGridLines="0" printArea="1" view="pageBreakPreview">
      <selection activeCell="A2" sqref="A2"/>
      <pageMargins left="0.75" right="0.63" top="0.57999999999999996" bottom="0.6" header="0.34" footer="0.35"/>
      <pageSetup orientation="portrait" r:id="rId7"/>
      <headerFooter alignWithMargins="0">
        <oddFooter>&amp;R&amp;"Book Antiqua,Bold"&amp;8 Page &amp;P of &amp;N</oddFooter>
      </headerFooter>
    </customSheetView>
    <customSheetView guid="{8CF338B0-8CA3-4AF4-816D-CB7A6D8E33BC}" showPageBreaks="1" showGridLines="0" printArea="1" view="pageBreakPreview" topLeftCell="A16">
      <selection activeCell="A3" sqref="A3:E3"/>
      <pageMargins left="0.75" right="0.63" top="0.57999999999999996" bottom="0.6" header="0.34" footer="0.35"/>
      <pageSetup orientation="portrait" r:id="rId8"/>
      <headerFooter alignWithMargins="0">
        <oddFooter>&amp;R&amp;"Book Antiqua,Bold"&amp;8 Page &amp;P of &amp;N</oddFooter>
      </headerFooter>
    </customSheetView>
    <customSheetView guid="{D05C69EC-C4A6-4AED-AFBA-A3044FD4B3FB}" showPageBreaks="1" showGridLines="0" printArea="1" view="pageBreakPreview" topLeftCell="A4">
      <selection activeCell="A3" sqref="A3:E3"/>
      <pageMargins left="0.75" right="0.63" top="0.57999999999999996" bottom="0.6" header="0.34" footer="0.35"/>
      <pageSetup orientation="portrait" r:id="rId9"/>
      <headerFooter alignWithMargins="0">
        <oddFooter>&amp;R&amp;"Book Antiqua,Bold"&amp;8 Page &amp;P of &amp;N</oddFooter>
      </headerFooter>
    </customSheetView>
    <customSheetView guid="{BE615921-12B2-47E1-81BB-292B559B4C46}" showPageBreaks="1" showGridLines="0" printArea="1" view="pageBreakPreview">
      <selection activeCell="A3" sqref="A3:E3"/>
      <pageMargins left="0.75" right="0.63" top="0.57999999999999996" bottom="0.6" header="0.34" footer="0.35"/>
      <pageSetup orientation="portrait" r:id="rId10"/>
      <headerFooter alignWithMargins="0">
        <oddFooter>&amp;R&amp;"Book Antiqua,Bold"&amp;8 Page &amp;P of &amp;N</oddFooter>
      </headerFooter>
    </customSheetView>
    <customSheetView guid="{13A93EBF-985A-49FD-9FE0-DC75D238EC8C}" showPageBreaks="1" showGridLines="0" printArea="1" view="pageBreakPreview">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1E2D7167-D6B7-4690-9A83-BF768C4223A4}" showPageBreaks="1" showGridLines="0" printArea="1" view="pageBreakPreview" topLeftCell="A3">
      <selection activeCell="B75" sqref="B75:C75"/>
      <pageMargins left="0.75" right="0.63" top="0.57999999999999996" bottom="0.6" header="0.34" footer="0.35"/>
      <pageSetup orientation="portrait" r:id="rId12"/>
      <headerFooter alignWithMargins="0">
        <oddFooter>&amp;R&amp;"Book Antiqua,Bold"&amp;8 Page &amp;P of &amp;N</oddFooter>
      </headerFooter>
    </customSheetView>
    <customSheetView guid="{7A88FC7A-7690-48AB-B789-172043AFADC8}" showPageBreaks="1" showGridLines="0" printArea="1" view="pageBreakPreview">
      <selection activeCell="B75" sqref="B75:C75"/>
      <pageMargins left="0.75" right="0.63" top="0.57999999999999996" bottom="0.6" header="0.34" footer="0.35"/>
      <pageSetup orientation="portrait" r:id="rId13"/>
      <headerFooter alignWithMargins="0">
        <oddFooter>&amp;R&amp;"Book Antiqua,Bold"&amp;8 Page &amp;P of &amp;N</oddFooter>
      </headerFooter>
    </customSheetView>
    <customSheetView guid="{CB7CD015-9A92-451A-BEF4-2BC98E3768DD}" showPageBreaks="1" showGridLines="0" printArea="1" view="pageBreakPreview">
      <pageMargins left="0.75" right="0.63" top="0.57999999999999996" bottom="0.6" header="0.34" footer="0.35"/>
      <pageSetup orientation="portrait" r:id="rId14"/>
      <headerFooter alignWithMargins="0">
        <oddFooter>&amp;R&amp;"Book Antiqua,Bold"&amp;8 Page &amp;P of &amp;N</oddFooter>
      </headerFooter>
    </customSheetView>
    <customSheetView guid="{44C1C443-3199-4288-884A-D16AF7B2CD69}" showPageBreaks="1" showGridLines="0" printArea="1" view="pageBreakPreview">
      <pageMargins left="0.75" right="0.63" top="0.57999999999999996" bottom="0.6" header="0.34" footer="0.35"/>
      <pageSetup orientation="portrait" r:id="rId15"/>
      <headerFooter alignWithMargins="0">
        <oddFooter>&amp;R&amp;"Book Antiqua,Bold"&amp;8 Page &amp;P of &amp;N</oddFooter>
      </headerFooter>
    </customSheetView>
    <customSheetView guid="{82E8A0F5-0020-4355-95CF-28601763A783}" showPageBreaks="1" showGridLines="0" printArea="1" view="pageBreakPreview" topLeftCell="A4">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6"/>
      <headerFooter alignWithMargins="0">
        <oddFooter>&amp;R&amp;"Book Antiqua,Bold"&amp;8 Page &amp;P of &amp;N</oddFooter>
      </headerFooter>
    </customSheetView>
    <customSheetView guid="{82C64B11-1F50-45B5-B7BB-9F1DC733C833}" showPageBreaks="1" showGridLines="0" printArea="1" view="pageBreakPreview" topLeftCell="A16">
      <selection activeCell="B75" sqref="B75:C75"/>
      <pageMargins left="0.75" right="0.63" top="0.57999999999999996" bottom="0.6" header="0.34" footer="0.35"/>
      <pageSetup orientation="portrait" r:id="rId27"/>
      <headerFooter alignWithMargins="0">
        <oddFooter>&amp;R&amp;"Book Antiqua,Bold"&amp;8 Page &amp;P of &amp;N</oddFooter>
      </headerFooter>
    </customSheetView>
    <customSheetView guid="{CFBF18EC-8277-4311-991B-395AF21BB33B}" showPageBreaks="1" showGridLines="0" printArea="1" view="pageBreakPreview" topLeftCell="A3">
      <selection activeCell="B75" sqref="B75:C75"/>
      <pageMargins left="0.75" right="0.63" top="0.57999999999999996" bottom="0.6" header="0.34" footer="0.35"/>
      <pageSetup orientation="portrait" r:id="rId28"/>
      <headerFooter alignWithMargins="0">
        <oddFooter>&amp;R&amp;"Book Antiqua,Bold"&amp;8 Page &amp;P of &amp;N</oddFooter>
      </headerFooter>
    </customSheetView>
    <customSheetView guid="{AA750348-930C-43DE-ADD0-8D60980F5013}" showPageBreaks="1" showGridLines="0" printArea="1" view="pageBreakPreview" topLeftCell="A3">
      <selection activeCell="B75" sqref="B75:C75"/>
      <pageMargins left="0.75" right="0.63" top="0.57999999999999996" bottom="0.6" header="0.34" footer="0.35"/>
      <pageSetup orientation="portrait" r:id="rId29"/>
      <headerFooter alignWithMargins="0">
        <oddFooter>&amp;R&amp;"Book Antiqua,Bold"&amp;8 Page &amp;P of &amp;N</oddFooter>
      </headerFooter>
    </customSheetView>
    <customSheetView guid="{14C32814-5A59-4863-9FB1-822FBB75D7D1}" showPageBreaks="1" showGridLines="0" printArea="1" view="pageBreakPreview">
      <selection activeCell="B75" sqref="B75:C75"/>
      <pageMargins left="0.75" right="0.63" top="0.57999999999999996" bottom="0.6" header="0.34" footer="0.35"/>
      <pageSetup orientation="portrait" r:id="rId30"/>
      <headerFooter alignWithMargins="0">
        <oddFooter>&amp;R&amp;"Book Antiqua,Bold"&amp;8 Page &amp;P of &amp;N</oddFooter>
      </headerFooter>
    </customSheetView>
    <customSheetView guid="{1F125E51-1799-42D0-B41E-DC039BB17D59}" showPageBreaks="1" showGridLines="0" printArea="1" view="pageBreakPreview">
      <selection activeCell="A3" sqref="A3:E3"/>
      <pageMargins left="0.75" right="0.63" top="0.57999999999999996" bottom="0.6" header="0.34" footer="0.35"/>
      <pageSetup orientation="portrait" r:id="rId31"/>
      <headerFooter alignWithMargins="0">
        <oddFooter>&amp;R&amp;"Book Antiqua,Bold"&amp;8 Page &amp;P of &amp;N</oddFooter>
      </headerFooter>
    </customSheetView>
    <customSheetView guid="{77353208-2D17-4D2E-ADE3-4F168F350B73}" showPageBreaks="1" showGridLines="0" printArea="1" view="pageBreakPreview">
      <selection activeCell="A2" sqref="A2"/>
      <pageMargins left="0.75" right="0.63" top="0.57999999999999996" bottom="0.6" header="0.34" footer="0.35"/>
      <pageSetup orientation="portrait" r:id="rId32"/>
      <headerFooter alignWithMargins="0">
        <oddFooter>&amp;R&amp;"Book Antiqua,Bold"&amp;8 Page &amp;P of &amp;N</oddFooter>
      </headerFooter>
    </customSheetView>
    <customSheetView guid="{010B040B-83D1-42E5-9354-A9BE9113BDAC}" showPageBreaks="1" showGridLines="0" printArea="1" view="pageBreakPreview">
      <selection activeCell="E14" sqref="E14"/>
      <pageMargins left="0.75" right="0.63" top="0.57999999999999996" bottom="0.6" header="0.34" footer="0.35"/>
      <pageSetup orientation="portrait" r:id="rId33"/>
      <headerFooter alignWithMargins="0">
        <oddFooter>&amp;R&amp;"Book Antiqua,Bold"&amp;8 Page &amp;P of &amp;N</oddFooter>
      </headerFooter>
    </customSheetView>
    <customSheetView guid="{FC200EB0-6614-47DB-96CE-7610471486D9}" showPageBreaks="1" showGridLines="0" printArea="1" view="pageBreakPreview">
      <selection activeCell="E14" sqref="E14"/>
      <pageMargins left="0.75" right="0.63" top="0.57999999999999996" bottom="0.6" header="0.34" footer="0.35"/>
      <pageSetup orientation="portrait" r:id="rId34"/>
      <headerFooter alignWithMargins="0">
        <oddFooter>&amp;R&amp;"Book Antiqua,Bold"&amp;8 Page &amp;P of &amp;N</oddFooter>
      </headerFooter>
    </customSheetView>
    <customSheetView guid="{35C772BD-8F05-4A18-BEC8-6AF744E22539}" showPageBreaks="1" showGridLines="0" printArea="1" view="pageBreakPreview">
      <selection activeCell="E14" sqref="E14"/>
      <pageMargins left="0.75" right="0.63" top="0.57999999999999996" bottom="0.6" header="0.34" footer="0.35"/>
      <pageSetup orientation="portrait" r:id="rId35"/>
      <headerFooter alignWithMargins="0">
        <oddFooter>&amp;R&amp;"Book Antiqua,Bold"&amp;8 Page &amp;P of &amp;N</oddFooter>
      </headerFooter>
    </customSheetView>
    <customSheetView guid="{FADCBE67-C557-4BB1-9129-D4D2EFCC4742}" showPageBreaks="1" showGridLines="0" printArea="1" view="pageBreakPreview" topLeftCell="A7">
      <selection activeCell="A5" sqref="A5:E5"/>
      <pageMargins left="0.75" right="0.63" top="0.57999999999999996" bottom="0.6" header="0.34" footer="0.35"/>
      <pageSetup orientation="portrait" r:id="rId36"/>
      <headerFooter alignWithMargins="0">
        <oddFooter>&amp;R&amp;"Book Antiqua,Bold"&amp;8 Page &amp;P of &amp;N</oddFooter>
      </headerFooter>
    </customSheetView>
    <customSheetView guid="{E1B28BB1-ED8F-4C22-9AA1-AB162FCA7917}" showPageBreaks="1" showGridLines="0" printArea="1" view="pageBreakPreview">
      <selection activeCell="A5" sqref="A5:E5"/>
      <pageMargins left="0.75" right="0.63" top="0.57999999999999996" bottom="0.6" header="0.34" footer="0.35"/>
      <pageSetup orientation="portrait" r:id="rId37"/>
      <headerFooter alignWithMargins="0">
        <oddFooter>&amp;R&amp;"Book Antiqua,Bold"&amp;8 Page &amp;P of &amp;N</oddFooter>
      </headerFooter>
    </customSheetView>
  </customSheetViews>
  <mergeCells count="8">
    <mergeCell ref="A3:E3"/>
    <mergeCell ref="A5:E5"/>
    <mergeCell ref="A15:E15"/>
    <mergeCell ref="B9:D9"/>
    <mergeCell ref="B10:D10"/>
    <mergeCell ref="B11:D11"/>
    <mergeCell ref="B12:D12"/>
    <mergeCell ref="A8:D8"/>
  </mergeCells>
  <phoneticPr fontId="6" type="noConversion"/>
  <pageMargins left="0.75" right="0.63" top="0.57999999999999996" bottom="0.6" header="0.34" footer="0.35"/>
  <pageSetup orientation="portrait" r:id="rId38"/>
  <headerFooter alignWithMargins="0">
    <oddFooter>&amp;R&amp;"Book Antiqua,Bold"&amp;8 Page &amp;P of &amp;N</oddFooter>
  </headerFooter>
  <drawing r:id="rId3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indexed="44"/>
    <pageSetUpPr fitToPage="1"/>
  </sheetPr>
  <dimension ref="A1:I61"/>
  <sheetViews>
    <sheetView showGridLines="0" view="pageBreakPreview" topLeftCell="A43" zoomScale="130" zoomScaleNormal="100" zoomScaleSheetLayoutView="130" workbookViewId="0">
      <selection activeCell="E44" sqref="E44"/>
    </sheetView>
  </sheetViews>
  <sheetFormatPr defaultRowHeight="16.5"/>
  <cols>
    <col min="1" max="1" width="11.7109375" style="30" customWidth="1"/>
    <col min="2" max="2" width="20.5703125" style="30" customWidth="1"/>
    <col min="3" max="3" width="11.42578125" style="30" customWidth="1"/>
    <col min="4" max="4" width="21.7109375" style="30" customWidth="1"/>
    <col min="5" max="5" width="38.85546875" style="30" customWidth="1"/>
    <col min="6" max="6" width="31.5703125" style="25" customWidth="1"/>
    <col min="7" max="7" width="9.140625" style="25" customWidth="1"/>
    <col min="8" max="8" width="9.140625" style="25"/>
    <col min="9" max="16384" width="9.140625" style="26"/>
  </cols>
  <sheetData>
    <row r="1" spans="1:9">
      <c r="A1" s="22" t="str">
        <f>Basic!A3&amp;Basic!B3</f>
        <v>Specification No. :CC/NT/W-TW/DOM/A04/25/01234</v>
      </c>
      <c r="B1" s="23"/>
      <c r="C1" s="23"/>
      <c r="D1" s="23"/>
      <c r="E1" s="23"/>
    </row>
    <row r="2" spans="1:9" ht="15" customHeight="1"/>
    <row r="3" spans="1:9" ht="73.5" customHeight="1">
      <c r="A3" s="648" t="str">
        <f>'Attach 3(JV)'!A3</f>
        <v>Transmission Line Package TL01 for construction of 132kV D/C (Single HTLS Equivalent Panther) Transmission line from Rammam-III HEP to POWERGRID Rangpo Substation under Consultancy services to NTPC Ltd.</v>
      </c>
      <c r="B3" s="648"/>
      <c r="C3" s="648"/>
      <c r="D3" s="648"/>
      <c r="E3" s="648"/>
      <c r="F3" s="27"/>
      <c r="G3" s="28"/>
      <c r="H3" s="27"/>
    </row>
    <row r="4" spans="1:9" ht="15" customHeight="1">
      <c r="A4" s="29"/>
      <c r="H4" s="31"/>
      <c r="I4" s="10"/>
    </row>
    <row r="5" spans="1:9" ht="20.100000000000001" customHeight="1">
      <c r="A5" s="649" t="s">
        <v>377</v>
      </c>
      <c r="B5" s="649"/>
      <c r="C5" s="649"/>
      <c r="D5" s="649"/>
      <c r="E5" s="649"/>
      <c r="F5" s="32"/>
      <c r="H5" s="31"/>
      <c r="I5" s="10"/>
    </row>
    <row r="6" spans="1:9" ht="20.100000000000001" customHeight="1">
      <c r="A6" s="33"/>
      <c r="H6" s="31"/>
      <c r="I6" s="10"/>
    </row>
    <row r="7" spans="1:9" ht="20.100000000000001" customHeight="1">
      <c r="A7" s="34" t="str">
        <f>'Attach 3(JV)'!A7</f>
        <v>Bidder’s Name and Address :</v>
      </c>
      <c r="H7" s="31"/>
      <c r="I7" s="10"/>
    </row>
    <row r="8" spans="1:9" ht="36" customHeight="1">
      <c r="A8" s="647" t="str">
        <f>'Attach 3(JV)'!A8</f>
        <v/>
      </c>
      <c r="B8" s="647"/>
      <c r="C8" s="647"/>
      <c r="D8" s="647"/>
      <c r="E8" s="581"/>
      <c r="H8" s="31"/>
      <c r="I8" s="10"/>
    </row>
    <row r="9" spans="1:9" ht="20.100000000000001" customHeight="1">
      <c r="A9" s="12" t="s">
        <v>356</v>
      </c>
      <c r="B9" s="651" t="str">
        <f>'Attach 3(JV)'!B9</f>
        <v/>
      </c>
      <c r="C9" s="651"/>
      <c r="D9" s="651"/>
      <c r="E9" s="273"/>
      <c r="H9" s="31"/>
      <c r="I9" s="10"/>
    </row>
    <row r="10" spans="1:9" ht="20.100000000000001" customHeight="1">
      <c r="A10" s="12" t="s">
        <v>358</v>
      </c>
      <c r="B10" s="651" t="str">
        <f>'Attach 3(JV)'!B10</f>
        <v/>
      </c>
      <c r="C10" s="651"/>
      <c r="D10" s="651"/>
      <c r="E10" s="273"/>
      <c r="H10" s="31"/>
      <c r="I10" s="10"/>
    </row>
    <row r="11" spans="1:9" ht="20.100000000000001" customHeight="1">
      <c r="B11" s="651" t="str">
        <f>'Attach 3(JV)'!B11</f>
        <v/>
      </c>
      <c r="C11" s="651"/>
      <c r="D11" s="651"/>
      <c r="E11" s="273"/>
    </row>
    <row r="12" spans="1:9" ht="20.100000000000001" customHeight="1">
      <c r="A12" s="33"/>
      <c r="B12" s="651" t="str">
        <f>'Attach 3(JV)'!B12</f>
        <v/>
      </c>
      <c r="C12" s="651"/>
      <c r="D12" s="651"/>
      <c r="E12" s="273"/>
    </row>
    <row r="13" spans="1:9" ht="15" customHeight="1">
      <c r="A13" s="33"/>
      <c r="B13" s="143"/>
      <c r="C13" s="143"/>
      <c r="D13" s="143"/>
      <c r="E13" s="143"/>
    </row>
    <row r="14" spans="1:9" ht="20.100000000000001" customHeight="1">
      <c r="A14" s="30" t="s">
        <v>350</v>
      </c>
    </row>
    <row r="15" spans="1:9" ht="15" customHeight="1">
      <c r="A15" s="33"/>
    </row>
    <row r="16" spans="1:9" ht="113.25" customHeight="1">
      <c r="A16" s="650"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Transmission Line Package TL01 for construction of 132kV D/C (Single HTLS Equivalent Panther) Transmission line from Rammam-III HEP to POWERGRID Rangpo Substation under Consultancy services to NTPC Ltd. for the period commencing from the effective date of Contract to us :</v>
      </c>
      <c r="B16" s="650"/>
      <c r="C16" s="650"/>
      <c r="D16" s="650"/>
      <c r="E16" s="650"/>
      <c r="F16" s="35"/>
      <c r="G16" s="35"/>
      <c r="H16" s="35"/>
    </row>
    <row r="17" spans="1:8" ht="20.100000000000001" customHeight="1">
      <c r="A17" s="33"/>
      <c r="B17" s="33"/>
      <c r="C17" s="33"/>
      <c r="D17" s="33"/>
      <c r="E17" s="33"/>
      <c r="F17" s="35"/>
      <c r="G17" s="35"/>
      <c r="H17" s="35"/>
    </row>
    <row r="18" spans="1:8" ht="29.25" customHeight="1">
      <c r="A18" s="908" t="s">
        <v>354</v>
      </c>
      <c r="B18" s="910" t="s">
        <v>389</v>
      </c>
      <c r="C18" s="911"/>
      <c r="D18" s="912"/>
      <c r="E18" s="910" t="s">
        <v>746</v>
      </c>
      <c r="F18" s="35"/>
      <c r="G18" s="35"/>
      <c r="H18" s="35"/>
    </row>
    <row r="19" spans="1:8" ht="19.5" customHeight="1">
      <c r="A19" s="909"/>
      <c r="B19" s="913"/>
      <c r="C19" s="914"/>
      <c r="D19" s="915"/>
      <c r="E19" s="913"/>
      <c r="F19" s="35"/>
      <c r="G19" s="35"/>
      <c r="H19" s="35"/>
    </row>
    <row r="20" spans="1:8" ht="20.100000000000001" customHeight="1">
      <c r="A20" s="916">
        <v>1</v>
      </c>
      <c r="B20" s="917" t="s">
        <v>378</v>
      </c>
      <c r="C20" s="917"/>
      <c r="D20" s="917"/>
      <c r="E20" s="44"/>
      <c r="F20" s="35"/>
      <c r="G20" s="35"/>
      <c r="H20" s="35"/>
    </row>
    <row r="21" spans="1:8" ht="20.100000000000001" customHeight="1">
      <c r="A21" s="916"/>
      <c r="B21" s="918" t="s">
        <v>379</v>
      </c>
      <c r="C21" s="918"/>
      <c r="D21" s="918"/>
      <c r="E21" s="139"/>
      <c r="F21" s="35"/>
      <c r="G21" s="35"/>
      <c r="H21" s="35"/>
    </row>
    <row r="22" spans="1:8" ht="20.100000000000001" customHeight="1">
      <c r="A22" s="916"/>
      <c r="B22" s="919" t="s">
        <v>380</v>
      </c>
      <c r="C22" s="919"/>
      <c r="D22" s="919"/>
      <c r="E22" s="139"/>
      <c r="F22" s="35"/>
      <c r="G22" s="35"/>
      <c r="H22" s="35"/>
    </row>
    <row r="23" spans="1:8" ht="20.100000000000001" customHeight="1">
      <c r="A23" s="916">
        <v>2</v>
      </c>
      <c r="B23" s="917" t="s">
        <v>381</v>
      </c>
      <c r="C23" s="917"/>
      <c r="D23" s="917"/>
      <c r="E23" s="140"/>
      <c r="F23" s="35"/>
      <c r="G23" s="35"/>
      <c r="H23" s="35"/>
    </row>
    <row r="24" spans="1:8" ht="20.100000000000001" customHeight="1">
      <c r="A24" s="916"/>
      <c r="B24" s="918" t="s">
        <v>379</v>
      </c>
      <c r="C24" s="918"/>
      <c r="D24" s="918"/>
      <c r="E24" s="138"/>
      <c r="F24" s="35"/>
      <c r="G24" s="35"/>
      <c r="H24" s="35"/>
    </row>
    <row r="25" spans="1:8" ht="20.100000000000001" customHeight="1">
      <c r="A25" s="916"/>
      <c r="B25" s="919" t="s">
        <v>380</v>
      </c>
      <c r="C25" s="919"/>
      <c r="D25" s="919"/>
      <c r="E25" s="139"/>
      <c r="F25" s="35"/>
      <c r="G25" s="35"/>
      <c r="H25" s="35"/>
    </row>
    <row r="26" spans="1:8" ht="20.100000000000001" customHeight="1">
      <c r="A26" s="916">
        <v>3</v>
      </c>
      <c r="B26" s="917" t="s">
        <v>382</v>
      </c>
      <c r="C26" s="917"/>
      <c r="D26" s="917"/>
      <c r="E26" s="140"/>
      <c r="F26" s="35"/>
      <c r="G26" s="35"/>
      <c r="H26" s="35"/>
    </row>
    <row r="27" spans="1:8" ht="20.100000000000001" customHeight="1">
      <c r="A27" s="916"/>
      <c r="B27" s="918" t="s">
        <v>379</v>
      </c>
      <c r="C27" s="918"/>
      <c r="D27" s="918"/>
      <c r="E27" s="138"/>
      <c r="F27" s="35"/>
      <c r="G27" s="35"/>
      <c r="H27" s="35"/>
    </row>
    <row r="28" spans="1:8" ht="20.100000000000001" customHeight="1">
      <c r="A28" s="916"/>
      <c r="B28" s="919" t="s">
        <v>380</v>
      </c>
      <c r="C28" s="919"/>
      <c r="D28" s="919"/>
      <c r="E28" s="139"/>
      <c r="F28" s="35"/>
      <c r="G28" s="35"/>
      <c r="H28" s="35"/>
    </row>
    <row r="29" spans="1:8" ht="20.100000000000001" customHeight="1">
      <c r="A29" s="916">
        <v>4</v>
      </c>
      <c r="B29" s="917" t="s">
        <v>383</v>
      </c>
      <c r="C29" s="917"/>
      <c r="D29" s="917"/>
      <c r="E29" s="140"/>
      <c r="F29" s="35"/>
      <c r="G29" s="35"/>
      <c r="H29" s="35"/>
    </row>
    <row r="30" spans="1:8" ht="20.100000000000001" customHeight="1">
      <c r="A30" s="916"/>
      <c r="B30" s="918" t="s">
        <v>379</v>
      </c>
      <c r="C30" s="918"/>
      <c r="D30" s="918"/>
      <c r="E30" s="138"/>
      <c r="F30" s="35"/>
      <c r="G30" s="35"/>
      <c r="H30" s="35"/>
    </row>
    <row r="31" spans="1:8" ht="20.100000000000001" customHeight="1">
      <c r="A31" s="916"/>
      <c r="B31" s="919" t="s">
        <v>380</v>
      </c>
      <c r="C31" s="919"/>
      <c r="D31" s="919"/>
      <c r="E31" s="139"/>
      <c r="F31" s="35"/>
      <c r="G31" s="35"/>
      <c r="H31" s="35"/>
    </row>
    <row r="32" spans="1:8" ht="20.100000000000001" customHeight="1">
      <c r="A32" s="916">
        <v>5</v>
      </c>
      <c r="B32" s="917" t="s">
        <v>384</v>
      </c>
      <c r="C32" s="917"/>
      <c r="D32" s="917"/>
      <c r="E32" s="140"/>
      <c r="F32" s="35"/>
      <c r="G32" s="35"/>
      <c r="H32" s="35"/>
    </row>
    <row r="33" spans="1:8" ht="20.100000000000001" customHeight="1">
      <c r="A33" s="916"/>
      <c r="B33" s="918" t="s">
        <v>379</v>
      </c>
      <c r="C33" s="918"/>
      <c r="D33" s="918"/>
      <c r="E33" s="138"/>
      <c r="F33" s="35"/>
      <c r="G33" s="35"/>
      <c r="H33" s="35"/>
    </row>
    <row r="34" spans="1:8" ht="20.100000000000001" customHeight="1">
      <c r="A34" s="916"/>
      <c r="B34" s="919" t="s">
        <v>380</v>
      </c>
      <c r="C34" s="919"/>
      <c r="D34" s="919"/>
      <c r="E34" s="139"/>
      <c r="F34" s="35"/>
      <c r="G34" s="35"/>
      <c r="H34" s="35"/>
    </row>
    <row r="35" spans="1:8" ht="20.100000000000001" customHeight="1">
      <c r="A35" s="43">
        <v>6</v>
      </c>
      <c r="B35" s="920" t="s">
        <v>385</v>
      </c>
      <c r="C35" s="920"/>
      <c r="D35" s="920"/>
      <c r="E35" s="141"/>
      <c r="F35" s="35"/>
      <c r="G35" s="35"/>
      <c r="H35" s="35"/>
    </row>
    <row r="36" spans="1:8" ht="20.100000000000001" customHeight="1">
      <c r="A36" s="916">
        <v>7</v>
      </c>
      <c r="B36" s="917" t="s">
        <v>386</v>
      </c>
      <c r="C36" s="917"/>
      <c r="D36" s="917"/>
      <c r="E36" s="140"/>
      <c r="F36" s="35"/>
      <c r="G36" s="35"/>
      <c r="H36" s="35"/>
    </row>
    <row r="37" spans="1:8" ht="20.100000000000001" customHeight="1">
      <c r="A37" s="916"/>
      <c r="B37" s="918" t="s">
        <v>379</v>
      </c>
      <c r="C37" s="918"/>
      <c r="D37" s="918"/>
      <c r="E37" s="138"/>
      <c r="F37" s="35"/>
      <c r="G37" s="35"/>
      <c r="H37" s="35"/>
    </row>
    <row r="38" spans="1:8" ht="20.100000000000001" customHeight="1">
      <c r="A38" s="916"/>
      <c r="B38" s="919" t="s">
        <v>380</v>
      </c>
      <c r="C38" s="919"/>
      <c r="D38" s="919"/>
      <c r="E38" s="139"/>
      <c r="F38" s="35"/>
      <c r="G38" s="35"/>
      <c r="H38" s="35"/>
    </row>
    <row r="39" spans="1:8" ht="20.100000000000001" customHeight="1">
      <c r="A39" s="916">
        <v>8</v>
      </c>
      <c r="B39" s="917" t="s">
        <v>387</v>
      </c>
      <c r="C39" s="917"/>
      <c r="D39" s="917"/>
      <c r="E39" s="140"/>
      <c r="F39" s="35"/>
      <c r="G39" s="35"/>
      <c r="H39" s="35"/>
    </row>
    <row r="40" spans="1:8" ht="20.100000000000001" customHeight="1">
      <c r="A40" s="916"/>
      <c r="B40" s="918" t="s">
        <v>379</v>
      </c>
      <c r="C40" s="918"/>
      <c r="D40" s="918"/>
      <c r="E40" s="138"/>
      <c r="F40" s="35"/>
      <c r="G40" s="35"/>
      <c r="H40" s="35"/>
    </row>
    <row r="41" spans="1:8" ht="20.100000000000001" customHeight="1">
      <c r="A41" s="916"/>
      <c r="B41" s="919" t="s">
        <v>380</v>
      </c>
      <c r="C41" s="919"/>
      <c r="D41" s="919"/>
      <c r="E41" s="139"/>
      <c r="F41" s="35"/>
      <c r="G41" s="35"/>
      <c r="H41" s="35"/>
    </row>
    <row r="42" spans="1:8" ht="20.100000000000001" customHeight="1">
      <c r="A42" s="916">
        <v>9</v>
      </c>
      <c r="B42" s="917" t="s">
        <v>388</v>
      </c>
      <c r="C42" s="917"/>
      <c r="D42" s="917"/>
      <c r="E42" s="140"/>
    </row>
    <row r="43" spans="1:8" ht="20.100000000000001" customHeight="1">
      <c r="A43" s="916"/>
      <c r="B43" s="918" t="s">
        <v>379</v>
      </c>
      <c r="C43" s="918"/>
      <c r="D43" s="918"/>
      <c r="E43" s="138"/>
    </row>
    <row r="44" spans="1:8" ht="20.100000000000001" customHeight="1">
      <c r="A44" s="916"/>
      <c r="B44" s="919" t="s">
        <v>380</v>
      </c>
      <c r="C44" s="919"/>
      <c r="D44" s="919"/>
      <c r="E44" s="139"/>
    </row>
    <row r="45" spans="1:8" ht="15">
      <c r="A45" s="921" t="str">
        <f>IF(OR( E44 &gt;Basic!B5),"You are exceeding the completion schedule specified in the bidding documents.","")</f>
        <v/>
      </c>
      <c r="B45" s="921"/>
      <c r="C45" s="921"/>
      <c r="D45" s="921"/>
      <c r="E45" s="921"/>
    </row>
    <row r="46" spans="1:8" ht="15.75" customHeight="1">
      <c r="D46" s="38"/>
      <c r="E46" s="38"/>
    </row>
    <row r="47" spans="1:8" ht="33" customHeight="1">
      <c r="A47" s="37" t="s">
        <v>6</v>
      </c>
      <c r="B47" s="77" t="str">
        <f>'Attach 3(JV)'!B24</f>
        <v/>
      </c>
      <c r="D47" s="38" t="str">
        <f>'Attach 3(JV)'!D24</f>
        <v>Printed Name :</v>
      </c>
      <c r="E47" s="38"/>
    </row>
    <row r="48" spans="1:8" ht="22.5" customHeight="1">
      <c r="A48" s="37" t="s">
        <v>7</v>
      </c>
      <c r="B48" s="272" t="str">
        <f>'Attach 3(JV)'!B25</f>
        <v/>
      </c>
      <c r="D48" s="38" t="str">
        <f>'Attach 3(JV)'!D25</f>
        <v>Designation :</v>
      </c>
      <c r="E48" s="38"/>
    </row>
    <row r="49" spans="1:5">
      <c r="D49" s="38"/>
      <c r="E49" s="38"/>
    </row>
    <row r="50" spans="1:5" ht="12" customHeight="1">
      <c r="A50" s="39"/>
    </row>
    <row r="51" spans="1:5" ht="41.25" customHeight="1">
      <c r="A51" s="46" t="s">
        <v>392</v>
      </c>
      <c r="B51" s="867" t="s">
        <v>391</v>
      </c>
      <c r="C51" s="867"/>
      <c r="D51" s="867"/>
      <c r="E51" s="867"/>
    </row>
    <row r="52" spans="1:5" ht="20.100000000000001" customHeight="1"/>
    <row r="53" spans="1:5" ht="20.100000000000001" customHeight="1">
      <c r="A53" s="39"/>
    </row>
    <row r="54" spans="1:5" ht="20.100000000000001" customHeight="1"/>
    <row r="55" spans="1:5" ht="20.100000000000001" customHeight="1">
      <c r="A55" s="39"/>
    </row>
    <row r="56" spans="1:5" ht="20.100000000000001" customHeight="1"/>
    <row r="57" spans="1:5" ht="20.100000000000001" customHeight="1">
      <c r="A57" s="39"/>
    </row>
    <row r="58" spans="1:5" ht="20.100000000000001" customHeight="1"/>
    <row r="59" spans="1:5" ht="20.100000000000001" customHeight="1"/>
    <row r="60" spans="1:5" ht="20.100000000000001" customHeight="1"/>
    <row r="61" spans="1:5" ht="20.100000000000001" customHeight="1"/>
  </sheetData>
  <sheetProtection algorithmName="SHA-512" hashValue="czWPpYJGOZOk/mlK8D3GT23eXxkZBFGjtpnZg/0dyusfU9ABnTn/H0YyXs746ZsaonPF4C8wWH4UVyF24TzHmQ==" saltValue="It4RF1UG7hTyYBM5CwM4UQ==" spinCount="100000" sheet="1" formatColumns="0" formatRows="0" selectLockedCells="1"/>
  <customSheetViews>
    <customSheetView guid="{B7CC3635-BEA1-4EB6-9397-ABEDC5D04D5E}" scale="130" showPageBreaks="1" showGridLines="0" fitToPage="1" printArea="1" view="pageBreakPreview" topLeftCell="A30">
      <selection activeCell="E21" sqref="E21"/>
      <rowBreaks count="1" manualBreakCount="1">
        <brk id="22" max="14" man="1"/>
      </rowBreaks>
      <pageMargins left="0.75" right="0.63" top="0.57999999999999996" bottom="0.6" header="0.34" footer="0.35"/>
      <pageSetup scale="97" fitToHeight="2" orientation="portrait" r:id="rId1"/>
      <headerFooter alignWithMargins="0">
        <oddFooter>&amp;R&amp;"Book Antiqua,Bold"&amp;8 Page &amp;P of &amp;N</oddFooter>
      </headerFooter>
    </customSheetView>
    <customSheetView guid="{7518E083-431A-45D0-A3DD-DF0866826B90}" scale="130" showPageBreaks="1" showGridLines="0" fitToPage="1" printArea="1" view="pageBreakPreview" topLeftCell="A21">
      <selection activeCell="E21" sqref="E21"/>
      <rowBreaks count="1" manualBreakCount="1">
        <brk id="22" max="14" man="1"/>
      </rowBreaks>
      <pageMargins left="0.75" right="0.63" top="0.57999999999999996" bottom="0.6" header="0.34" footer="0.35"/>
      <pageSetup scale="97" fitToHeight="2" orientation="portrait" r:id="rId2"/>
      <headerFooter alignWithMargins="0">
        <oddFooter>&amp;R&amp;"Book Antiqua,Bold"&amp;8 Page &amp;P of &amp;N</oddFooter>
      </headerFooter>
    </customSheetView>
    <customSheetView guid="{CD28740F-9825-447C-B887-B18F0232D126}" scale="130" showPageBreaks="1" showGridLines="0" fitToPage="1" printArea="1" view="pageBreakPreview" topLeftCell="A11">
      <selection activeCell="E21" sqref="E21"/>
      <rowBreaks count="1" manualBreakCount="1">
        <brk id="22" max="14" man="1"/>
      </rowBreaks>
      <pageMargins left="0.75" right="0.63" top="0.57999999999999996" bottom="0.6" header="0.34" footer="0.35"/>
      <pageSetup scale="97" fitToHeight="2" orientation="portrait" r:id="rId3"/>
      <headerFooter alignWithMargins="0">
        <oddFooter>&amp;R&amp;"Book Antiqua,Bold"&amp;8 Page &amp;P of &amp;N</oddFooter>
      </headerFooter>
    </customSheetView>
    <customSheetView guid="{012A8702-091E-4FD1-8E26-12B65B8B3B8C}" scale="110" showPageBreaks="1" showGridLines="0" fitToPage="1" printArea="1" view="pageBreakPreview" topLeftCell="A46">
      <selection activeCell="E44" sqref="E44"/>
      <rowBreaks count="1" manualBreakCount="1">
        <brk id="22" max="14" man="1"/>
      </rowBreaks>
      <pageMargins left="0.75" right="0.63" top="0.57999999999999996" bottom="0.6" header="0.34" footer="0.35"/>
      <pageSetup scale="74" fitToHeight="2" orientation="portrait" r:id="rId4"/>
      <headerFooter alignWithMargins="0">
        <oddFooter>&amp;R&amp;"Book Antiqua,Bold"&amp;8 Page &amp;P of &amp;N</oddFooter>
      </headerFooter>
    </customSheetView>
    <customSheetView guid="{0D490C87-B003-4943-9825-ACE0B8E7CC06}" scale="110" showPageBreaks="1" showGridLines="0" fitToPage="1" printArea="1" view="pageBreakPreview" topLeftCell="A10">
      <selection activeCell="E21" sqref="E21"/>
      <rowBreaks count="2" manualBreakCount="2">
        <brk id="22" max="14" man="1"/>
        <brk id="38" max="4" man="1"/>
      </rowBreaks>
      <pageMargins left="0.75" right="0.63" top="0.57999999999999996" bottom="0.6" header="0.34" footer="0.35"/>
      <pageSetup scale="75" fitToHeight="2" orientation="portrait" r:id="rId5"/>
      <headerFooter alignWithMargins="0">
        <oddFooter>&amp;R&amp;"Book Antiqua,Bold"&amp;8 Page &amp;P of &amp;N</oddFooter>
      </headerFooter>
    </customSheetView>
    <customSheetView guid="{4D67A8FB-66CE-4EFD-8932-C754BE25ED43}" scale="110" showPageBreaks="1" showGridLines="0" fitToPage="1" printArea="1" view="pageBreakPreview" topLeftCell="A13">
      <selection activeCell="E22" sqref="E22"/>
      <rowBreaks count="2" manualBreakCount="2">
        <brk id="22" max="14" man="1"/>
        <brk id="35" max="4" man="1"/>
      </rowBreaks>
      <pageMargins left="0.75" right="0.63" top="0.57999999999999996" bottom="0.6" header="0.34" footer="0.35"/>
      <pageSetup scale="75" fitToHeight="2" orientation="portrait" r:id="rId6"/>
      <headerFooter alignWithMargins="0">
        <oddFooter>&amp;R&amp;"Book Antiqua,Bold"&amp;8 Page &amp;P of &amp;N</oddFooter>
      </headerFooter>
    </customSheetView>
    <customSheetView guid="{B07CB001-8FAF-40AD-8AD5-A65A64B33B35}" scale="110" showPageBreaks="1" showGridLines="0" fitToPage="1" printArea="1" view="pageBreakPreview" topLeftCell="A8">
      <selection activeCell="E21" sqref="E21"/>
      <rowBreaks count="2" manualBreakCount="2">
        <brk id="22" max="14" man="1"/>
        <brk id="34" max="4" man="1"/>
      </rowBreaks>
      <pageMargins left="0.75" right="0.63" top="0.57999999999999996" bottom="0.6" header="0.34" footer="0.35"/>
      <pageSetup scale="75" fitToHeight="2" orientation="portrait" r:id="rId7"/>
      <headerFooter alignWithMargins="0">
        <oddFooter>&amp;R&amp;"Book Antiqua,Bold"&amp;8 Page &amp;P of &amp;N</oddFooter>
      </headerFooter>
    </customSheetView>
    <customSheetView guid="{8CF338B0-8CA3-4AF4-816D-CB7A6D8E33BC}" scale="110" showPageBreaks="1" showGridLines="0" fitToPage="1" printArea="1" view="pageBreakPreview" topLeftCell="A21">
      <selection activeCell="E21" sqref="E21"/>
      <rowBreaks count="2" manualBreakCount="2">
        <brk id="22" max="14" man="1"/>
        <brk id="44" max="5" man="1"/>
      </rowBreaks>
      <pageMargins left="0.75" right="0.63" top="0.57999999999999996" bottom="0.6" header="0.34" footer="0.35"/>
      <pageSetup scale="66" fitToHeight="2" orientation="portrait" r:id="rId8"/>
      <headerFooter alignWithMargins="0">
        <oddFooter>&amp;R&amp;"Book Antiqua,Bold"&amp;8 Page &amp;P of &amp;N</oddFooter>
      </headerFooter>
    </customSheetView>
    <customSheetView guid="{D05C69EC-C4A6-4AED-AFBA-A3044FD4B3FB}" scale="110" showPageBreaks="1" showGridLines="0" fitToPage="1" printArea="1" view="pageBreakPreview" topLeftCell="A20">
      <selection activeCell="E43" sqref="E43"/>
      <rowBreaks count="2" manualBreakCount="2">
        <brk id="21" max="14" man="1"/>
        <brk id="27" max="4" man="1"/>
      </rowBreaks>
      <pageMargins left="0.75" right="0.63" top="0.57999999999999996" bottom="0.6" header="0.34" footer="0.35"/>
      <pageSetup fitToHeight="2" orientation="portrait" r:id="rId9"/>
      <headerFooter alignWithMargins="0">
        <oddFooter>&amp;R&amp;"Book Antiqua,Bold"&amp;8 Page &amp;P of &amp;N</oddFooter>
      </headerFooter>
    </customSheetView>
    <customSheetView guid="{BE615921-12B2-47E1-81BB-292B559B4C46}" scale="55" showPageBreaks="1" showGridLines="0" fitToPage="1" printArea="1" view="pageBreakPreview" topLeftCell="A14">
      <selection activeCell="E44" sqref="E44"/>
      <rowBreaks count="1" manualBreakCount="1">
        <brk id="22" max="14" man="1"/>
      </rowBreaks>
      <pageMargins left="0.75" right="0.63" top="0.57999999999999996" bottom="0.6" header="0.34" footer="0.35"/>
      <pageSetup scale="34" fitToHeight="2" orientation="portrait" r:id="rId10"/>
      <headerFooter alignWithMargins="0">
        <oddFooter>&amp;R&amp;"Book Antiqua,Bold"&amp;8 Page &amp;P of &amp;N</oddFooter>
      </headerFooter>
    </customSheetView>
    <customSheetView guid="{13A93EBF-985A-49FD-9FE0-DC75D238EC8C}" scale="90" showPageBreaks="1" showGridLines="0" fitToPage="1" printArea="1" view="pageBreakPreview" topLeftCell="A10">
      <selection activeCell="E44" sqref="E44"/>
      <rowBreaks count="2" manualBreakCount="2">
        <brk id="22" max="4" man="1"/>
        <brk id="31" max="4" man="1"/>
      </rowBreaks>
      <pageMargins left="0.75" right="0.63" top="0.57999999999999996" bottom="0.6" header="0.34" footer="0.35"/>
      <pageSetup scale="92" fitToHeight="2" orientation="portrait" r:id="rId11"/>
      <headerFooter alignWithMargins="0">
        <oddFooter>&amp;R&amp;"Book Antiqua,Bold"&amp;8 Page &amp;P of &amp;N</oddFooter>
      </headerFooter>
    </customSheetView>
    <customSheetView guid="{1E2D7167-D6B7-4690-9A83-BF768C4223A4}" scale="90" showPageBreaks="1" showGridLines="0" fitToPage="1" printArea="1" view="pageBreakPreview">
      <selection activeCell="E44" sqref="E44"/>
      <rowBreaks count="1" manualBreakCount="1">
        <brk id="22" max="4" man="1"/>
      </rowBreaks>
      <pageMargins left="0.75" right="0.63" top="0.57999999999999996" bottom="0.6" header="0.34" footer="0.35"/>
      <pageSetup scale="92" fitToHeight="2" orientation="portrait" r:id="rId12"/>
      <headerFooter alignWithMargins="0">
        <oddFooter>&amp;R&amp;"Book Antiqua,Bold"&amp;8 Page &amp;P of &amp;N</oddFooter>
      </headerFooter>
    </customSheetView>
    <customSheetView guid="{7A88FC7A-7690-48AB-B789-172043AFADC8}" scale="90" showPageBreaks="1" showGridLines="0" fitToPage="1" printArea="1" view="pageBreakPreview" topLeftCell="A4">
      <selection activeCell="E44" sqref="E44"/>
      <rowBreaks count="1" manualBreakCount="1">
        <brk id="22" max="8" man="1"/>
      </rowBreaks>
      <pageMargins left="0.75" right="0.63" top="0.57999999999999996" bottom="0.6" header="0.34" footer="0.35"/>
      <pageSetup scale="92" fitToHeight="2" orientation="portrait" r:id="rId13"/>
      <headerFooter alignWithMargins="0">
        <oddFooter>&amp;R&amp;"Book Antiqua,Bold"&amp;8 Page &amp;P of &amp;N</oddFooter>
      </headerFooter>
    </customSheetView>
    <customSheetView guid="{CB7CD015-9A92-451A-BEF4-2BC98E3768DD}" scale="90" showPageBreaks="1" showGridLines="0" printArea="1" view="pageBreakPreview" topLeftCell="A10">
      <selection activeCell="E34" sqref="E34"/>
      <rowBreaks count="1" manualBreakCount="1">
        <brk id="22" max="8" man="1"/>
      </rowBreaks>
      <pageMargins left="0.75" right="0.63" top="0.57999999999999996" bottom="0.6" header="0.34" footer="0.35"/>
      <pageSetup scale="78" orientation="portrait" r:id="rId14"/>
      <headerFooter alignWithMargins="0">
        <oddFooter>&amp;R&amp;"Book Antiqua,Bold"&amp;8 Page &amp;P of &amp;N</oddFooter>
      </headerFooter>
    </customSheetView>
    <customSheetView guid="{44C1C443-3199-4288-884A-D16AF7B2CD69}" scale="90" showPageBreaks="1" showGridLines="0" printArea="1" view="pageBreakPreview" topLeftCell="A10">
      <selection activeCell="E34" sqref="E34"/>
      <rowBreaks count="1" manualBreakCount="1">
        <brk id="22" max="8" man="1"/>
      </rowBreaks>
      <pageMargins left="0.75" right="0.63" top="0.57999999999999996" bottom="0.6" header="0.34" footer="0.35"/>
      <pageSetup scale="78" orientation="portrait" r:id="rId15"/>
      <headerFooter alignWithMargins="0">
        <oddFooter>&amp;R&amp;"Book Antiqua,Bold"&amp;8 Page &amp;P of &amp;N</oddFooter>
      </headerFooter>
    </customSheetView>
    <customSheetView guid="{82E8A0F5-0020-4355-95CF-28601763A783}" scale="90" showPageBreaks="1" showGridLines="0" printArea="1" view="pageBreakPreview">
      <selection activeCell="E34" sqref="E34"/>
      <rowBreaks count="1" manualBreakCount="1">
        <brk id="22" max="8" man="1"/>
      </rowBreaks>
      <pageMargins left="0.75" right="0.63" top="0.57999999999999996" bottom="0.6" header="0.34" footer="0.35"/>
      <pageSetup scale="78" orientation="portrait" r:id="rId16"/>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7"/>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2"/>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6"/>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7"/>
      <headerFooter alignWithMargins="0">
        <oddFooter>&amp;R&amp;"Book Antiqua,Bold"&amp;8 Page &amp;P of &amp;N</oddFooter>
      </headerFooter>
    </customSheetView>
    <customSheetView guid="{82C64B11-1F50-45B5-B7BB-9F1DC733C833}" scale="90" showPageBreaks="1" showGridLines="0" fitToPage="1" printArea="1" view="pageBreakPreview" topLeftCell="A37">
      <selection activeCell="B75" sqref="B75:C75"/>
      <rowBreaks count="1" manualBreakCount="1">
        <brk id="22" max="8" man="1"/>
      </rowBreaks>
      <pageMargins left="0.75" right="0.63" top="0.57999999999999996" bottom="0.6" header="0.34" footer="0.35"/>
      <pageSetup scale="92" fitToHeight="2" orientation="portrait" r:id="rId28"/>
      <headerFooter alignWithMargins="0">
        <oddFooter>&amp;R&amp;"Book Antiqua,Bold"&amp;8 Page &amp;P of &amp;N</oddFooter>
      </headerFooter>
    </customSheetView>
    <customSheetView guid="{CFBF18EC-8277-4311-991B-395AF21BB33B}" scale="90" showPageBreaks="1" showGridLines="0" fitToPage="1" printArea="1" view="pageBreakPreview" topLeftCell="A34">
      <selection activeCell="E44" sqref="E44"/>
      <rowBreaks count="1" manualBreakCount="1">
        <brk id="22" max="4" man="1"/>
      </rowBreaks>
      <pageMargins left="0.75" right="0.63" top="0.57999999999999996" bottom="0.6" header="0.34" footer="0.35"/>
      <pageSetup scale="92" fitToHeight="2" orientation="portrait" r:id="rId29"/>
      <headerFooter alignWithMargins="0">
        <oddFooter>&amp;R&amp;"Book Antiqua,Bold"&amp;8 Page &amp;P of &amp;N</oddFooter>
      </headerFooter>
    </customSheetView>
    <customSheetView guid="{AA750348-930C-43DE-ADD0-8D60980F5013}" scale="90" showPageBreaks="1" showGridLines="0" fitToPage="1" printArea="1" view="pageBreakPreview">
      <selection activeCell="E44" sqref="E44"/>
      <rowBreaks count="1" manualBreakCount="1">
        <brk id="22" max="4" man="1"/>
      </rowBreaks>
      <pageMargins left="0.75" right="0.63" top="0.57999999999999996" bottom="0.6" header="0.34" footer="0.35"/>
      <pageSetup scale="92" fitToHeight="2" orientation="portrait" r:id="rId30"/>
      <headerFooter alignWithMargins="0">
        <oddFooter>&amp;R&amp;"Book Antiqua,Bold"&amp;8 Page &amp;P of &amp;N</oddFooter>
      </headerFooter>
    </customSheetView>
    <customSheetView guid="{14C32814-5A59-4863-9FB1-822FBB75D7D1}" scale="90" showPageBreaks="1" showGridLines="0" fitToPage="1" printArea="1" view="pageBreakPreview" topLeftCell="A17">
      <selection activeCell="E44" sqref="E44"/>
      <rowBreaks count="1" manualBreakCount="1">
        <brk id="22" max="4" man="1"/>
      </rowBreaks>
      <pageMargins left="0.75" right="0.63" top="0.57999999999999996" bottom="0.6" header="0.34" footer="0.35"/>
      <pageSetup scale="92" fitToHeight="2" orientation="portrait" r:id="rId31"/>
      <headerFooter alignWithMargins="0">
        <oddFooter>&amp;R&amp;"Book Antiqua,Bold"&amp;8 Page &amp;P of &amp;N</oddFooter>
      </headerFooter>
    </customSheetView>
    <customSheetView guid="{1F125E51-1799-42D0-B41E-DC039BB17D59}" scale="110" showPageBreaks="1" showGridLines="0" fitToPage="1" printArea="1" view="pageBreakPreview" topLeftCell="A25">
      <selection activeCell="E43" sqref="E43"/>
      <rowBreaks count="2" manualBreakCount="2">
        <brk id="21" max="14" man="1"/>
        <brk id="27" max="4" man="1"/>
      </rowBreaks>
      <pageMargins left="0.75" right="0.63" top="0.57999999999999996" bottom="0.6" header="0.34" footer="0.35"/>
      <pageSetup fitToHeight="2" orientation="portrait" r:id="rId32"/>
      <headerFooter alignWithMargins="0">
        <oddFooter>&amp;R&amp;"Book Antiqua,Bold"&amp;8 Page &amp;P of &amp;N</oddFooter>
      </headerFooter>
    </customSheetView>
    <customSheetView guid="{77353208-2D17-4D2E-ADE3-4F168F350B73}" scale="110" showPageBreaks="1" showGridLines="0" fitToPage="1" printArea="1" view="pageBreakPreview" topLeftCell="A8">
      <selection activeCell="E21" sqref="E21"/>
      <rowBreaks count="2" manualBreakCount="2">
        <brk id="22" max="14" man="1"/>
        <brk id="34" max="4" man="1"/>
      </rowBreaks>
      <pageMargins left="0.75" right="0.63" top="0.57999999999999996" bottom="0.6" header="0.34" footer="0.35"/>
      <pageSetup scale="74" fitToHeight="2" orientation="portrait" r:id="rId33"/>
      <headerFooter alignWithMargins="0">
        <oddFooter>&amp;R&amp;"Book Antiqua,Bold"&amp;8 Page &amp;P of &amp;N</oddFooter>
      </headerFooter>
    </customSheetView>
    <customSheetView guid="{010B040B-83D1-42E5-9354-A9BE9113BDAC}" scale="110" showPageBreaks="1" showGridLines="0" fitToPage="1" printArea="1" view="pageBreakPreview" topLeftCell="A46">
      <selection activeCell="E44" sqref="E44"/>
      <rowBreaks count="1" manualBreakCount="1">
        <brk id="22" max="14" man="1"/>
      </rowBreaks>
      <pageMargins left="0.75" right="0.63" top="0.57999999999999996" bottom="0.6" header="0.34" footer="0.35"/>
      <pageSetup scale="75" fitToHeight="2" orientation="portrait" r:id="rId34"/>
      <headerFooter alignWithMargins="0">
        <oddFooter>&amp;R&amp;"Book Antiqua,Bold"&amp;8 Page &amp;P of &amp;N</oddFooter>
      </headerFooter>
    </customSheetView>
    <customSheetView guid="{FC200EB0-6614-47DB-96CE-7610471486D9}" scale="110" showPageBreaks="1" showGridLines="0" fitToPage="1" printArea="1" view="pageBreakPreview" topLeftCell="A10">
      <selection activeCell="E21" sqref="E21"/>
      <rowBreaks count="1" manualBreakCount="1">
        <brk id="22" max="14" man="1"/>
      </rowBreaks>
      <pageMargins left="0.75" right="0.63" top="0.57999999999999996" bottom="0.6" header="0.34" footer="0.35"/>
      <pageSetup fitToHeight="2" orientation="portrait" r:id="rId35"/>
      <headerFooter alignWithMargins="0">
        <oddFooter>&amp;R&amp;"Book Antiqua,Bold"&amp;8 Page &amp;P of &amp;N</oddFooter>
      </headerFooter>
    </customSheetView>
    <customSheetView guid="{35C772BD-8F05-4A18-BEC8-6AF744E22539}" scale="85" showPageBreaks="1" showGridLines="0" fitToPage="1" printArea="1" view="pageBreakPreview">
      <selection activeCell="F44" sqref="F44"/>
      <rowBreaks count="1" manualBreakCount="1">
        <brk id="22" max="14" man="1"/>
      </rowBreaks>
      <pageMargins left="0.75" right="0.63" top="0.57999999999999996" bottom="0.6" header="0.34" footer="0.35"/>
      <pageSetup scale="73" fitToHeight="2" orientation="portrait" r:id="rId36"/>
      <headerFooter alignWithMargins="0">
        <oddFooter>&amp;R&amp;"Book Antiqua,Bold"&amp;8 Page &amp;P of &amp;N</oddFooter>
      </headerFooter>
    </customSheetView>
    <customSheetView guid="{FADCBE67-C557-4BB1-9129-D4D2EFCC4742}" scale="130" showPageBreaks="1" showGridLines="0" fitToPage="1" printArea="1" view="pageBreakPreview" topLeftCell="A21">
      <selection activeCell="E21" sqref="E21"/>
      <rowBreaks count="1" manualBreakCount="1">
        <brk id="22" max="14" man="1"/>
      </rowBreaks>
      <pageMargins left="0.75" right="0.63" top="0.57999999999999996" bottom="0.6" header="0.34" footer="0.35"/>
      <pageSetup scale="97" fitToHeight="2" orientation="portrait" r:id="rId37"/>
      <headerFooter alignWithMargins="0">
        <oddFooter>&amp;R&amp;"Book Antiqua,Bold"&amp;8 Page &amp;P of &amp;N</oddFooter>
      </headerFooter>
    </customSheetView>
    <customSheetView guid="{E1B28BB1-ED8F-4C22-9AA1-AB162FCA7917}" scale="130" showPageBreaks="1" showGridLines="0" fitToPage="1" printArea="1" view="pageBreakPreview" topLeftCell="A30">
      <selection activeCell="E21" sqref="E21"/>
      <rowBreaks count="1" manualBreakCount="1">
        <brk id="22" max="14" man="1"/>
      </rowBreaks>
      <pageMargins left="0.75" right="0.63" top="0.57999999999999996" bottom="0.6" header="0.34" footer="0.35"/>
      <pageSetup scale="97" fitToHeight="2" orientation="portrait" r:id="rId38"/>
      <headerFooter alignWithMargins="0">
        <oddFooter>&amp;R&amp;"Book Antiqua,Bold"&amp;8 Page &amp;P of &amp;N</oddFooter>
      </headerFooter>
    </customSheetView>
  </customSheetViews>
  <mergeCells count="46">
    <mergeCell ref="B30:D30"/>
    <mergeCell ref="B28:D28"/>
    <mergeCell ref="E18:E19"/>
    <mergeCell ref="B23:D23"/>
    <mergeCell ref="B24:D24"/>
    <mergeCell ref="B25:D25"/>
    <mergeCell ref="B21:D21"/>
    <mergeCell ref="B20:D20"/>
    <mergeCell ref="B22:D22"/>
    <mergeCell ref="B51:E51"/>
    <mergeCell ref="B38:D38"/>
    <mergeCell ref="B40:D40"/>
    <mergeCell ref="B41:D41"/>
    <mergeCell ref="B43:D43"/>
    <mergeCell ref="B44:D44"/>
    <mergeCell ref="B39:D39"/>
    <mergeCell ref="B42:D42"/>
    <mergeCell ref="A45:E45"/>
    <mergeCell ref="A42:A44"/>
    <mergeCell ref="A39:A41"/>
    <mergeCell ref="A36:A38"/>
    <mergeCell ref="B36:D36"/>
    <mergeCell ref="A3:E3"/>
    <mergeCell ref="A5:E5"/>
    <mergeCell ref="A16:E16"/>
    <mergeCell ref="B9:D9"/>
    <mergeCell ref="B10:D10"/>
    <mergeCell ref="B11:D11"/>
    <mergeCell ref="B12:D12"/>
    <mergeCell ref="A8:D8"/>
    <mergeCell ref="A18:A19"/>
    <mergeCell ref="B18:D19"/>
    <mergeCell ref="A32:A34"/>
    <mergeCell ref="B32:D32"/>
    <mergeCell ref="B37:D37"/>
    <mergeCell ref="B33:D33"/>
    <mergeCell ref="B34:D34"/>
    <mergeCell ref="B35:D35"/>
    <mergeCell ref="A26:A28"/>
    <mergeCell ref="B26:D26"/>
    <mergeCell ref="B27:D27"/>
    <mergeCell ref="A29:A31"/>
    <mergeCell ref="A20:A22"/>
    <mergeCell ref="A23:A25"/>
    <mergeCell ref="B31:D31"/>
    <mergeCell ref="B29:D29"/>
  </mergeCells>
  <phoneticPr fontId="6" type="noConversion"/>
  <conditionalFormatting sqref="E33">
    <cfRule type="expression" priority="1">
      <formula>#REF!&lt;33</formula>
    </cfRule>
  </conditionalFormatting>
  <dataValidations count="1">
    <dataValidation type="whole" operator="lessThanOrEqual" allowBlank="1" showInputMessage="1" showErrorMessage="1" sqref="E44" xr:uid="{91AA6BE4-C00B-42BF-B52E-8D31B2616274}">
      <formula1>21</formula1>
    </dataValidation>
  </dataValidations>
  <pageMargins left="0.75" right="0.63" top="0.57999999999999996" bottom="0.6" header="0.34" footer="0.35"/>
  <pageSetup scale="97" fitToHeight="2" orientation="portrait" r:id="rId39"/>
  <headerFooter alignWithMargins="0">
    <oddFooter>&amp;R&amp;"Book Antiqua,Bold"&amp;8 Page &amp;P of &amp;N</oddFooter>
  </headerFooter>
  <rowBreaks count="1" manualBreakCount="1">
    <brk id="22" max="14" man="1"/>
  </rowBreaks>
  <drawing r:id="rId4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8"/>
  </sheetPr>
  <dimension ref="A1:I30"/>
  <sheetViews>
    <sheetView showGridLines="0" view="pageBreakPreview" zoomScaleNormal="100" zoomScaleSheetLayoutView="100" workbookViewId="0">
      <selection activeCell="A5" sqref="A5:E5"/>
    </sheetView>
  </sheetViews>
  <sheetFormatPr defaultRowHeight="16.5"/>
  <cols>
    <col min="1" max="1" width="15.7109375" style="4" customWidth="1"/>
    <col min="2" max="2" width="20.5703125" style="4" customWidth="1"/>
    <col min="3" max="3" width="11.42578125" style="4" customWidth="1"/>
    <col min="4" max="4" width="13.28515625" style="4" customWidth="1"/>
    <col min="5" max="5" width="39.28515625" style="4" customWidth="1"/>
    <col min="6" max="8" width="9.140625" style="1" customWidth="1"/>
  </cols>
  <sheetData>
    <row r="1" spans="1:9">
      <c r="A1" s="22" t="str">
        <f>Basic!A3&amp;Basic!B3</f>
        <v>Specification No. :CC/NT/W-TW/DOM/A04/25/01234</v>
      </c>
      <c r="B1" s="18"/>
      <c r="C1" s="18"/>
      <c r="D1" s="18"/>
      <c r="E1" s="19" t="str">
        <f>"Attachment-10 "</f>
        <v xml:space="preserve">Attachment-10 </v>
      </c>
    </row>
    <row r="3" spans="1:9" ht="91.5" customHeight="1">
      <c r="A3" s="924" t="str">
        <f>'Attach 3(JV)'!A3</f>
        <v>Transmission Line Package TL01 for construction of 132kV D/C (Single HTLS Equivalent Panther) Transmission line from Rammam-III HEP to POWERGRID Rangpo Substation under Consultancy services to NTPC Ltd.</v>
      </c>
      <c r="B3" s="924"/>
      <c r="C3" s="924"/>
      <c r="D3" s="924"/>
      <c r="E3" s="924"/>
      <c r="F3" s="2"/>
      <c r="G3" s="8"/>
      <c r="H3" s="2"/>
    </row>
    <row r="4" spans="1:9" ht="20.100000000000001" customHeight="1">
      <c r="A4" s="5"/>
      <c r="H4" s="9"/>
      <c r="I4" s="10"/>
    </row>
    <row r="5" spans="1:9" ht="20.100000000000001" customHeight="1">
      <c r="A5" s="925" t="s">
        <v>390</v>
      </c>
      <c r="B5" s="925"/>
      <c r="C5" s="925"/>
      <c r="D5" s="925"/>
      <c r="E5" s="925"/>
      <c r="F5" s="3"/>
      <c r="H5" s="9"/>
      <c r="I5" s="10"/>
    </row>
    <row r="6" spans="1:9" ht="20.100000000000001" customHeight="1">
      <c r="A6" s="6"/>
      <c r="H6" s="9"/>
      <c r="I6" s="10"/>
    </row>
    <row r="7" spans="1:9" ht="20.100000000000001" customHeight="1">
      <c r="A7" s="13" t="str">
        <f>'Attach 3(JV)'!A7</f>
        <v>Bidder’s Name and Address :</v>
      </c>
      <c r="E7" s="14" t="str">
        <f>'Attach 3(JV)'!E7</f>
        <v>To:</v>
      </c>
      <c r="H7" s="9"/>
      <c r="I7" s="10"/>
    </row>
    <row r="8" spans="1:9" ht="36" customHeight="1">
      <c r="A8" s="922" t="str">
        <f>'Attach 3(JV)'!A8</f>
        <v/>
      </c>
      <c r="B8" s="922"/>
      <c r="C8" s="922"/>
      <c r="D8" s="922"/>
      <c r="E8" s="11" t="str">
        <f>'Attach 3(JV)'!E8</f>
        <v>Contract Services</v>
      </c>
      <c r="H8" s="9"/>
      <c r="I8" s="10"/>
    </row>
    <row r="9" spans="1:9" ht="20.100000000000001" customHeight="1">
      <c r="A9" s="12" t="s">
        <v>356</v>
      </c>
      <c r="B9" s="651" t="str">
        <f>'Attach 3(JV)'!B9</f>
        <v/>
      </c>
      <c r="C9" s="651"/>
      <c r="D9" s="651"/>
      <c r="E9" s="11" t="str">
        <f>'Attach 3(JV)'!E9</f>
        <v>Power Grid Corporation of India Ltd.,</v>
      </c>
      <c r="H9" s="9"/>
      <c r="I9" s="10"/>
    </row>
    <row r="10" spans="1:9" ht="20.100000000000001" customHeight="1">
      <c r="A10" s="12" t="s">
        <v>358</v>
      </c>
      <c r="B10" s="651" t="str">
        <f>'Attach 3(JV)'!B10</f>
        <v/>
      </c>
      <c r="C10" s="651"/>
      <c r="D10" s="651"/>
      <c r="E10" s="11" t="str">
        <f>'Attach 3(JV)'!E10</f>
        <v>"Saudamini", Plot No. 2, Sector 29</v>
      </c>
      <c r="H10" s="9"/>
      <c r="I10" s="10"/>
    </row>
    <row r="11" spans="1:9" ht="20.100000000000001" customHeight="1">
      <c r="B11" s="651" t="str">
        <f>'Attach 3(JV)'!B11</f>
        <v/>
      </c>
      <c r="C11" s="651"/>
      <c r="D11" s="651"/>
      <c r="E11" s="11" t="str">
        <f>'Attach 3(JV)'!E11</f>
        <v>Gurgaon (Haryana) - 122001</v>
      </c>
    </row>
    <row r="12" spans="1:9" ht="20.100000000000001" customHeight="1">
      <c r="A12" s="6"/>
      <c r="B12" s="651" t="str">
        <f>'Attach 3(JV)'!B12</f>
        <v/>
      </c>
      <c r="C12" s="651"/>
      <c r="D12" s="651"/>
      <c r="E12" s="11"/>
    </row>
    <row r="13" spans="1:9" ht="20.100000000000001" customHeight="1">
      <c r="A13" s="6"/>
      <c r="B13" s="187"/>
      <c r="C13" s="187"/>
      <c r="D13" s="187"/>
      <c r="G13" s="11"/>
    </row>
    <row r="14" spans="1:9" ht="20.100000000000001" customHeight="1">
      <c r="A14" s="4" t="s">
        <v>350</v>
      </c>
    </row>
    <row r="15" spans="1:9" ht="20.100000000000001" customHeight="1">
      <c r="A15" s="6"/>
    </row>
    <row r="16" spans="1:9" s="370" customFormat="1" ht="48.75" customHeight="1">
      <c r="A16" s="923" t="s">
        <v>553</v>
      </c>
      <c r="B16" s="923"/>
      <c r="C16" s="923"/>
      <c r="D16" s="923"/>
      <c r="E16" s="923"/>
      <c r="F16" s="369"/>
      <c r="G16" s="369"/>
      <c r="H16" s="369"/>
    </row>
    <row r="17" spans="1:5" ht="33" customHeight="1">
      <c r="D17" s="21"/>
    </row>
    <row r="18" spans="1:5" ht="33" customHeight="1">
      <c r="A18" s="20" t="s">
        <v>6</v>
      </c>
      <c r="B18" s="203" t="str">
        <f>'Attach 3(JV)'!B24</f>
        <v/>
      </c>
      <c r="C18" s="17"/>
      <c r="D18" s="21" t="s">
        <v>4</v>
      </c>
      <c r="E18" s="278" t="str">
        <f>'Attach 3(JV)'!E24</f>
        <v/>
      </c>
    </row>
    <row r="19" spans="1:5" ht="33" customHeight="1">
      <c r="A19" s="20" t="s">
        <v>7</v>
      </c>
      <c r="B19" s="278" t="str">
        <f>'Attach 3(JV)'!B25</f>
        <v/>
      </c>
      <c r="C19" s="17"/>
      <c r="D19" s="21" t="s">
        <v>5</v>
      </c>
      <c r="E19" s="278" t="str">
        <f>'Attach 3(JV)'!E25</f>
        <v/>
      </c>
    </row>
    <row r="20" spans="1:5" ht="33" customHeight="1">
      <c r="B20" s="17"/>
      <c r="C20" s="17"/>
      <c r="D20" s="21"/>
      <c r="E20" s="17"/>
    </row>
    <row r="21" spans="1:5" ht="20.100000000000001" customHeight="1"/>
    <row r="22" spans="1:5" ht="20.100000000000001" customHeight="1">
      <c r="A22" s="7"/>
    </row>
    <row r="23" spans="1:5" ht="20.100000000000001" customHeight="1"/>
    <row r="24" spans="1:5" ht="20.100000000000001" customHeight="1">
      <c r="A24" s="7"/>
    </row>
    <row r="25" spans="1:5" ht="20.100000000000001" customHeight="1"/>
    <row r="26" spans="1:5" ht="20.100000000000001" customHeight="1">
      <c r="A26" s="7"/>
    </row>
    <row r="27" spans="1:5" ht="20.100000000000001" customHeight="1"/>
    <row r="28" spans="1:5" ht="20.100000000000001" customHeight="1"/>
    <row r="29" spans="1:5" ht="20.100000000000001" customHeight="1"/>
    <row r="30" spans="1:5" ht="20.100000000000001" customHeight="1"/>
  </sheetData>
  <sheetProtection password="CC69" sheet="1" formatColumns="0" formatRows="0" selectLockedCells="1"/>
  <customSheetViews>
    <customSheetView guid="{B7CC3635-BEA1-4EB6-9397-ABEDC5D04D5E}" showPageBreaks="1" showGridLines="0" printArea="1" view="pageBreakPreview">
      <selection activeCell="A5" sqref="A5:E5"/>
      <pageMargins left="0.75" right="0.63" top="0.57999999999999996" bottom="0.6" header="0.34" footer="0.35"/>
      <pageSetup scale="98" orientation="portrait" r:id="rId1"/>
      <headerFooter alignWithMargins="0">
        <oddFooter>&amp;R&amp;"Book Antiqua,Bold"&amp;8 Page &amp;P of &amp;N</oddFooter>
      </headerFooter>
    </customSheetView>
    <customSheetView guid="{7518E083-431A-45D0-A3DD-DF0866826B90}" showPageBreaks="1" showGridLines="0" printArea="1" view="pageBreakPreview">
      <selection activeCell="A5" sqref="A5:E5"/>
      <pageMargins left="0.75" right="0.63" top="0.57999999999999996" bottom="0.6" header="0.34" footer="0.35"/>
      <pageSetup scale="98" orientation="portrait" r:id="rId2"/>
      <headerFooter alignWithMargins="0">
        <oddFooter>&amp;R&amp;"Book Antiqua,Bold"&amp;8 Page &amp;P of &amp;N</oddFooter>
      </headerFooter>
    </customSheetView>
    <customSheetView guid="{CD28740F-9825-447C-B887-B18F0232D126}" showPageBreaks="1" showGridLines="0" printArea="1" view="pageBreakPreview">
      <selection activeCell="A5" sqref="A5:E5"/>
      <pageMargins left="0.75" right="0.63" top="0.57999999999999996" bottom="0.6" header="0.34" footer="0.35"/>
      <pageSetup scale="98" orientation="portrait" r:id="rId3"/>
      <headerFooter alignWithMargins="0">
        <oddFooter>&amp;R&amp;"Book Antiqua,Bold"&amp;8 Page &amp;P of &amp;N</oddFooter>
      </headerFooter>
    </customSheetView>
    <customSheetView guid="{012A8702-091E-4FD1-8E26-12B65B8B3B8C}" showPageBreaks="1" showGridLines="0" printArea="1" view="pageBreakPreview" topLeftCell="A13">
      <selection activeCell="A16" sqref="A16:E16"/>
      <pageMargins left="0.75" right="0.63" top="0.57999999999999996" bottom="0.6" header="0.34" footer="0.35"/>
      <pageSetup scale="98" orientation="portrait" r:id="rId4"/>
      <headerFooter alignWithMargins="0">
        <oddFooter>&amp;R&amp;"Book Antiqua,Bold"&amp;8 Page &amp;P of &amp;N</oddFooter>
      </headerFooter>
    </customSheetView>
    <customSheetView guid="{0D490C87-B003-4943-9825-ACE0B8E7CC06}" showPageBreaks="1" showGridLines="0" printArea="1" view="pageBreakPreview" topLeftCell="A7">
      <selection activeCell="A16" sqref="A16:E16"/>
      <pageMargins left="0.75" right="0.63" top="0.57999999999999996" bottom="0.6" header="0.34" footer="0.35"/>
      <pageSetup scale="98" orientation="portrait" r:id="rId5"/>
      <headerFooter alignWithMargins="0">
        <oddFooter>&amp;R&amp;"Book Antiqua,Bold"&amp;8 Page &amp;P of &amp;N</oddFooter>
      </headerFooter>
    </customSheetView>
    <customSheetView guid="{4D67A8FB-66CE-4EFD-8932-C754BE25ED43}" showPageBreaks="1" showGridLines="0" printArea="1" view="pageBreakPreview" topLeftCell="A7">
      <selection activeCell="A2" sqref="A2"/>
      <pageMargins left="0.75" right="0.63" top="0.57999999999999996" bottom="0.6" header="0.34" footer="0.35"/>
      <pageSetup scale="98" orientation="portrait" r:id="rId6"/>
      <headerFooter alignWithMargins="0">
        <oddFooter>&amp;R&amp;"Book Antiqua,Bold"&amp;8 Page &amp;P of &amp;N</oddFooter>
      </headerFooter>
    </customSheetView>
    <customSheetView guid="{B07CB001-8FAF-40AD-8AD5-A65A64B33B35}" showPageBreaks="1" showGridLines="0" printArea="1" view="pageBreakPreview">
      <selection activeCell="A2" sqref="A2"/>
      <pageMargins left="0.75" right="0.63" top="0.57999999999999996" bottom="0.6" header="0.34" footer="0.35"/>
      <pageSetup scale="98" orientation="portrait" r:id="rId7"/>
      <headerFooter alignWithMargins="0">
        <oddFooter>&amp;R&amp;"Book Antiqua,Bold"&amp;8 Page &amp;P of &amp;N</oddFooter>
      </headerFooter>
    </customSheetView>
    <customSheetView guid="{8CF338B0-8CA3-4AF4-816D-CB7A6D8E33BC}" showPageBreaks="1" showGridLines="0" printArea="1" view="pageBreakPreview">
      <selection activeCell="A3" sqref="A3:E3"/>
      <pageMargins left="0.75" right="0.63" top="0.57999999999999996" bottom="0.6" header="0.34" footer="0.35"/>
      <pageSetup scale="98" orientation="portrait" r:id="rId8"/>
      <headerFooter alignWithMargins="0">
        <oddFooter>&amp;R&amp;"Book Antiqua,Bold"&amp;8 Page &amp;P of &amp;N</oddFooter>
      </headerFooter>
    </customSheetView>
    <customSheetView guid="{D05C69EC-C4A6-4AED-AFBA-A3044FD4B3FB}" showPageBreaks="1" showGridLines="0" printArea="1" view="pageBreakPreview">
      <selection activeCell="A3" sqref="A3:E3"/>
      <pageMargins left="0.75" right="0.63" top="0.57999999999999996" bottom="0.6" header="0.34" footer="0.35"/>
      <pageSetup scale="98" orientation="portrait" r:id="rId9"/>
      <headerFooter alignWithMargins="0">
        <oddFooter>&amp;R&amp;"Book Antiqua,Bold"&amp;8 Page &amp;P of &amp;N</oddFooter>
      </headerFooter>
    </customSheetView>
    <customSheetView guid="{BE615921-12B2-47E1-81BB-292B559B4C46}" showPageBreaks="1" showGridLines="0" printArea="1" view="pageBreakPreview">
      <selection activeCell="A3" sqref="A3:E3"/>
      <pageMargins left="0.75" right="0.63" top="0.57999999999999996" bottom="0.6" header="0.34" footer="0.35"/>
      <pageSetup scale="98" orientation="portrait" r:id="rId10"/>
      <headerFooter alignWithMargins="0">
        <oddFooter>&amp;R&amp;"Book Antiqua,Bold"&amp;8 Page &amp;P of &amp;N</oddFooter>
      </headerFooter>
    </customSheetView>
    <customSheetView guid="{13A93EBF-985A-49FD-9FE0-DC75D238EC8C}" showPageBreaks="1" showGridLines="0" printArea="1" view="pageBreakPreview">
      <selection activeCell="I12" sqref="I12"/>
      <pageMargins left="0.75" right="0.63" top="0.57999999999999996" bottom="0.6" header="0.34" footer="0.35"/>
      <pageSetup scale="98" orientation="portrait" r:id="rId11"/>
      <headerFooter alignWithMargins="0">
        <oddFooter>&amp;R&amp;"Book Antiqua,Bold"&amp;8 Page &amp;P of &amp;N</oddFooter>
      </headerFooter>
    </customSheetView>
    <customSheetView guid="{1E2D7167-D6B7-4690-9A83-BF768C4223A4}" showPageBreaks="1" showGridLines="0" printArea="1" view="pageBreakPreview" topLeftCell="A7">
      <selection activeCell="A16" sqref="A16:E16"/>
      <pageMargins left="0.75" right="0.63" top="0.57999999999999996" bottom="0.6" header="0.34" footer="0.35"/>
      <pageSetup scale="99" orientation="portrait" r:id="rId12"/>
      <headerFooter alignWithMargins="0">
        <oddFooter>&amp;R&amp;"Book Antiqua,Bold"&amp;8 Page &amp;P of &amp;N</oddFooter>
      </headerFooter>
    </customSheetView>
    <customSheetView guid="{7A88FC7A-7690-48AB-B789-172043AFADC8}" showPageBreaks="1" showGridLines="0" printArea="1" view="pageBreakPreview" topLeftCell="A13">
      <selection activeCell="B20" sqref="B20"/>
      <pageMargins left="0.75" right="0.63" top="0.57999999999999996" bottom="0.6" header="0.34" footer="0.35"/>
      <pageSetup scale="99" orientation="portrait" r:id="rId13"/>
      <headerFooter alignWithMargins="0">
        <oddFooter>&amp;R&amp;"Book Antiqua,Bold"&amp;8 Page &amp;P of &amp;N</oddFooter>
      </headerFooter>
    </customSheetView>
    <customSheetView guid="{CB7CD015-9A92-451A-BEF4-2BC98E3768DD}" showPageBreaks="1" showGridLines="0" printArea="1" view="pageBreakPreview">
      <pageMargins left="0.75" right="0.63" top="0.57999999999999996" bottom="0.6" header="0.34" footer="0.35"/>
      <pageSetup orientation="portrait" r:id="rId14"/>
      <headerFooter alignWithMargins="0">
        <oddFooter>&amp;R&amp;"Book Antiqua,Bold"&amp;8 Page &amp;P of &amp;N</oddFooter>
      </headerFooter>
    </customSheetView>
    <customSheetView guid="{44C1C443-3199-4288-884A-D16AF7B2CD69}" showPageBreaks="1" showGridLines="0" printArea="1" view="pageBreakPreview">
      <pageMargins left="0.75" right="0.63" top="0.57999999999999996" bottom="0.6" header="0.34" footer="0.35"/>
      <pageSetup orientation="portrait" r:id="rId15"/>
      <headerFooter alignWithMargins="0">
        <oddFooter>&amp;R&amp;"Book Antiqua,Bold"&amp;8 Page &amp;P of &amp;N</oddFooter>
      </headerFooter>
    </customSheetView>
    <customSheetView guid="{82E8A0F5-0020-4355-95CF-28601763A783}" showPageBreaks="1" showGridLines="0" printArea="1" view="pageBreakPreview" topLeftCell="A10">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2"/>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7"/>
      <headerFooter alignWithMargins="0">
        <oddFooter>&amp;R&amp;"Book Antiqua,Bold"&amp;8 Page &amp;P of &amp;N</oddFooter>
      </headerFooter>
    </customSheetView>
    <customSheetView guid="{82C64B11-1F50-45B5-B7BB-9F1DC733C833}" showPageBreaks="1" showGridLines="0" printArea="1" view="pageBreakPreview">
      <selection activeCell="B75" sqref="B75:C75"/>
      <pageMargins left="0.75" right="0.63" top="0.57999999999999996" bottom="0.6" header="0.34" footer="0.35"/>
      <pageSetup orientation="portrait" r:id="rId28"/>
      <headerFooter alignWithMargins="0">
        <oddFooter>&amp;R&amp;"Book Antiqua,Bold"&amp;8 Page &amp;P of &amp;N</oddFooter>
      </headerFooter>
    </customSheetView>
    <customSheetView guid="{CFBF18EC-8277-4311-991B-395AF21BB33B}" showPageBreaks="1" showGridLines="0" printArea="1" view="pageBreakPreview" topLeftCell="A7">
      <selection activeCell="A16" sqref="A16:E16"/>
      <pageMargins left="0.75" right="0.63" top="0.57999999999999996" bottom="0.6" header="0.34" footer="0.35"/>
      <pageSetup scale="99" orientation="portrait" r:id="rId29"/>
      <headerFooter alignWithMargins="0">
        <oddFooter>&amp;R&amp;"Book Antiqua,Bold"&amp;8 Page &amp;P of &amp;N</oddFooter>
      </headerFooter>
    </customSheetView>
    <customSheetView guid="{AA750348-930C-43DE-ADD0-8D60980F5013}" showPageBreaks="1" showGridLines="0" printArea="1" view="pageBreakPreview" topLeftCell="A7">
      <selection activeCell="A16" sqref="A16:E16"/>
      <pageMargins left="0.75" right="0.63" top="0.57999999999999996" bottom="0.6" header="0.34" footer="0.35"/>
      <pageSetup scale="99" orientation="portrait" r:id="rId30"/>
      <headerFooter alignWithMargins="0">
        <oddFooter>&amp;R&amp;"Book Antiqua,Bold"&amp;8 Page &amp;P of &amp;N</oddFooter>
      </headerFooter>
    </customSheetView>
    <customSheetView guid="{14C32814-5A59-4863-9FB1-822FBB75D7D1}" showPageBreaks="1" showGridLines="0" printArea="1" view="pageBreakPreview">
      <selection activeCell="A16" sqref="A16:E16"/>
      <pageMargins left="0.75" right="0.63" top="0.57999999999999996" bottom="0.6" header="0.34" footer="0.35"/>
      <pageSetup scale="99" orientation="portrait" r:id="rId31"/>
      <headerFooter alignWithMargins="0">
        <oddFooter>&amp;R&amp;"Book Antiqua,Bold"&amp;8 Page &amp;P of &amp;N</oddFooter>
      </headerFooter>
    </customSheetView>
    <customSheetView guid="{1F125E51-1799-42D0-B41E-DC039BB17D59}" showPageBreaks="1" showGridLines="0" printArea="1" view="pageBreakPreview">
      <selection activeCell="A3" sqref="A3:E3"/>
      <pageMargins left="0.75" right="0.63" top="0.57999999999999996" bottom="0.6" header="0.34" footer="0.35"/>
      <pageSetup scale="98" orientation="portrait" r:id="rId32"/>
      <headerFooter alignWithMargins="0">
        <oddFooter>&amp;R&amp;"Book Antiqua,Bold"&amp;8 Page &amp;P of &amp;N</oddFooter>
      </headerFooter>
    </customSheetView>
    <customSheetView guid="{77353208-2D17-4D2E-ADE3-4F168F350B73}" showPageBreaks="1" showGridLines="0" printArea="1" view="pageBreakPreview">
      <selection activeCell="A2" sqref="A2"/>
      <pageMargins left="0.75" right="0.63" top="0.57999999999999996" bottom="0.6" header="0.34" footer="0.35"/>
      <pageSetup scale="98" orientation="portrait" r:id="rId33"/>
      <headerFooter alignWithMargins="0">
        <oddFooter>&amp;R&amp;"Book Antiqua,Bold"&amp;8 Page &amp;P of &amp;N</oddFooter>
      </headerFooter>
    </customSheetView>
    <customSheetView guid="{010B040B-83D1-42E5-9354-A9BE9113BDAC}" showPageBreaks="1" showGridLines="0" printArea="1" view="pageBreakPreview" topLeftCell="A13">
      <selection activeCell="A16" sqref="A16:E16"/>
      <pageMargins left="0.75" right="0.63" top="0.57999999999999996" bottom="0.6" header="0.34" footer="0.35"/>
      <pageSetup scale="98" orientation="portrait" r:id="rId34"/>
      <headerFooter alignWithMargins="0">
        <oddFooter>&amp;R&amp;"Book Antiqua,Bold"&amp;8 Page &amp;P of &amp;N</oddFooter>
      </headerFooter>
    </customSheetView>
    <customSheetView guid="{FC200EB0-6614-47DB-96CE-7610471486D9}" showPageBreaks="1" showGridLines="0" printArea="1" view="pageBreakPreview">
      <selection activeCell="A16" sqref="A16:E16"/>
      <pageMargins left="0.75" right="0.63" top="0.57999999999999996" bottom="0.6" header="0.34" footer="0.35"/>
      <pageSetup scale="98" orientation="portrait" r:id="rId35"/>
      <headerFooter alignWithMargins="0">
        <oddFooter>&amp;R&amp;"Book Antiqua,Bold"&amp;8 Page &amp;P of &amp;N</oddFooter>
      </headerFooter>
    </customSheetView>
    <customSheetView guid="{35C772BD-8F05-4A18-BEC8-6AF744E22539}" showPageBreaks="1" showGridLines="0" printArea="1" view="pageBreakPreview" topLeftCell="A7">
      <selection activeCell="A16" sqref="A16:E16"/>
      <pageMargins left="0.75" right="0.63" top="0.57999999999999996" bottom="0.6" header="0.34" footer="0.35"/>
      <pageSetup scale="98" orientation="portrait" r:id="rId36"/>
      <headerFooter alignWithMargins="0">
        <oddFooter>&amp;R&amp;"Book Antiqua,Bold"&amp;8 Page &amp;P of &amp;N</oddFooter>
      </headerFooter>
    </customSheetView>
    <customSheetView guid="{FADCBE67-C557-4BB1-9129-D4D2EFCC4742}" showPageBreaks="1" showGridLines="0" printArea="1" view="pageBreakPreview">
      <selection activeCell="A5" sqref="A5:E5"/>
      <pageMargins left="0.75" right="0.63" top="0.57999999999999996" bottom="0.6" header="0.34" footer="0.35"/>
      <pageSetup scale="98" orientation="portrait" r:id="rId37"/>
      <headerFooter alignWithMargins="0">
        <oddFooter>&amp;R&amp;"Book Antiqua,Bold"&amp;8 Page &amp;P of &amp;N</oddFooter>
      </headerFooter>
    </customSheetView>
    <customSheetView guid="{E1B28BB1-ED8F-4C22-9AA1-AB162FCA7917}" showPageBreaks="1" showGridLines="0" printArea="1" view="pageBreakPreview">
      <selection activeCell="A5" sqref="A5:E5"/>
      <pageMargins left="0.75" right="0.63" top="0.57999999999999996" bottom="0.6" header="0.34" footer="0.35"/>
      <pageSetup scale="98" orientation="portrait" r:id="rId38"/>
      <headerFooter alignWithMargins="0">
        <oddFooter>&amp;R&amp;"Book Antiqua,Bold"&amp;8 Page &amp;P of &amp;N</oddFooter>
      </headerFooter>
    </customSheetView>
  </customSheetViews>
  <mergeCells count="8">
    <mergeCell ref="B12:D12"/>
    <mergeCell ref="A8:D8"/>
    <mergeCell ref="A16:E16"/>
    <mergeCell ref="A3:E3"/>
    <mergeCell ref="A5:E5"/>
    <mergeCell ref="B9:D9"/>
    <mergeCell ref="B10:D10"/>
    <mergeCell ref="B11:D11"/>
  </mergeCells>
  <phoneticPr fontId="6" type="noConversion"/>
  <pageMargins left="0.75" right="0.63" top="0.57999999999999996" bottom="0.6" header="0.34" footer="0.35"/>
  <pageSetup scale="98" orientation="portrait" r:id="rId39"/>
  <headerFooter alignWithMargins="0">
    <oddFooter>&amp;R&amp;"Book Antiqua,Bold"&amp;8 Page &amp;P of &amp;N</oddFooter>
  </headerFooter>
  <drawing r:id="rId4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14"/>
  </sheetPr>
  <dimension ref="A1:Z85"/>
  <sheetViews>
    <sheetView showGridLines="0" view="pageBreakPreview" topLeftCell="A7" zoomScaleNormal="100" zoomScaleSheetLayoutView="100" workbookViewId="0">
      <selection activeCell="B18" sqref="B18:C18"/>
    </sheetView>
  </sheetViews>
  <sheetFormatPr defaultRowHeight="16.5"/>
  <cols>
    <col min="1" max="1" width="12.140625" style="30" customWidth="1"/>
    <col min="2" max="2" width="30.7109375" style="30" customWidth="1"/>
    <col min="3" max="3" width="17.85546875" style="30" customWidth="1"/>
    <col min="4" max="4" width="18.85546875" style="30" customWidth="1"/>
    <col min="5" max="5" width="20" style="30" customWidth="1"/>
    <col min="6" max="8" width="9.140625" style="25"/>
    <col min="9" max="16384" width="9.140625" style="26"/>
  </cols>
  <sheetData>
    <row r="1" spans="1:26">
      <c r="A1" s="22" t="str">
        <f>Basic!A3&amp;Basic!B3</f>
        <v>Specification No. :CC/NT/W-TW/DOM/A04/25/01234</v>
      </c>
      <c r="B1" s="23"/>
      <c r="C1" s="23"/>
      <c r="D1" s="23"/>
      <c r="E1" s="24" t="str">
        <f>"Attachment-11 "</f>
        <v xml:space="preserve">Attachment-11 </v>
      </c>
    </row>
    <row r="2" spans="1:26" ht="19.5" customHeight="1">
      <c r="Z2" s="169">
        <f>'Attach 3(JV)'!Z2</f>
        <v>0</v>
      </c>
    </row>
    <row r="3" spans="1:26" ht="123.75" customHeight="1">
      <c r="A3" s="648" t="str">
        <f>Basic!B1</f>
        <v>Transmission Line Package TL01 for construction of 132kV D/C (Single HTLS Equivalent Panther) Transmission line from Rammam-III HEP to POWERGRID Rangpo Substation under Consultancy services to NTPC Ltd.</v>
      </c>
      <c r="B3" s="648"/>
      <c r="C3" s="648"/>
      <c r="D3" s="648"/>
      <c r="E3" s="648"/>
      <c r="F3" s="27"/>
      <c r="G3" s="28"/>
      <c r="H3" s="27"/>
    </row>
    <row r="4" spans="1:26" ht="19.5" customHeight="1">
      <c r="A4" s="29"/>
      <c r="H4" s="31"/>
      <c r="I4" s="10"/>
    </row>
    <row r="5" spans="1:26" ht="19.5" customHeight="1">
      <c r="A5" s="649" t="s">
        <v>393</v>
      </c>
      <c r="B5" s="649"/>
      <c r="C5" s="649"/>
      <c r="D5" s="649"/>
      <c r="E5" s="649"/>
      <c r="F5" s="32"/>
      <c r="H5" s="31"/>
      <c r="I5" s="10"/>
    </row>
    <row r="6" spans="1:26" ht="19.5" customHeight="1">
      <c r="A6" s="33"/>
      <c r="H6" s="31"/>
      <c r="I6" s="10"/>
    </row>
    <row r="7" spans="1:26" ht="19.5" customHeight="1">
      <c r="A7" s="34" t="str">
        <f>'Attach 3(JV)'!A7</f>
        <v>Bidder’s Name and Address :</v>
      </c>
      <c r="B7" s="33"/>
      <c r="C7" s="33"/>
      <c r="D7" s="14" t="str">
        <f>'Attach 3(JV)'!E7</f>
        <v>To:</v>
      </c>
      <c r="H7" s="31"/>
      <c r="I7" s="10"/>
    </row>
    <row r="8" spans="1:26" ht="36" customHeight="1">
      <c r="A8" s="647" t="str">
        <f>'Attach 3(JV)'!A8</f>
        <v/>
      </c>
      <c r="B8" s="647"/>
      <c r="C8" s="647"/>
      <c r="D8" s="11" t="str">
        <f>'Attach 3(JV)'!E8</f>
        <v>Contract Services</v>
      </c>
      <c r="H8" s="31"/>
      <c r="I8" s="10"/>
    </row>
    <row r="9" spans="1:26" ht="19.5" customHeight="1">
      <c r="A9" s="12" t="s">
        <v>356</v>
      </c>
      <c r="B9" s="651" t="str">
        <f>'Attach 3(JV)'!B9</f>
        <v/>
      </c>
      <c r="C9" s="651"/>
      <c r="D9" s="11" t="str">
        <f>'Attach 3(JV)'!E9</f>
        <v>Power Grid Corporation of India Ltd.,</v>
      </c>
      <c r="H9" s="31"/>
      <c r="I9" s="10"/>
    </row>
    <row r="10" spans="1:26" ht="19.5" customHeight="1">
      <c r="A10" s="12" t="s">
        <v>358</v>
      </c>
      <c r="B10" s="651" t="str">
        <f>'Attach 3(JV)'!B10</f>
        <v/>
      </c>
      <c r="C10" s="651"/>
      <c r="D10" s="11" t="str">
        <f>'Attach 3(JV)'!E10</f>
        <v>"Saudamini", Plot No. 2, Sector 29</v>
      </c>
      <c r="H10" s="31"/>
      <c r="I10" s="10"/>
    </row>
    <row r="11" spans="1:26" ht="19.5" customHeight="1">
      <c r="B11" s="651" t="str">
        <f>'Attach 3(JV)'!B11</f>
        <v/>
      </c>
      <c r="C11" s="651"/>
      <c r="D11" s="11" t="str">
        <f>'Attach 3(JV)'!E11</f>
        <v>Gurgaon (Haryana) - 122001</v>
      </c>
    </row>
    <row r="12" spans="1:26" ht="19.5" customHeight="1">
      <c r="A12" s="33"/>
      <c r="B12" s="651" t="str">
        <f>'Attach 3(JV)'!B12</f>
        <v/>
      </c>
      <c r="C12" s="651"/>
      <c r="D12" s="11"/>
    </row>
    <row r="13" spans="1:26" ht="19.5" customHeight="1">
      <c r="A13" s="30" t="s">
        <v>350</v>
      </c>
    </row>
    <row r="14" spans="1:26" ht="9.9499999999999993" customHeight="1">
      <c r="A14" s="33"/>
    </row>
    <row r="15" spans="1:26" ht="174" customHeight="1">
      <c r="A15" s="929" t="s">
        <v>518</v>
      </c>
      <c r="B15" s="650"/>
      <c r="C15" s="650"/>
      <c r="D15" s="650"/>
      <c r="E15" s="650"/>
      <c r="F15" s="35"/>
      <c r="G15" s="35"/>
      <c r="H15" s="35"/>
    </row>
    <row r="16" spans="1:26" ht="20.25" customHeight="1">
      <c r="A16" s="33"/>
      <c r="B16" s="33"/>
      <c r="C16" s="33"/>
      <c r="D16" s="33"/>
      <c r="E16" s="33"/>
      <c r="F16" s="35"/>
      <c r="G16" s="35"/>
      <c r="H16" s="35"/>
    </row>
    <row r="17" spans="1:8" s="25" customFormat="1" ht="72" customHeight="1">
      <c r="A17" s="50" t="s">
        <v>354</v>
      </c>
      <c r="B17" s="906" t="s">
        <v>115</v>
      </c>
      <c r="C17" s="906"/>
      <c r="D17" s="50" t="s">
        <v>116</v>
      </c>
      <c r="E17" s="50" t="s">
        <v>117</v>
      </c>
      <c r="G17" s="35"/>
      <c r="H17" s="35"/>
    </row>
    <row r="18" spans="1:8" ht="26.1" customHeight="1">
      <c r="A18" s="105">
        <v>1</v>
      </c>
      <c r="B18" s="927"/>
      <c r="C18" s="927"/>
      <c r="D18" s="282"/>
      <c r="E18" s="282"/>
      <c r="F18" s="35"/>
      <c r="G18" s="35"/>
      <c r="H18" s="35"/>
    </row>
    <row r="19" spans="1:8" ht="26.1" customHeight="1">
      <c r="A19" s="105">
        <v>2</v>
      </c>
      <c r="B19" s="927"/>
      <c r="C19" s="927"/>
      <c r="D19" s="282"/>
      <c r="E19" s="282"/>
      <c r="F19" s="35"/>
      <c r="G19" s="35"/>
      <c r="H19" s="35"/>
    </row>
    <row r="20" spans="1:8" ht="26.1" customHeight="1">
      <c r="A20" s="105">
        <v>3</v>
      </c>
      <c r="B20" s="927"/>
      <c r="C20" s="927"/>
      <c r="D20" s="282"/>
      <c r="E20" s="282"/>
      <c r="F20" s="35"/>
      <c r="G20" s="35"/>
      <c r="H20" s="35"/>
    </row>
    <row r="21" spans="1:8" ht="26.1" customHeight="1">
      <c r="A21" s="105">
        <v>4</v>
      </c>
      <c r="B21" s="927"/>
      <c r="C21" s="927"/>
      <c r="D21" s="282"/>
      <c r="E21" s="282"/>
      <c r="F21" s="35"/>
      <c r="G21" s="35"/>
      <c r="H21" s="35"/>
    </row>
    <row r="22" spans="1:8" ht="26.1" customHeight="1">
      <c r="A22" s="105">
        <v>5</v>
      </c>
      <c r="B22" s="927"/>
      <c r="C22" s="927"/>
      <c r="D22" s="282"/>
      <c r="E22" s="282"/>
      <c r="F22" s="35"/>
      <c r="G22" s="35"/>
      <c r="H22" s="35"/>
    </row>
    <row r="23" spans="1:8" ht="26.1" customHeight="1">
      <c r="A23" s="105">
        <v>6</v>
      </c>
      <c r="B23" s="927"/>
      <c r="C23" s="927"/>
      <c r="D23" s="282"/>
      <c r="E23" s="282"/>
      <c r="F23" s="35"/>
      <c r="G23" s="35"/>
      <c r="H23" s="35"/>
    </row>
    <row r="24" spans="1:8" ht="82.5" customHeight="1">
      <c r="A24" s="640" t="s">
        <v>519</v>
      </c>
      <c r="B24" s="640"/>
      <c r="C24" s="640"/>
      <c r="D24" s="640"/>
      <c r="E24" s="640"/>
      <c r="F24" s="35"/>
      <c r="G24" s="35"/>
      <c r="H24" s="35"/>
    </row>
    <row r="25" spans="1:8" ht="159.75" customHeight="1">
      <c r="A25" s="641" t="s">
        <v>520</v>
      </c>
      <c r="B25" s="928"/>
      <c r="C25" s="928"/>
      <c r="D25" s="928"/>
      <c r="E25" s="928"/>
    </row>
    <row r="26" spans="1:8" ht="26.1" customHeight="1">
      <c r="A26" s="37" t="s">
        <v>6</v>
      </c>
      <c r="B26" s="77" t="str">
        <f>'Attach 3(JV)'!B24</f>
        <v/>
      </c>
      <c r="C26" s="38" t="s">
        <v>4</v>
      </c>
      <c r="D26" s="272" t="str">
        <f>'Attach 3(JV)'!E24</f>
        <v/>
      </c>
    </row>
    <row r="27" spans="1:8" ht="26.1" customHeight="1">
      <c r="A27" s="37" t="s">
        <v>7</v>
      </c>
      <c r="B27" s="272" t="str">
        <f>'Attach 3(JV)'!B25</f>
        <v/>
      </c>
      <c r="C27" s="38" t="s">
        <v>5</v>
      </c>
      <c r="D27" s="272" t="str">
        <f>'Attach 3(JV)'!E25</f>
        <v/>
      </c>
    </row>
    <row r="28" spans="1:8" ht="219.75" customHeight="1">
      <c r="A28" s="641" t="s">
        <v>521</v>
      </c>
      <c r="B28" s="928"/>
      <c r="C28" s="928"/>
      <c r="D28" s="928"/>
      <c r="E28" s="928"/>
    </row>
    <row r="29" spans="1:8" ht="20.100000000000001" hidden="1" customHeight="1">
      <c r="A29" s="22" t="str">
        <f>A1</f>
        <v>Specification No. :CC/NT/W-TW/DOM/A04/25/01234</v>
      </c>
      <c r="B29" s="23"/>
      <c r="C29" s="23"/>
      <c r="D29" s="23"/>
      <c r="E29" s="24" t="str">
        <f>E1</f>
        <v xml:space="preserve">Attachment-11 </v>
      </c>
    </row>
    <row r="30" spans="1:8" ht="19.5" hidden="1" customHeight="1"/>
    <row r="31" spans="1:8" ht="48" hidden="1" customHeight="1">
      <c r="A31" s="902" t="str">
        <f>A3</f>
        <v>Transmission Line Package TL01 for construction of 132kV D/C (Single HTLS Equivalent Panther) Transmission line from Rammam-III HEP to POWERGRID Rangpo Substation under Consultancy services to NTPC Ltd.</v>
      </c>
      <c r="B31" s="902"/>
      <c r="C31" s="902"/>
      <c r="D31" s="902"/>
      <c r="E31" s="902"/>
    </row>
    <row r="32" spans="1:8" ht="19.5" hidden="1" customHeight="1">
      <c r="A32" s="29"/>
    </row>
    <row r="33" spans="1:5" ht="19.5" hidden="1" customHeight="1">
      <c r="A33" s="652" t="s">
        <v>393</v>
      </c>
      <c r="B33" s="652"/>
      <c r="C33" s="652"/>
      <c r="D33" s="652"/>
      <c r="E33" s="652"/>
    </row>
    <row r="34" spans="1:5" ht="19.5" hidden="1" customHeight="1">
      <c r="A34" s="33"/>
    </row>
    <row r="35" spans="1:5" ht="19.5" hidden="1" customHeight="1">
      <c r="A35" s="34" t="str">
        <f>'Attach 3(JV)'!A15</f>
        <v>Name(s) and Addresse(s) of other partner(s)</v>
      </c>
      <c r="B35" s="33"/>
      <c r="C35" s="33"/>
      <c r="D35" s="14" t="str">
        <f>D7</f>
        <v>To:</v>
      </c>
    </row>
    <row r="36" spans="1:5" ht="19.5" hidden="1" customHeight="1">
      <c r="A36" s="34" t="str">
        <f>'Attach 3(JV)'!B16</f>
        <v/>
      </c>
      <c r="B36" s="33"/>
      <c r="C36" s="33"/>
      <c r="D36" s="11" t="str">
        <f>D8</f>
        <v>Contract Services</v>
      </c>
    </row>
    <row r="37" spans="1:5" ht="19.5" hidden="1" customHeight="1">
      <c r="A37" s="12" t="s">
        <v>356</v>
      </c>
      <c r="B37" s="651" t="str">
        <f>'Attach 3(JV)'!B17:D17</f>
        <v/>
      </c>
      <c r="C37" s="651"/>
      <c r="D37" s="11" t="str">
        <f>D9</f>
        <v>Power Grid Corporation of India Ltd.,</v>
      </c>
    </row>
    <row r="38" spans="1:5" ht="19.5" hidden="1" customHeight="1">
      <c r="A38" s="12" t="s">
        <v>358</v>
      </c>
      <c r="B38" s="651" t="str">
        <f>'Attach 3(JV)'!B18:D18</f>
        <v/>
      </c>
      <c r="C38" s="651"/>
      <c r="D38" s="11" t="str">
        <f>D10</f>
        <v>"Saudamini", Plot No. 2, Sector 29</v>
      </c>
    </row>
    <row r="39" spans="1:5" ht="19.5" hidden="1" customHeight="1">
      <c r="B39" s="651" t="str">
        <f>'Attach 3(JV)'!B19:D19</f>
        <v/>
      </c>
      <c r="C39" s="651"/>
      <c r="D39" s="11" t="str">
        <f>D11</f>
        <v>Gurgaon (Haryana) - 122001</v>
      </c>
    </row>
    <row r="40" spans="1:5" ht="19.5" hidden="1" customHeight="1">
      <c r="A40" s="33"/>
      <c r="B40" s="651" t="str">
        <f>'Attach 3(JV)'!B20:D20</f>
        <v/>
      </c>
      <c r="C40" s="651"/>
      <c r="D40" s="11"/>
    </row>
    <row r="41" spans="1:5" ht="19.5" hidden="1" customHeight="1">
      <c r="A41" s="30" t="s">
        <v>350</v>
      </c>
    </row>
    <row r="42" spans="1:5" ht="19.5" hidden="1" customHeight="1">
      <c r="A42" s="33"/>
    </row>
    <row r="43" spans="1:5" ht="33.75" hidden="1" customHeight="1">
      <c r="A43" s="650" t="s">
        <v>394</v>
      </c>
      <c r="B43" s="650"/>
      <c r="C43" s="650"/>
      <c r="D43" s="650"/>
      <c r="E43" s="650"/>
    </row>
    <row r="44" spans="1:5" ht="19.5" hidden="1" customHeight="1">
      <c r="A44" s="33"/>
      <c r="B44" s="33"/>
      <c r="C44" s="33"/>
      <c r="D44" s="33"/>
      <c r="E44" s="33"/>
    </row>
    <row r="45" spans="1:5" ht="72" hidden="1" customHeight="1">
      <c r="A45" s="50" t="s">
        <v>354</v>
      </c>
      <c r="B45" s="906" t="s">
        <v>115</v>
      </c>
      <c r="C45" s="906"/>
      <c r="D45" s="50" t="s">
        <v>116</v>
      </c>
      <c r="E45" s="50" t="s">
        <v>117</v>
      </c>
    </row>
    <row r="46" spans="1:5" ht="25.5" hidden="1" customHeight="1">
      <c r="A46" s="105">
        <v>1</v>
      </c>
      <c r="B46" s="926"/>
      <c r="C46" s="926"/>
      <c r="D46" s="284"/>
      <c r="E46" s="284"/>
    </row>
    <row r="47" spans="1:5" ht="25.5" hidden="1" customHeight="1">
      <c r="A47" s="105">
        <v>2</v>
      </c>
      <c r="B47" s="926"/>
      <c r="C47" s="926"/>
      <c r="D47" s="284"/>
      <c r="E47" s="284"/>
    </row>
    <row r="48" spans="1:5" ht="25.5" hidden="1" customHeight="1">
      <c r="A48" s="105">
        <v>3</v>
      </c>
      <c r="B48" s="926"/>
      <c r="C48" s="926"/>
      <c r="D48" s="284"/>
      <c r="E48" s="284"/>
    </row>
    <row r="49" spans="1:5" ht="25.5" hidden="1" customHeight="1">
      <c r="A49" s="105">
        <v>4</v>
      </c>
      <c r="B49" s="926"/>
      <c r="C49" s="926"/>
      <c r="D49" s="284"/>
      <c r="E49" s="284"/>
    </row>
    <row r="50" spans="1:5" ht="25.5" hidden="1" customHeight="1">
      <c r="A50" s="105">
        <v>5</v>
      </c>
      <c r="B50" s="926"/>
      <c r="C50" s="926"/>
      <c r="D50" s="284"/>
      <c r="E50" s="284"/>
    </row>
    <row r="51" spans="1:5" ht="25.5" hidden="1" customHeight="1">
      <c r="A51" s="105">
        <v>6</v>
      </c>
      <c r="B51" s="926"/>
      <c r="C51" s="926"/>
      <c r="D51" s="284"/>
      <c r="E51" s="284"/>
    </row>
    <row r="52" spans="1:5" ht="27.95" hidden="1" customHeight="1">
      <c r="A52" s="33"/>
      <c r="B52" s="33"/>
      <c r="C52" s="33"/>
      <c r="D52" s="33"/>
      <c r="E52" s="33"/>
    </row>
    <row r="53" spans="1:5" ht="27.95" hidden="1" customHeight="1">
      <c r="A53" s="215"/>
      <c r="B53" s="215"/>
      <c r="C53" s="215"/>
      <c r="D53" s="215"/>
      <c r="E53" s="215"/>
    </row>
    <row r="54" spans="1:5" ht="27.95" hidden="1" customHeight="1">
      <c r="A54" s="215" t="s">
        <v>6</v>
      </c>
      <c r="B54" s="77" t="str">
        <f>B26</f>
        <v/>
      </c>
      <c r="C54" s="215" t="s">
        <v>4</v>
      </c>
      <c r="D54" s="215" t="str">
        <f>D26</f>
        <v/>
      </c>
      <c r="E54" s="215"/>
    </row>
    <row r="55" spans="1:5" ht="27.95" hidden="1" customHeight="1">
      <c r="A55" s="215" t="s">
        <v>7</v>
      </c>
      <c r="B55" s="215" t="str">
        <f>B27</f>
        <v/>
      </c>
      <c r="C55" s="215" t="s">
        <v>5</v>
      </c>
      <c r="D55" s="215" t="str">
        <f>D27</f>
        <v/>
      </c>
      <c r="E55" s="215"/>
    </row>
    <row r="56" spans="1:5" ht="27.95" hidden="1" customHeight="1">
      <c r="A56" s="215"/>
      <c r="B56" s="215"/>
      <c r="C56" s="215"/>
      <c r="D56" s="215"/>
      <c r="E56" s="215"/>
    </row>
    <row r="57" spans="1:5" ht="19.5" hidden="1" customHeight="1">
      <c r="A57" s="22" t="str">
        <f>A29</f>
        <v>Specification No. :CC/NT/W-TW/DOM/A04/25/01234</v>
      </c>
      <c r="B57" s="23"/>
      <c r="C57" s="23"/>
      <c r="D57" s="23"/>
      <c r="E57" s="24" t="str">
        <f>E29</f>
        <v xml:space="preserve">Attachment-11 </v>
      </c>
    </row>
    <row r="58" spans="1:5" ht="19.5" hidden="1" customHeight="1"/>
    <row r="59" spans="1:5" ht="48" hidden="1" customHeight="1">
      <c r="A59" s="902" t="str">
        <f>A31</f>
        <v>Transmission Line Package TL01 for construction of 132kV D/C (Single HTLS Equivalent Panther) Transmission line from Rammam-III HEP to POWERGRID Rangpo Substation under Consultancy services to NTPC Ltd.</v>
      </c>
      <c r="B59" s="902"/>
      <c r="C59" s="902"/>
      <c r="D59" s="902"/>
      <c r="E59" s="902"/>
    </row>
    <row r="60" spans="1:5" ht="19.5" hidden="1" customHeight="1">
      <c r="A60" s="29"/>
    </row>
    <row r="61" spans="1:5" ht="19.5" hidden="1" customHeight="1">
      <c r="A61" s="652" t="s">
        <v>393</v>
      </c>
      <c r="B61" s="652"/>
      <c r="C61" s="652"/>
      <c r="D61" s="652"/>
      <c r="E61" s="652"/>
    </row>
    <row r="62" spans="1:5" ht="19.5" hidden="1" customHeight="1">
      <c r="A62" s="33"/>
    </row>
    <row r="63" spans="1:5" ht="19.5" hidden="1" customHeight="1">
      <c r="A63" s="34" t="str">
        <f>'Attach 3(JV)'!A15</f>
        <v>Name(s) and Addresse(s) of other partner(s)</v>
      </c>
      <c r="B63" s="33"/>
      <c r="C63" s="33"/>
      <c r="D63" s="14" t="str">
        <f>D7</f>
        <v>To:</v>
      </c>
    </row>
    <row r="64" spans="1:5" ht="19.5" hidden="1" customHeight="1">
      <c r="A64" s="34" t="str">
        <f>'Attach 3(JV)'!E16</f>
        <v/>
      </c>
      <c r="B64" s="33"/>
      <c r="C64" s="33"/>
      <c r="D64" s="11" t="str">
        <f>D8</f>
        <v>Contract Services</v>
      </c>
    </row>
    <row r="65" spans="1:5" ht="19.5" hidden="1" customHeight="1">
      <c r="A65" s="12" t="s">
        <v>356</v>
      </c>
      <c r="B65" s="651" t="str">
        <f>'Attach 3(JV)'!E17</f>
        <v/>
      </c>
      <c r="C65" s="651"/>
      <c r="D65" s="11" t="str">
        <f>D9</f>
        <v>Power Grid Corporation of India Ltd.,</v>
      </c>
    </row>
    <row r="66" spans="1:5" ht="19.5" hidden="1" customHeight="1">
      <c r="A66" s="12" t="s">
        <v>358</v>
      </c>
      <c r="B66" s="651" t="str">
        <f>'Attach 3(JV)'!E18</f>
        <v/>
      </c>
      <c r="C66" s="651"/>
      <c r="D66" s="11" t="str">
        <f>D10</f>
        <v>"Saudamini", Plot No. 2, Sector 29</v>
      </c>
    </row>
    <row r="67" spans="1:5" ht="19.5" hidden="1" customHeight="1">
      <c r="B67" s="651" t="str">
        <f>'Attach 3(JV)'!E19</f>
        <v/>
      </c>
      <c r="C67" s="651"/>
      <c r="D67" s="11" t="str">
        <f>D11</f>
        <v>Gurgaon (Haryana) - 122001</v>
      </c>
    </row>
    <row r="68" spans="1:5" ht="19.5" hidden="1" customHeight="1">
      <c r="A68" s="33"/>
      <c r="B68" s="651" t="str">
        <f>'Attach 3(JV)'!E20</f>
        <v/>
      </c>
      <c r="C68" s="651"/>
      <c r="D68" s="11"/>
    </row>
    <row r="69" spans="1:5" ht="19.5" hidden="1" customHeight="1">
      <c r="A69" s="30" t="s">
        <v>350</v>
      </c>
    </row>
    <row r="70" spans="1:5" ht="19.5" hidden="1" customHeight="1">
      <c r="A70" s="33"/>
    </row>
    <row r="71" spans="1:5" ht="33.75" hidden="1" customHeight="1">
      <c r="A71" s="650" t="s">
        <v>394</v>
      </c>
      <c r="B71" s="650"/>
      <c r="C71" s="650"/>
      <c r="D71" s="650"/>
      <c r="E71" s="650"/>
    </row>
    <row r="72" spans="1:5" ht="19.5" hidden="1" customHeight="1">
      <c r="A72" s="33"/>
      <c r="B72" s="33"/>
      <c r="C72" s="33"/>
      <c r="D72" s="33"/>
      <c r="E72" s="33"/>
    </row>
    <row r="73" spans="1:5" ht="72" hidden="1" customHeight="1">
      <c r="A73" s="50" t="s">
        <v>354</v>
      </c>
      <c r="B73" s="906" t="s">
        <v>115</v>
      </c>
      <c r="C73" s="906"/>
      <c r="D73" s="50" t="s">
        <v>116</v>
      </c>
      <c r="E73" s="50" t="s">
        <v>117</v>
      </c>
    </row>
    <row r="74" spans="1:5" ht="25.5" hidden="1" customHeight="1">
      <c r="A74" s="105">
        <v>1</v>
      </c>
      <c r="B74" s="926"/>
      <c r="C74" s="926"/>
      <c r="D74" s="284"/>
      <c r="E74" s="284"/>
    </row>
    <row r="75" spans="1:5" ht="25.5" hidden="1" customHeight="1">
      <c r="A75" s="105">
        <v>2</v>
      </c>
      <c r="B75" s="926"/>
      <c r="C75" s="926"/>
      <c r="D75" s="284"/>
      <c r="E75" s="284"/>
    </row>
    <row r="76" spans="1:5" ht="25.5" hidden="1" customHeight="1">
      <c r="A76" s="105">
        <v>3</v>
      </c>
      <c r="B76" s="926"/>
      <c r="C76" s="926"/>
      <c r="D76" s="284"/>
      <c r="E76" s="284"/>
    </row>
    <row r="77" spans="1:5" ht="25.5" hidden="1" customHeight="1">
      <c r="A77" s="105">
        <v>4</v>
      </c>
      <c r="B77" s="926"/>
      <c r="C77" s="926"/>
      <c r="D77" s="284"/>
      <c r="E77" s="284"/>
    </row>
    <row r="78" spans="1:5" ht="25.5" hidden="1" customHeight="1">
      <c r="A78" s="105">
        <v>5</v>
      </c>
      <c r="B78" s="926"/>
      <c r="C78" s="926"/>
      <c r="D78" s="284"/>
      <c r="E78" s="284"/>
    </row>
    <row r="79" spans="1:5" ht="25.5" hidden="1" customHeight="1">
      <c r="A79" s="105">
        <v>6</v>
      </c>
      <c r="B79" s="926"/>
      <c r="C79" s="926"/>
      <c r="D79" s="284"/>
      <c r="E79" s="284"/>
    </row>
    <row r="80" spans="1:5" ht="19.5" hidden="1" customHeight="1">
      <c r="A80" s="33"/>
      <c r="B80" s="33"/>
      <c r="C80" s="33"/>
      <c r="D80" s="33"/>
      <c r="E80" s="33"/>
    </row>
    <row r="81" spans="1:5" ht="24.75" hidden="1" customHeight="1">
      <c r="A81" s="215"/>
      <c r="B81" s="215"/>
      <c r="C81" s="215"/>
      <c r="D81" s="215"/>
      <c r="E81" s="215"/>
    </row>
    <row r="82" spans="1:5" ht="24.75" hidden="1" customHeight="1">
      <c r="A82" s="215" t="s">
        <v>6</v>
      </c>
      <c r="B82" s="77" t="str">
        <f>B54</f>
        <v/>
      </c>
      <c r="C82" s="215" t="s">
        <v>4</v>
      </c>
      <c r="D82" s="215" t="str">
        <f>D54</f>
        <v/>
      </c>
      <c r="E82" s="215"/>
    </row>
    <row r="83" spans="1:5" ht="24.75" hidden="1" customHeight="1">
      <c r="A83" s="215" t="s">
        <v>7</v>
      </c>
      <c r="B83" s="215" t="str">
        <f>B55</f>
        <v/>
      </c>
      <c r="C83" s="215" t="s">
        <v>5</v>
      </c>
      <c r="D83" s="215" t="str">
        <f>D55</f>
        <v/>
      </c>
      <c r="E83" s="215"/>
    </row>
    <row r="84" spans="1:5" ht="24.75" hidden="1" customHeight="1">
      <c r="A84" s="215"/>
      <c r="B84" s="215"/>
      <c r="C84" s="215"/>
      <c r="D84" s="215"/>
      <c r="E84" s="215"/>
    </row>
    <row r="85" spans="1:5" ht="37.5" hidden="1" customHeight="1">
      <c r="A85" s="72"/>
      <c r="B85" s="72"/>
      <c r="C85" s="72"/>
      <c r="D85" s="72"/>
      <c r="E85" s="72"/>
    </row>
  </sheetData>
  <sheetProtection password="CC69" sheet="1" formatColumns="0" formatRows="0" selectLockedCells="1"/>
  <customSheetViews>
    <customSheetView guid="{B7CC3635-BEA1-4EB6-9397-ABEDC5D04D5E}" showPageBreaks="1" showGridLines="0" printArea="1" hiddenRows="1" view="pageBreakPreview">
      <selection activeCell="B18" sqref="B18:C18"/>
      <pageMargins left="0.75" right="0.63" top="0.57999999999999996" bottom="0.6" header="0.34" footer="0.35"/>
      <pageSetup scale="95" orientation="portrait" r:id="rId1"/>
      <headerFooter alignWithMargins="0">
        <oddFooter>&amp;R&amp;"Book Antiqua,Bold"&amp;8 Page &amp;P of &amp;N</oddFooter>
      </headerFooter>
    </customSheetView>
    <customSheetView guid="{7518E083-431A-45D0-A3DD-DF0866826B90}" showPageBreaks="1" showGridLines="0" printArea="1" hiddenRows="1" view="pageBreakPreview" topLeftCell="A10">
      <selection activeCell="B18" sqref="B18:C18"/>
      <pageMargins left="0.75" right="0.63" top="0.57999999999999996" bottom="0.6" header="0.34" footer="0.35"/>
      <pageSetup scale="95" orientation="portrait" r:id="rId2"/>
      <headerFooter alignWithMargins="0">
        <oddFooter>&amp;R&amp;"Book Antiqua,Bold"&amp;8 Page &amp;P of &amp;N</oddFooter>
      </headerFooter>
    </customSheetView>
    <customSheetView guid="{CD28740F-9825-447C-B887-B18F0232D126}" showPageBreaks="1" showGridLines="0" printArea="1" hiddenRows="1" view="pageBreakPreview" topLeftCell="A4">
      <selection activeCell="B18" sqref="B18:C18"/>
      <pageMargins left="0.75" right="0.63" top="0.57999999999999996" bottom="0.6" header="0.34" footer="0.35"/>
      <pageSetup scale="95" orientation="portrait" r:id="rId3"/>
      <headerFooter alignWithMargins="0">
        <oddFooter>&amp;R&amp;"Book Antiqua,Bold"&amp;8 Page &amp;P of &amp;N</oddFooter>
      </headerFooter>
    </customSheetView>
    <customSheetView guid="{012A8702-091E-4FD1-8E26-12B65B8B3B8C}" showPageBreaks="1" showGridLines="0" printArea="1" hiddenRows="1" view="pageBreakPreview" topLeftCell="A14">
      <selection activeCell="B18" sqref="B18:C18"/>
      <pageMargins left="0.75" right="0.63" top="0.57999999999999996" bottom="0.6" header="0.34" footer="0.35"/>
      <pageSetup scale="95" orientation="portrait" r:id="rId4"/>
      <headerFooter alignWithMargins="0">
        <oddFooter>&amp;R&amp;"Book Antiqua,Bold"&amp;8 Page &amp;P of &amp;N</oddFooter>
      </headerFooter>
    </customSheetView>
    <customSheetView guid="{0D490C87-B003-4943-9825-ACE0B8E7CC06}" showPageBreaks="1" showGridLines="0" printArea="1" hiddenRows="1" view="pageBreakPreview" topLeftCell="A4">
      <selection activeCell="B18" sqref="B18:C18"/>
      <pageMargins left="0.75" right="0.63" top="0.57999999999999996" bottom="0.6" header="0.34" footer="0.35"/>
      <pageSetup scale="95" orientation="portrait" r:id="rId5"/>
      <headerFooter alignWithMargins="0">
        <oddFooter>&amp;R&amp;"Book Antiqua,Bold"&amp;8 Page &amp;P of &amp;N</oddFooter>
      </headerFooter>
    </customSheetView>
    <customSheetView guid="{4D67A8FB-66CE-4EFD-8932-C754BE25ED43}" showPageBreaks="1" showGridLines="0" printArea="1" hiddenRows="1" view="pageBreakPreview">
      <selection activeCell="B18" sqref="B18:C18"/>
      <pageMargins left="0.75" right="0.63" top="0.57999999999999996" bottom="0.6" header="0.34" footer="0.35"/>
      <pageSetup scale="95" orientation="portrait" r:id="rId6"/>
      <headerFooter alignWithMargins="0">
        <oddFooter>&amp;R&amp;"Book Antiqua,Bold"&amp;8 Page &amp;P of &amp;N</oddFooter>
      </headerFooter>
    </customSheetView>
    <customSheetView guid="{B07CB001-8FAF-40AD-8AD5-A65A64B33B35}" showPageBreaks="1" showGridLines="0" printArea="1" hiddenRows="1" view="pageBreakPreview" topLeftCell="A4">
      <selection activeCell="B18" sqref="B18:C18"/>
      <pageMargins left="0.75" right="0.63" top="0.57999999999999996" bottom="0.6" header="0.34" footer="0.35"/>
      <pageSetup scale="95" orientation="portrait" r:id="rId7"/>
      <headerFooter alignWithMargins="0">
        <oddFooter>&amp;R&amp;"Book Antiqua,Bold"&amp;8 Page &amp;P of &amp;N</oddFooter>
      </headerFooter>
    </customSheetView>
    <customSheetView guid="{8CF338B0-8CA3-4AF4-816D-CB7A6D8E33BC}" showPageBreaks="1" showGridLines="0" printArea="1" hiddenRows="1" view="pageBreakPreview">
      <selection activeCell="B18" sqref="B18:C18"/>
      <pageMargins left="0.75" right="0.63" top="0.57999999999999996" bottom="0.6" header="0.34" footer="0.35"/>
      <pageSetup scale="95" orientation="portrait" r:id="rId8"/>
      <headerFooter alignWithMargins="0">
        <oddFooter>&amp;R&amp;"Book Antiqua,Bold"&amp;8 Page &amp;P of &amp;N</oddFooter>
      </headerFooter>
    </customSheetView>
    <customSheetView guid="{D05C69EC-C4A6-4AED-AFBA-A3044FD4B3FB}" showPageBreaks="1" showGridLines="0" printArea="1" hiddenRows="1" view="pageBreakPreview" topLeftCell="A22">
      <selection activeCell="B18" sqref="B18:C18"/>
      <pageMargins left="0.75" right="0.63" top="0.57999999999999996" bottom="0.6" header="0.34" footer="0.35"/>
      <pageSetup scale="95" orientation="portrait" r:id="rId9"/>
      <headerFooter alignWithMargins="0">
        <oddFooter>&amp;R&amp;"Book Antiqua,Bold"&amp;8 Page &amp;P of &amp;N</oddFooter>
      </headerFooter>
    </customSheetView>
    <customSheetView guid="{BE615921-12B2-47E1-81BB-292B559B4C46}" showPageBreaks="1" showGridLines="0" printArea="1" hiddenRows="1" view="pageBreakPreview" topLeftCell="A15">
      <selection activeCell="E23" sqref="E23"/>
      <pageMargins left="0.75" right="0.63" top="0.57999999999999996" bottom="0.6" header="0.34" footer="0.35"/>
      <pageSetup scale="95" orientation="portrait" r:id="rId10"/>
      <headerFooter alignWithMargins="0">
        <oddFooter>&amp;R&amp;"Book Antiqua,Bold"&amp;8 Page &amp;P of &amp;N</oddFooter>
      </headerFooter>
    </customSheetView>
    <customSheetView guid="{13A93EBF-985A-49FD-9FE0-DC75D238EC8C}" showPageBreaks="1" showGridLines="0" printArea="1" hiddenRows="1" view="pageBreakPreview" topLeftCell="A10">
      <selection activeCell="B18" sqref="B18:C18"/>
      <pageMargins left="0.75" right="0.63" top="0.57999999999999996" bottom="0.6" header="0.34" footer="0.35"/>
      <pageSetup scale="95" orientation="portrait" r:id="rId11"/>
      <headerFooter alignWithMargins="0">
        <oddFooter>&amp;R&amp;"Book Antiqua,Bold"&amp;8 Page &amp;P of &amp;N</oddFooter>
      </headerFooter>
    </customSheetView>
    <customSheetView guid="{1E2D7167-D6B7-4690-9A83-BF768C4223A4}" showPageBreaks="1" showGridLines="0" printArea="1" hiddenRows="1" view="pageBreakPreview" topLeftCell="A7">
      <selection activeCell="D20" sqref="D20"/>
      <pageMargins left="0.75" right="0.63" top="0.57999999999999996" bottom="0.6" header="0.34" footer="0.35"/>
      <pageSetup scale="95" orientation="portrait" r:id="rId12"/>
      <headerFooter alignWithMargins="0">
        <oddFooter>&amp;R&amp;"Book Antiqua,Bold"&amp;8 Page &amp;P of &amp;N</oddFooter>
      </headerFooter>
    </customSheetView>
    <customSheetView guid="{7A88FC7A-7690-48AB-B789-172043AFADC8}" showPageBreaks="1" showGridLines="0" printArea="1" hiddenRows="1" view="pageBreakPreview" topLeftCell="A18">
      <selection activeCell="B18" sqref="B18:C18"/>
      <pageMargins left="0.75" right="0.63" top="0.57999999999999996" bottom="0.6" header="0.34" footer="0.35"/>
      <pageSetup scale="95" orientation="portrait" r:id="rId13"/>
      <headerFooter alignWithMargins="0">
        <oddFooter>&amp;R&amp;"Book Antiqua,Bold"&amp;8 Page &amp;P of &amp;N</oddFooter>
      </headerFooter>
    </customSheetView>
    <customSheetView guid="{CB7CD015-9A92-451A-BEF4-2BC98E3768DD}" showPageBreaks="1" showGridLines="0" printArea="1" view="pageBreakPreview">
      <selection activeCell="B18" sqref="B18:C18"/>
      <pageMargins left="0.75" right="0.63" top="0.57999999999999996" bottom="0.6" header="0.34" footer="0.35"/>
      <pageSetup scale="95" orientation="portrait" r:id="rId14"/>
      <headerFooter alignWithMargins="0">
        <oddFooter>&amp;R&amp;"Book Antiqua,Bold"&amp;8 Page &amp;P of &amp;N</oddFooter>
      </headerFooter>
    </customSheetView>
    <customSheetView guid="{44C1C443-3199-4288-884A-D16AF7B2CD69}" showPageBreaks="1" showGridLines="0" printArea="1" view="pageBreakPreview">
      <selection activeCell="B18" sqref="B18:C18"/>
      <pageMargins left="0.75" right="0.63" top="0.57999999999999996" bottom="0.6" header="0.34" footer="0.35"/>
      <pageSetup scale="95" orientation="portrait" r:id="rId15"/>
      <headerFooter alignWithMargins="0">
        <oddFooter>&amp;R&amp;"Book Antiqua,Bold"&amp;8 Page &amp;P of &amp;N</oddFooter>
      </headerFooter>
    </customSheetView>
    <customSheetView guid="{82E8A0F5-0020-4355-95CF-28601763A783}" showPageBreaks="1" showGridLines="0" printArea="1" view="pageBreakPreview">
      <selection activeCell="B18" sqref="B18:C18"/>
      <pageMargins left="0.75" right="0.63" top="0.57999999999999996" bottom="0.6" header="0.34" footer="0.35"/>
      <pageSetup scale="95" orientation="portrait" r:id="rId16"/>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7"/>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2"/>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7"/>
      <headerFooter alignWithMargins="0">
        <oddFooter>&amp;R&amp;"Book Antiqua,Bold"&amp;8 Page &amp;P of &amp;N</oddFooter>
      </headerFooter>
    </customSheetView>
    <customSheetView guid="{82C64B11-1F50-45B5-B7BB-9F1DC733C833}" showPageBreaks="1" showGridLines="0" printArea="1" view="pageBreakPreview" topLeftCell="A16">
      <selection activeCell="B75" sqref="B75:C75"/>
      <pageMargins left="0.75" right="0.63" top="0.57999999999999996" bottom="0.6" header="0.34" footer="0.35"/>
      <pageSetup scale="95" orientation="portrait" r:id="rId28"/>
      <headerFooter alignWithMargins="0">
        <oddFooter>&amp;R&amp;"Book Antiqua,Bold"&amp;8 Page &amp;P of &amp;N</oddFooter>
      </headerFooter>
    </customSheetView>
    <customSheetView guid="{CFBF18EC-8277-4311-991B-395AF21BB33B}" showPageBreaks="1" showGridLines="0" printArea="1" hiddenRows="1" view="pageBreakPreview" topLeftCell="A7">
      <selection activeCell="D20" sqref="D20"/>
      <pageMargins left="0.75" right="0.63" top="0.57999999999999996" bottom="0.6" header="0.34" footer="0.35"/>
      <pageSetup scale="95" orientation="portrait" r:id="rId29"/>
      <headerFooter alignWithMargins="0">
        <oddFooter>&amp;R&amp;"Book Antiqua,Bold"&amp;8 Page &amp;P of &amp;N</oddFooter>
      </headerFooter>
    </customSheetView>
    <customSheetView guid="{AA750348-930C-43DE-ADD0-8D60980F5013}" showPageBreaks="1" showGridLines="0" printArea="1" hiddenRows="1" view="pageBreakPreview" topLeftCell="A7">
      <selection activeCell="D20" sqref="D20"/>
      <pageMargins left="0.75" right="0.63" top="0.57999999999999996" bottom="0.6" header="0.34" footer="0.35"/>
      <pageSetup scale="95" orientation="portrait" r:id="rId30"/>
      <headerFooter alignWithMargins="0">
        <oddFooter>&amp;R&amp;"Book Antiqua,Bold"&amp;8 Page &amp;P of &amp;N</oddFooter>
      </headerFooter>
    </customSheetView>
    <customSheetView guid="{14C32814-5A59-4863-9FB1-822FBB75D7D1}" showPageBreaks="1" showGridLines="0" printArea="1" hiddenRows="1" view="pageBreakPreview" topLeftCell="A4">
      <selection activeCell="B18" sqref="B18:C18"/>
      <pageMargins left="0.75" right="0.63" top="0.57999999999999996" bottom="0.6" header="0.34" footer="0.35"/>
      <pageSetup scale="95" orientation="portrait" r:id="rId31"/>
      <headerFooter alignWithMargins="0">
        <oddFooter>&amp;R&amp;"Book Antiqua,Bold"&amp;8 Page &amp;P of &amp;N</oddFooter>
      </headerFooter>
    </customSheetView>
    <customSheetView guid="{1F125E51-1799-42D0-B41E-DC039BB17D59}" showPageBreaks="1" showGridLines="0" printArea="1" hiddenRows="1" view="pageBreakPreview">
      <selection activeCell="B18" sqref="B18:C18"/>
      <pageMargins left="0.75" right="0.63" top="0.57999999999999996" bottom="0.6" header="0.34" footer="0.35"/>
      <pageSetup scale="95" orientation="portrait" r:id="rId32"/>
      <headerFooter alignWithMargins="0">
        <oddFooter>&amp;R&amp;"Book Antiqua,Bold"&amp;8 Page &amp;P of &amp;N</oddFooter>
      </headerFooter>
    </customSheetView>
    <customSheetView guid="{77353208-2D17-4D2E-ADE3-4F168F350B73}" showPageBreaks="1" showGridLines="0" printArea="1" hiddenRows="1" view="pageBreakPreview" topLeftCell="A4">
      <selection activeCell="B18" sqref="B18:C18"/>
      <pageMargins left="0.75" right="0.63" top="0.57999999999999996" bottom="0.6" header="0.34" footer="0.35"/>
      <pageSetup scale="95" orientation="portrait" r:id="rId33"/>
      <headerFooter alignWithMargins="0">
        <oddFooter>&amp;R&amp;"Book Antiqua,Bold"&amp;8 Page &amp;P of &amp;N</oddFooter>
      </headerFooter>
    </customSheetView>
    <customSheetView guid="{010B040B-83D1-42E5-9354-A9BE9113BDAC}" showPageBreaks="1" showGridLines="0" printArea="1" hiddenRows="1" view="pageBreakPreview" topLeftCell="A14">
      <selection activeCell="B18" sqref="B18:C18"/>
      <pageMargins left="0.75" right="0.63" top="0.57999999999999996" bottom="0.6" header="0.34" footer="0.35"/>
      <pageSetup scale="95" orientation="portrait" r:id="rId34"/>
      <headerFooter alignWithMargins="0">
        <oddFooter>&amp;R&amp;"Book Antiqua,Bold"&amp;8 Page &amp;P of &amp;N</oddFooter>
      </headerFooter>
    </customSheetView>
    <customSheetView guid="{FC200EB0-6614-47DB-96CE-7610471486D9}" showPageBreaks="1" showGridLines="0" printArea="1" hiddenRows="1" view="pageBreakPreview" topLeftCell="A28">
      <selection activeCell="B18" sqref="B18:C18"/>
      <pageMargins left="0.75" right="0.63" top="0.57999999999999996" bottom="0.6" header="0.34" footer="0.35"/>
      <pageSetup scale="95" orientation="portrait" r:id="rId35"/>
      <headerFooter alignWithMargins="0">
        <oddFooter>&amp;R&amp;"Book Antiqua,Bold"&amp;8 Page &amp;P of &amp;N</oddFooter>
      </headerFooter>
    </customSheetView>
    <customSheetView guid="{35C772BD-8F05-4A18-BEC8-6AF744E22539}" showPageBreaks="1" showGridLines="0" printArea="1" hiddenRows="1" view="pageBreakPreview">
      <selection activeCell="B18" sqref="B18:C18"/>
      <pageMargins left="0.75" right="0.63" top="0.57999999999999996" bottom="0.6" header="0.34" footer="0.35"/>
      <pageSetup scale="95" orientation="portrait" r:id="rId36"/>
      <headerFooter alignWithMargins="0">
        <oddFooter>&amp;R&amp;"Book Antiqua,Bold"&amp;8 Page &amp;P of &amp;N</oddFooter>
      </headerFooter>
    </customSheetView>
    <customSheetView guid="{FADCBE67-C557-4BB1-9129-D4D2EFCC4742}" showPageBreaks="1" showGridLines="0" printArea="1" hiddenRows="1" view="pageBreakPreview" topLeftCell="A10">
      <selection activeCell="B18" sqref="B18:C18"/>
      <pageMargins left="0.75" right="0.63" top="0.57999999999999996" bottom="0.6" header="0.34" footer="0.35"/>
      <pageSetup scale="95" orientation="portrait" r:id="rId37"/>
      <headerFooter alignWithMargins="0">
        <oddFooter>&amp;R&amp;"Book Antiqua,Bold"&amp;8 Page &amp;P of &amp;N</oddFooter>
      </headerFooter>
    </customSheetView>
    <customSheetView guid="{E1B28BB1-ED8F-4C22-9AA1-AB162FCA7917}" showPageBreaks="1" showGridLines="0" printArea="1" hiddenRows="1" view="pageBreakPreview">
      <selection activeCell="B18" sqref="B18:C18"/>
      <pageMargins left="0.75" right="0.63" top="0.57999999999999996" bottom="0.6" header="0.34" footer="0.35"/>
      <pageSetup scale="95" orientation="portrait" r:id="rId38"/>
      <headerFooter alignWithMargins="0">
        <oddFooter>&amp;R&amp;"Book Antiqua,Bold"&amp;8 Page &amp;P of &amp;N</oddFooter>
      </headerFooter>
    </customSheetView>
  </customSheetViews>
  <mergeCells count="46">
    <mergeCell ref="A8:C8"/>
    <mergeCell ref="A3:E3"/>
    <mergeCell ref="A5:E5"/>
    <mergeCell ref="A15:E15"/>
    <mergeCell ref="B17:C17"/>
    <mergeCell ref="B9:C9"/>
    <mergeCell ref="B10:C10"/>
    <mergeCell ref="B11:C11"/>
    <mergeCell ref="B12:C12"/>
    <mergeCell ref="B18:C18"/>
    <mergeCell ref="B38:C38"/>
    <mergeCell ref="B39:C39"/>
    <mergeCell ref="B19:C19"/>
    <mergeCell ref="B20:C20"/>
    <mergeCell ref="B21:C21"/>
    <mergeCell ref="A24:E24"/>
    <mergeCell ref="A25:E25"/>
    <mergeCell ref="A28:E28"/>
    <mergeCell ref="B40:C40"/>
    <mergeCell ref="A43:E43"/>
    <mergeCell ref="B22:C22"/>
    <mergeCell ref="A31:E31"/>
    <mergeCell ref="A33:E33"/>
    <mergeCell ref="B37:C37"/>
    <mergeCell ref="B23:C23"/>
    <mergeCell ref="B45:C45"/>
    <mergeCell ref="B50:C50"/>
    <mergeCell ref="B51:C51"/>
    <mergeCell ref="B46:C46"/>
    <mergeCell ref="B47:C47"/>
    <mergeCell ref="B48:C48"/>
    <mergeCell ref="B49:C49"/>
    <mergeCell ref="B79:C79"/>
    <mergeCell ref="B74:C74"/>
    <mergeCell ref="B75:C75"/>
    <mergeCell ref="B76:C76"/>
    <mergeCell ref="B77:C77"/>
    <mergeCell ref="A59:E59"/>
    <mergeCell ref="A61:E61"/>
    <mergeCell ref="A71:E71"/>
    <mergeCell ref="B73:C73"/>
    <mergeCell ref="B78:C78"/>
    <mergeCell ref="B65:C65"/>
    <mergeCell ref="B66:C66"/>
    <mergeCell ref="B67:C67"/>
    <mergeCell ref="B68:C68"/>
  </mergeCells>
  <phoneticPr fontId="6" type="noConversion"/>
  <conditionalFormatting sqref="B55:B56 A29:A56 C29:E56 B29:B53 A81:A85 C81:E85 B81 B83:B85">
    <cfRule type="expression" dxfId="23" priority="1" stopIfTrue="1">
      <formula>$Z$2&lt;1</formula>
    </cfRule>
  </conditionalFormatting>
  <conditionalFormatting sqref="A57:E80">
    <cfRule type="expression" dxfId="22" priority="2" stopIfTrue="1">
      <formula>$Z$2&lt;2</formula>
    </cfRule>
  </conditionalFormatting>
  <pageMargins left="0.75" right="0.63" top="0.57999999999999996" bottom="0.6" header="0.34" footer="0.35"/>
  <pageSetup scale="95" orientation="portrait" r:id="rId39"/>
  <headerFooter alignWithMargins="0">
    <oddFooter>&amp;R&amp;"Book Antiqua,Bold"&amp;8 Page &amp;P of &amp;N</oddFooter>
  </headerFooter>
  <drawing r:id="rId4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indexed="53"/>
  </sheetPr>
  <dimension ref="A1:I246"/>
  <sheetViews>
    <sheetView showGridLines="0" view="pageBreakPreview" topLeftCell="A174" zoomScale="110" zoomScaleNormal="100" zoomScaleSheetLayoutView="110" workbookViewId="0">
      <selection activeCell="C20" sqref="C20"/>
    </sheetView>
  </sheetViews>
  <sheetFormatPr defaultRowHeight="16.5"/>
  <cols>
    <col min="1" max="1" width="10.85546875" style="30" customWidth="1"/>
    <col min="2" max="2" width="26" style="30" customWidth="1"/>
    <col min="3" max="3" width="16" style="30" customWidth="1"/>
    <col min="4" max="4" width="39.28515625" style="30" customWidth="1"/>
    <col min="5" max="5" width="20.42578125" style="30" customWidth="1"/>
    <col min="6" max="6" width="9.140625" style="25"/>
    <col min="7" max="7" width="13.28515625" style="26" bestFit="1" customWidth="1"/>
    <col min="8" max="8" width="15.5703125" style="26" bestFit="1" customWidth="1"/>
    <col min="9" max="9" width="18.85546875" style="26" bestFit="1" customWidth="1"/>
    <col min="10" max="16384" width="9.140625" style="26"/>
  </cols>
  <sheetData>
    <row r="1" spans="1:7">
      <c r="A1" s="22" t="str">
        <f>Basic!A3&amp;Basic!B3</f>
        <v>Specification No. :CC/NT/W-TW/DOM/A04/25/01234</v>
      </c>
      <c r="B1" s="23"/>
      <c r="C1" s="23"/>
      <c r="D1" s="23"/>
      <c r="E1" s="41" t="str">
        <f>"Attachment-12 "</f>
        <v xml:space="preserve">Attachment-12 </v>
      </c>
    </row>
    <row r="3" spans="1:7" ht="66.75" customHeight="1">
      <c r="A3" s="648" t="str">
        <f>'Attach 3(JV)'!A3</f>
        <v>Transmission Line Package TL01 for construction of 132kV D/C (Single HTLS Equivalent Panther) Transmission line from Rammam-III HEP to POWERGRID Rangpo Substation under Consultancy services to NTPC Ltd.</v>
      </c>
      <c r="B3" s="648"/>
      <c r="C3" s="648"/>
      <c r="D3" s="648"/>
      <c r="E3" s="648"/>
      <c r="F3" s="27"/>
    </row>
    <row r="4" spans="1:7" ht="20.100000000000001" customHeight="1">
      <c r="A4" s="29"/>
      <c r="F4" s="31"/>
      <c r="G4" s="10"/>
    </row>
    <row r="5" spans="1:7" ht="20.100000000000001" customHeight="1">
      <c r="A5" s="649" t="s">
        <v>395</v>
      </c>
      <c r="B5" s="649"/>
      <c r="C5" s="649"/>
      <c r="D5" s="649"/>
      <c r="E5" s="649"/>
      <c r="F5" s="31"/>
      <c r="G5" s="10"/>
    </row>
    <row r="6" spans="1:7" ht="20.100000000000001" customHeight="1">
      <c r="A6" s="33"/>
      <c r="F6" s="31"/>
      <c r="G6" s="10"/>
    </row>
    <row r="7" spans="1:7" ht="20.100000000000001" customHeight="1">
      <c r="A7" s="34" t="str">
        <f>'Attach 3(JV)'!A7</f>
        <v>Bidder’s Name and Address :</v>
      </c>
      <c r="D7" s="188" t="str">
        <f>'Attach 3(JV)'!E7</f>
        <v>To:</v>
      </c>
      <c r="F7" s="31"/>
      <c r="G7" s="10"/>
    </row>
    <row r="8" spans="1:7" ht="36" customHeight="1">
      <c r="A8" s="647" t="str">
        <f>'Attach 3(JV)'!A8</f>
        <v/>
      </c>
      <c r="B8" s="647"/>
      <c r="C8" s="647"/>
      <c r="D8" s="189" t="str">
        <f>'Attach 3(JV)'!E8</f>
        <v>Contract Services</v>
      </c>
      <c r="F8" s="31"/>
      <c r="G8" s="10"/>
    </row>
    <row r="9" spans="1:7" ht="20.100000000000001" customHeight="1">
      <c r="A9" s="12" t="s">
        <v>356</v>
      </c>
      <c r="B9" s="651" t="str">
        <f>'Attach 3(JV)'!B9</f>
        <v/>
      </c>
      <c r="C9" s="651"/>
      <c r="D9" s="189" t="str">
        <f>'Attach 3(JV)'!E9</f>
        <v>Power Grid Corporation of India Ltd.,</v>
      </c>
      <c r="F9" s="31"/>
      <c r="G9" s="10"/>
    </row>
    <row r="10" spans="1:7" ht="20.100000000000001" customHeight="1">
      <c r="A10" s="12" t="s">
        <v>358</v>
      </c>
      <c r="B10" s="651" t="str">
        <f>'Attach 3(JV)'!B10</f>
        <v/>
      </c>
      <c r="C10" s="651"/>
      <c r="D10" s="189" t="str">
        <f>'Attach 3(JV)'!E10</f>
        <v>"Saudamini", Plot No. 2, Sector 29</v>
      </c>
      <c r="F10" s="31"/>
      <c r="G10" s="10"/>
    </row>
    <row r="11" spans="1:7" ht="20.100000000000001" customHeight="1">
      <c r="B11" s="651" t="str">
        <f>'Attach 3(JV)'!B11</f>
        <v/>
      </c>
      <c r="C11" s="651"/>
      <c r="D11" s="189" t="str">
        <f>'Attach 3(JV)'!E11</f>
        <v>Gurgaon (Haryana) - 122001</v>
      </c>
    </row>
    <row r="12" spans="1:7" ht="20.100000000000001" customHeight="1">
      <c r="A12" s="33"/>
      <c r="B12" s="651" t="str">
        <f>'Attach 3(JV)'!B12</f>
        <v/>
      </c>
      <c r="C12" s="651"/>
      <c r="D12" s="144"/>
    </row>
    <row r="13" spans="1:7" ht="9.9499999999999993" customHeight="1">
      <c r="A13" s="33"/>
      <c r="B13" s="143"/>
      <c r="C13" s="143"/>
    </row>
    <row r="14" spans="1:7" ht="20.100000000000001" customHeight="1">
      <c r="A14" s="30" t="s">
        <v>350</v>
      </c>
    </row>
    <row r="15" spans="1:7" ht="9.9499999999999993" customHeight="1">
      <c r="A15" s="33"/>
    </row>
    <row r="16" spans="1:7" ht="115.5" customHeight="1">
      <c r="A16" s="650" t="str">
        <f>"We hereby furnish the relevant details pertaining to the price adjustment provisions for equipment as specified in your specifications and documents for the " &amp;'Attach 3(JV)'!A3 &amp; "The necessary documentary evidence are enclosed : "</f>
        <v xml:space="preserve">We hereby furnish the relevant details pertaining to the price adjustment provisions for equipment as specified in your specifications and documents for the Transmission Line Package TL01 for construction of 132kV D/C (Single HTLS Equivalent Panther) Transmission line from Rammam-III HEP to POWERGRID Rangpo Substation under Consultancy services to NTPC Ltd.The necessary documentary evidence are enclosed : </v>
      </c>
      <c r="B16" s="650"/>
      <c r="C16" s="650"/>
      <c r="D16" s="650"/>
      <c r="E16" s="650"/>
      <c r="F16" s="35"/>
    </row>
    <row r="17" spans="1:6" ht="39.75" customHeight="1">
      <c r="A17" s="47" t="s">
        <v>354</v>
      </c>
      <c r="B17" s="48" t="s">
        <v>781</v>
      </c>
      <c r="C17" s="47" t="s">
        <v>396</v>
      </c>
      <c r="D17" s="47" t="s">
        <v>397</v>
      </c>
      <c r="E17" s="47" t="s">
        <v>500</v>
      </c>
    </row>
    <row r="18" spans="1:6" ht="20.100000000000001" customHeight="1">
      <c r="A18" s="49">
        <v>1</v>
      </c>
      <c r="B18" s="49">
        <v>2</v>
      </c>
      <c r="C18" s="49">
        <v>3</v>
      </c>
      <c r="D18" s="49">
        <v>4</v>
      </c>
      <c r="E18" s="49">
        <v>5</v>
      </c>
    </row>
    <row r="19" spans="1:6" ht="21.95" customHeight="1">
      <c r="A19" s="572" t="s">
        <v>399</v>
      </c>
      <c r="B19" s="972" t="s">
        <v>398</v>
      </c>
      <c r="C19" s="973"/>
      <c r="D19" s="973"/>
      <c r="E19" s="974"/>
    </row>
    <row r="20" spans="1:6" ht="52.5" customHeight="1">
      <c r="A20" s="50" t="s">
        <v>535</v>
      </c>
      <c r="B20" s="51" t="s">
        <v>501</v>
      </c>
      <c r="C20" s="217"/>
      <c r="D20" s="51" t="s">
        <v>684</v>
      </c>
      <c r="E20" s="97"/>
    </row>
    <row r="21" spans="1:6" ht="54" customHeight="1">
      <c r="A21" s="50" t="s">
        <v>536</v>
      </c>
      <c r="B21" s="51" t="s">
        <v>14</v>
      </c>
      <c r="C21" s="217"/>
      <c r="D21" s="51" t="s">
        <v>850</v>
      </c>
      <c r="E21" s="97"/>
      <c r="F21" s="287"/>
    </row>
    <row r="22" spans="1:6" ht="120.75" customHeight="1">
      <c r="A22" s="53" t="s">
        <v>537</v>
      </c>
      <c r="B22" s="54" t="s">
        <v>13</v>
      </c>
      <c r="C22" s="217"/>
      <c r="D22" s="573" t="s">
        <v>702</v>
      </c>
      <c r="E22" s="97"/>
    </row>
    <row r="23" spans="1:6" ht="50.25" customHeight="1">
      <c r="A23" s="939" t="s">
        <v>407</v>
      </c>
      <c r="B23" s="940"/>
      <c r="C23" s="940"/>
      <c r="D23" s="940"/>
      <c r="E23" s="942"/>
    </row>
    <row r="24" spans="1:6" ht="21.95" hidden="1" customHeight="1">
      <c r="A24" s="572" t="s">
        <v>399</v>
      </c>
      <c r="B24" s="972" t="s">
        <v>737</v>
      </c>
      <c r="C24" s="973"/>
      <c r="D24" s="973"/>
      <c r="E24" s="974"/>
    </row>
    <row r="25" spans="1:6" ht="52.5" hidden="1" customHeight="1">
      <c r="A25" s="50" t="s">
        <v>535</v>
      </c>
      <c r="B25" s="51" t="s">
        <v>501</v>
      </c>
      <c r="C25" s="217"/>
      <c r="D25" s="51" t="s">
        <v>684</v>
      </c>
      <c r="E25" s="97"/>
    </row>
    <row r="26" spans="1:6" ht="54" hidden="1" customHeight="1">
      <c r="A26" s="50" t="s">
        <v>536</v>
      </c>
      <c r="B26" s="51" t="s">
        <v>14</v>
      </c>
      <c r="C26" s="217"/>
      <c r="D26" s="51" t="s">
        <v>400</v>
      </c>
      <c r="E26" s="97"/>
      <c r="F26" s="287"/>
    </row>
    <row r="27" spans="1:6" ht="120.75" hidden="1" customHeight="1">
      <c r="A27" s="53" t="s">
        <v>537</v>
      </c>
      <c r="B27" s="54" t="s">
        <v>13</v>
      </c>
      <c r="C27" s="217"/>
      <c r="D27" s="573" t="s">
        <v>702</v>
      </c>
      <c r="E27" s="97"/>
    </row>
    <row r="28" spans="1:6" ht="50.25" hidden="1" customHeight="1">
      <c r="A28" s="939" t="s">
        <v>407</v>
      </c>
      <c r="B28" s="940"/>
      <c r="C28" s="940"/>
      <c r="D28" s="940"/>
      <c r="E28" s="942"/>
    </row>
    <row r="29" spans="1:6" ht="15">
      <c r="A29" s="572" t="s">
        <v>403</v>
      </c>
      <c r="B29" s="972" t="s">
        <v>685</v>
      </c>
      <c r="C29" s="973"/>
      <c r="D29" s="973"/>
      <c r="E29" s="974"/>
    </row>
    <row r="30" spans="1:6" ht="32.25" hidden="1" customHeight="1">
      <c r="A30" s="553" t="s">
        <v>686</v>
      </c>
      <c r="B30" s="554" t="s">
        <v>744</v>
      </c>
      <c r="C30" s="555"/>
      <c r="D30" s="555"/>
      <c r="E30" s="556"/>
    </row>
    <row r="31" spans="1:6" ht="105.75" hidden="1" customHeight="1">
      <c r="A31" s="50">
        <v>1</v>
      </c>
      <c r="B31" s="51" t="s">
        <v>738</v>
      </c>
      <c r="C31" s="337">
        <v>0.8</v>
      </c>
      <c r="D31" s="97" t="s">
        <v>739</v>
      </c>
      <c r="E31" s="97"/>
    </row>
    <row r="32" spans="1:6" ht="99" hidden="1">
      <c r="A32" s="50">
        <v>2</v>
      </c>
      <c r="B32" s="51" t="s">
        <v>13</v>
      </c>
      <c r="C32" s="539">
        <v>0.05</v>
      </c>
      <c r="D32" s="51" t="s">
        <v>702</v>
      </c>
      <c r="E32" s="95"/>
    </row>
    <row r="33" spans="1:9" ht="32.25" customHeight="1">
      <c r="A33" s="553" t="s">
        <v>686</v>
      </c>
      <c r="B33" s="554" t="s">
        <v>706</v>
      </c>
      <c r="C33" s="555"/>
      <c r="D33" s="555"/>
      <c r="E33" s="556"/>
    </row>
    <row r="34" spans="1:9" ht="27.75" customHeight="1">
      <c r="A34" s="50" t="s">
        <v>404</v>
      </c>
      <c r="B34" s="136" t="s">
        <v>643</v>
      </c>
      <c r="C34" s="55"/>
      <c r="D34" s="137"/>
      <c r="E34" s="56"/>
    </row>
    <row r="35" spans="1:9" ht="69" customHeight="1">
      <c r="A35" s="50" t="s">
        <v>399</v>
      </c>
      <c r="B35" s="51" t="s">
        <v>707</v>
      </c>
      <c r="C35" s="217"/>
      <c r="D35" s="51" t="s">
        <v>709</v>
      </c>
      <c r="E35" s="95"/>
    </row>
    <row r="36" spans="1:9" ht="120" customHeight="1">
      <c r="A36" s="53" t="s">
        <v>405</v>
      </c>
      <c r="B36" s="558" t="s">
        <v>648</v>
      </c>
      <c r="C36" s="217"/>
      <c r="D36" s="51" t="s">
        <v>702</v>
      </c>
      <c r="E36" s="571"/>
    </row>
    <row r="37" spans="1:9" ht="44.25" customHeight="1">
      <c r="A37" s="939" t="s">
        <v>708</v>
      </c>
      <c r="B37" s="940"/>
      <c r="C37" s="941"/>
      <c r="D37" s="940"/>
      <c r="E37" s="942"/>
    </row>
    <row r="38" spans="1:9" ht="32.25" hidden="1" customHeight="1">
      <c r="A38" s="553" t="s">
        <v>710</v>
      </c>
      <c r="B38" s="554" t="s">
        <v>745</v>
      </c>
      <c r="C38" s="555"/>
      <c r="D38" s="555"/>
      <c r="E38" s="556"/>
    </row>
    <row r="39" spans="1:9" ht="96" hidden="1" customHeight="1">
      <c r="A39" s="50">
        <v>1</v>
      </c>
      <c r="B39" s="51" t="s">
        <v>738</v>
      </c>
      <c r="C39" s="337">
        <v>0.65</v>
      </c>
      <c r="D39" s="97" t="s">
        <v>739</v>
      </c>
      <c r="E39" s="97"/>
    </row>
    <row r="40" spans="1:9" ht="48" hidden="1" customHeight="1">
      <c r="A40" s="50">
        <v>2</v>
      </c>
      <c r="B40" s="136"/>
      <c r="C40" s="583" t="s">
        <v>852</v>
      </c>
      <c r="D40" s="946"/>
      <c r="E40" s="947"/>
    </row>
    <row r="41" spans="1:9" ht="84.75" hidden="1" customHeight="1">
      <c r="A41" s="948"/>
      <c r="B41" s="51" t="str">
        <f>IF(C40="OPTION-A",G42, I42)</f>
        <v>High Carbon Steel Rods , co-efficient b =</v>
      </c>
      <c r="C41" s="337">
        <f>IF(C40="OPTION-A",0.13,0.15)</f>
        <v>0.13</v>
      </c>
      <c r="D41" s="97"/>
      <c r="E41" s="97"/>
      <c r="F41" s="97"/>
      <c r="G41" s="584" t="b">
        <v>0</v>
      </c>
      <c r="H41" s="584" t="b">
        <v>0</v>
      </c>
    </row>
    <row r="42" spans="1:9" ht="42" hidden="1" customHeight="1">
      <c r="A42" s="949"/>
      <c r="B42" s="54" t="str">
        <f>IF(C40="OPTION-A",H42,"")</f>
        <v>High Grade Electrolytic Zinc, co-efficient c =</v>
      </c>
      <c r="C42" s="585">
        <f>IF(C40="OPTION-A",0.02,"")</f>
        <v>0.02</v>
      </c>
      <c r="D42" s="97"/>
      <c r="E42" s="97"/>
      <c r="F42" s="287"/>
      <c r="G42" s="586" t="s">
        <v>740</v>
      </c>
      <c r="H42" s="586" t="s">
        <v>741</v>
      </c>
      <c r="I42" s="586" t="s">
        <v>742</v>
      </c>
    </row>
    <row r="43" spans="1:9" ht="3" hidden="1" customHeight="1">
      <c r="A43" s="127"/>
      <c r="B43" s="587" t="str">
        <f>IF(G41=TRUE,G42,"")</f>
        <v/>
      </c>
      <c r="C43" s="588"/>
      <c r="D43" s="216"/>
      <c r="E43" s="589"/>
      <c r="G43" s="586" t="s">
        <v>743</v>
      </c>
    </row>
    <row r="44" spans="1:9" ht="117.75" hidden="1" customHeight="1">
      <c r="A44" s="50">
        <v>3</v>
      </c>
      <c r="B44" s="51" t="s">
        <v>13</v>
      </c>
      <c r="C44" s="337">
        <v>0.05</v>
      </c>
      <c r="D44" s="51" t="s">
        <v>702</v>
      </c>
      <c r="E44" s="95"/>
    </row>
    <row r="45" spans="1:9" ht="32.25" customHeight="1">
      <c r="A45" s="553" t="s">
        <v>710</v>
      </c>
      <c r="B45" s="554" t="s">
        <v>642</v>
      </c>
      <c r="C45" s="555"/>
      <c r="D45" s="555"/>
      <c r="E45" s="556"/>
    </row>
    <row r="46" spans="1:9" ht="30" customHeight="1">
      <c r="A46" s="50" t="s">
        <v>404</v>
      </c>
      <c r="B46" s="136" t="s">
        <v>643</v>
      </c>
      <c r="C46" s="55"/>
      <c r="D46" s="137"/>
      <c r="E46" s="56"/>
    </row>
    <row r="47" spans="1:9" ht="47.25" customHeight="1">
      <c r="A47" s="50" t="s">
        <v>399</v>
      </c>
      <c r="B47" s="51" t="s">
        <v>644</v>
      </c>
      <c r="C47" s="217"/>
      <c r="D47" s="51" t="s">
        <v>825</v>
      </c>
      <c r="E47" s="95"/>
    </row>
    <row r="48" spans="1:9" ht="54" customHeight="1">
      <c r="A48" s="50" t="s">
        <v>401</v>
      </c>
      <c r="B48" s="51" t="s">
        <v>645</v>
      </c>
      <c r="C48" s="217"/>
      <c r="D48" s="51" t="s">
        <v>826</v>
      </c>
      <c r="E48" s="95"/>
    </row>
    <row r="49" spans="1:5" ht="141" customHeight="1">
      <c r="A49" s="50" t="s">
        <v>402</v>
      </c>
      <c r="B49" s="51" t="s">
        <v>646</v>
      </c>
      <c r="C49" s="557"/>
      <c r="D49" s="51" t="s">
        <v>687</v>
      </c>
      <c r="E49" s="95"/>
    </row>
    <row r="50" spans="1:5" ht="123" customHeight="1">
      <c r="A50" s="50" t="s">
        <v>405</v>
      </c>
      <c r="B50" s="558" t="s">
        <v>648</v>
      </c>
      <c r="C50" s="217"/>
      <c r="D50" s="570" t="s">
        <v>703</v>
      </c>
      <c r="E50" s="571"/>
    </row>
    <row r="51" spans="1:5" ht="67.5" customHeight="1">
      <c r="A51" s="939" t="s">
        <v>649</v>
      </c>
      <c r="B51" s="940"/>
      <c r="C51" s="941"/>
      <c r="D51" s="940"/>
      <c r="E51" s="942"/>
    </row>
    <row r="52" spans="1:5" ht="24" customHeight="1">
      <c r="A52" s="51"/>
      <c r="B52" s="51"/>
      <c r="C52" s="51"/>
      <c r="D52" s="51"/>
      <c r="E52" s="51"/>
    </row>
    <row r="53" spans="1:5" ht="24" customHeight="1">
      <c r="A53" s="553" t="s">
        <v>747</v>
      </c>
      <c r="B53" s="943" t="s">
        <v>650</v>
      </c>
      <c r="C53" s="944"/>
      <c r="D53" s="944"/>
      <c r="E53" s="945"/>
    </row>
    <row r="54" spans="1:5" ht="28.5" customHeight="1">
      <c r="A54" s="52" t="s">
        <v>688</v>
      </c>
      <c r="B54" s="96" t="s">
        <v>651</v>
      </c>
      <c r="C54" s="560"/>
      <c r="D54" s="560"/>
      <c r="E54" s="561"/>
    </row>
    <row r="55" spans="1:5" ht="24" customHeight="1">
      <c r="A55" s="50" t="s">
        <v>404</v>
      </c>
      <c r="B55" s="136" t="s">
        <v>643</v>
      </c>
      <c r="C55" s="55"/>
      <c r="D55" s="137"/>
      <c r="E55" s="56"/>
    </row>
    <row r="56" spans="1:5" ht="46.5" customHeight="1">
      <c r="A56" s="50" t="s">
        <v>399</v>
      </c>
      <c r="B56" s="51" t="s">
        <v>644</v>
      </c>
      <c r="C56" s="217"/>
      <c r="D56" s="51" t="s">
        <v>825</v>
      </c>
      <c r="E56" s="95"/>
    </row>
    <row r="57" spans="1:5" ht="177.75" customHeight="1">
      <c r="A57" s="50" t="s">
        <v>405</v>
      </c>
      <c r="B57" s="51" t="s">
        <v>648</v>
      </c>
      <c r="C57" s="217"/>
      <c r="D57" s="51" t="s">
        <v>704</v>
      </c>
      <c r="E57" s="95"/>
    </row>
    <row r="58" spans="1:5" ht="45" customHeight="1">
      <c r="A58" s="939" t="s">
        <v>652</v>
      </c>
      <c r="B58" s="940"/>
      <c r="C58" s="940"/>
      <c r="D58" s="940"/>
      <c r="E58" s="942"/>
    </row>
    <row r="59" spans="1:5" ht="24" customHeight="1">
      <c r="A59" s="52" t="s">
        <v>689</v>
      </c>
      <c r="B59" s="96" t="s">
        <v>653</v>
      </c>
      <c r="C59" s="560"/>
      <c r="D59" s="560"/>
      <c r="E59" s="561"/>
    </row>
    <row r="60" spans="1:5" ht="24" customHeight="1">
      <c r="A60" s="50" t="s">
        <v>404</v>
      </c>
      <c r="B60" s="136" t="s">
        <v>643</v>
      </c>
      <c r="C60" s="55"/>
      <c r="D60" s="137"/>
      <c r="E60" s="56"/>
    </row>
    <row r="61" spans="1:5" ht="46.5" customHeight="1">
      <c r="A61" s="50" t="s">
        <v>399</v>
      </c>
      <c r="B61" s="51" t="s">
        <v>644</v>
      </c>
      <c r="C61" s="217"/>
      <c r="D61" s="51" t="s">
        <v>825</v>
      </c>
      <c r="E61" s="95"/>
    </row>
    <row r="62" spans="1:5" ht="177.75" customHeight="1">
      <c r="A62" s="50" t="s">
        <v>405</v>
      </c>
      <c r="B62" s="51" t="s">
        <v>648</v>
      </c>
      <c r="C62" s="217"/>
      <c r="D62" s="51" t="s">
        <v>704</v>
      </c>
      <c r="E62" s="95"/>
    </row>
    <row r="63" spans="1:5" ht="46.5" customHeight="1">
      <c r="A63" s="939" t="s">
        <v>652</v>
      </c>
      <c r="B63" s="940"/>
      <c r="C63" s="940"/>
      <c r="D63" s="940"/>
      <c r="E63" s="942"/>
    </row>
    <row r="64" spans="1:5" ht="24" customHeight="1">
      <c r="A64" s="52" t="s">
        <v>690</v>
      </c>
      <c r="B64" s="96" t="s">
        <v>691</v>
      </c>
      <c r="C64" s="560"/>
      <c r="D64" s="560"/>
      <c r="E64" s="561"/>
    </row>
    <row r="65" spans="1:5" ht="24" customHeight="1">
      <c r="A65" s="50" t="s">
        <v>404</v>
      </c>
      <c r="B65" s="136" t="s">
        <v>643</v>
      </c>
      <c r="C65" s="55"/>
      <c r="D65" s="137"/>
      <c r="E65" s="56"/>
    </row>
    <row r="66" spans="1:5" ht="59.25" customHeight="1">
      <c r="A66" s="50" t="s">
        <v>399</v>
      </c>
      <c r="B66" s="51" t="s">
        <v>644</v>
      </c>
      <c r="C66" s="217"/>
      <c r="D66" s="51" t="s">
        <v>825</v>
      </c>
      <c r="E66" s="95"/>
    </row>
    <row r="67" spans="1:5" ht="156" customHeight="1">
      <c r="A67" s="50" t="s">
        <v>405</v>
      </c>
      <c r="B67" s="51" t="s">
        <v>648</v>
      </c>
      <c r="C67" s="217"/>
      <c r="D67" s="51" t="s">
        <v>704</v>
      </c>
      <c r="E67" s="95"/>
    </row>
    <row r="68" spans="1:5" ht="42" customHeight="1">
      <c r="A68" s="939" t="s">
        <v>652</v>
      </c>
      <c r="B68" s="940"/>
      <c r="C68" s="940"/>
      <c r="D68" s="940"/>
      <c r="E68" s="942"/>
    </row>
    <row r="69" spans="1:5" ht="24" customHeight="1">
      <c r="A69" s="52" t="s">
        <v>692</v>
      </c>
      <c r="B69" s="96" t="s">
        <v>827</v>
      </c>
      <c r="C69" s="560"/>
      <c r="D69" s="560"/>
      <c r="E69" s="561"/>
    </row>
    <row r="70" spans="1:5" ht="24" customHeight="1">
      <c r="A70" s="50" t="s">
        <v>404</v>
      </c>
      <c r="B70" s="136" t="s">
        <v>643</v>
      </c>
      <c r="C70" s="55"/>
      <c r="D70" s="137"/>
      <c r="E70" s="56"/>
    </row>
    <row r="71" spans="1:5" ht="59.25" customHeight="1">
      <c r="A71" s="50" t="s">
        <v>399</v>
      </c>
      <c r="B71" s="51" t="s">
        <v>644</v>
      </c>
      <c r="C71" s="217"/>
      <c r="D71" s="51" t="s">
        <v>825</v>
      </c>
      <c r="E71" s="95"/>
    </row>
    <row r="72" spans="1:5" ht="156" customHeight="1">
      <c r="A72" s="50" t="s">
        <v>405</v>
      </c>
      <c r="B72" s="51" t="s">
        <v>648</v>
      </c>
      <c r="C72" s="217"/>
      <c r="D72" s="51" t="s">
        <v>704</v>
      </c>
      <c r="E72" s="95"/>
    </row>
    <row r="73" spans="1:5" ht="42" customHeight="1">
      <c r="A73" s="939" t="s">
        <v>652</v>
      </c>
      <c r="B73" s="940"/>
      <c r="C73" s="940"/>
      <c r="D73" s="940"/>
      <c r="E73" s="942"/>
    </row>
    <row r="74" spans="1:5" ht="24" customHeight="1">
      <c r="A74" s="52" t="s">
        <v>828</v>
      </c>
      <c r="B74" s="96" t="s">
        <v>829</v>
      </c>
      <c r="C74" s="560"/>
      <c r="D74" s="560"/>
      <c r="E74" s="561"/>
    </row>
    <row r="75" spans="1:5" ht="24" customHeight="1">
      <c r="A75" s="50" t="s">
        <v>404</v>
      </c>
      <c r="B75" s="136" t="s">
        <v>643</v>
      </c>
      <c r="C75" s="55"/>
      <c r="D75" s="137"/>
      <c r="E75" s="56"/>
    </row>
    <row r="76" spans="1:5" ht="46.5" customHeight="1">
      <c r="A76" s="50" t="s">
        <v>399</v>
      </c>
      <c r="B76" s="51" t="s">
        <v>644</v>
      </c>
      <c r="C76" s="217"/>
      <c r="D76" s="51" t="s">
        <v>825</v>
      </c>
      <c r="E76" s="95"/>
    </row>
    <row r="77" spans="1:5" ht="177.75" customHeight="1">
      <c r="A77" s="50" t="s">
        <v>405</v>
      </c>
      <c r="B77" s="51" t="s">
        <v>648</v>
      </c>
      <c r="C77" s="217"/>
      <c r="D77" s="51" t="s">
        <v>704</v>
      </c>
      <c r="E77" s="95"/>
    </row>
    <row r="78" spans="1:5" ht="51" customHeight="1">
      <c r="A78" s="939" t="s">
        <v>652</v>
      </c>
      <c r="B78" s="940"/>
      <c r="C78" s="940"/>
      <c r="D78" s="940"/>
      <c r="E78" s="942"/>
    </row>
    <row r="79" spans="1:5" ht="24" customHeight="1">
      <c r="A79" s="52" t="s">
        <v>831</v>
      </c>
      <c r="B79" s="96" t="s">
        <v>830</v>
      </c>
      <c r="C79" s="560"/>
      <c r="D79" s="560"/>
      <c r="E79" s="561"/>
    </row>
    <row r="80" spans="1:5" ht="24" customHeight="1">
      <c r="A80" s="50" t="s">
        <v>404</v>
      </c>
      <c r="B80" s="136" t="s">
        <v>643</v>
      </c>
      <c r="C80" s="55"/>
      <c r="D80" s="137"/>
      <c r="E80" s="56"/>
    </row>
    <row r="81" spans="1:5" ht="46.5" customHeight="1">
      <c r="A81" s="50" t="s">
        <v>401</v>
      </c>
      <c r="B81" s="51" t="s">
        <v>645</v>
      </c>
      <c r="C81" s="217"/>
      <c r="D81" s="51" t="s">
        <v>826</v>
      </c>
      <c r="E81" s="95"/>
    </row>
    <row r="82" spans="1:5" ht="110.25" customHeight="1">
      <c r="A82" s="50" t="s">
        <v>402</v>
      </c>
      <c r="B82" s="51" t="s">
        <v>714</v>
      </c>
      <c r="C82" s="217"/>
      <c r="D82" s="536" t="s">
        <v>715</v>
      </c>
      <c r="E82" s="95"/>
    </row>
    <row r="83" spans="1:5" ht="177.75" customHeight="1">
      <c r="A83" s="50" t="s">
        <v>405</v>
      </c>
      <c r="B83" s="51" t="s">
        <v>648</v>
      </c>
      <c r="C83" s="217"/>
      <c r="D83" s="51" t="s">
        <v>704</v>
      </c>
      <c r="E83" s="95"/>
    </row>
    <row r="84" spans="1:5" ht="41.25" customHeight="1">
      <c r="A84" s="939" t="s">
        <v>720</v>
      </c>
      <c r="B84" s="940"/>
      <c r="C84" s="940"/>
      <c r="D84" s="940"/>
      <c r="E84" s="942"/>
    </row>
    <row r="85" spans="1:5" ht="16.5" customHeight="1">
      <c r="A85" s="51"/>
      <c r="B85" s="51"/>
      <c r="C85" s="51"/>
      <c r="D85" s="51"/>
      <c r="E85" s="51"/>
    </row>
    <row r="86" spans="1:5" ht="24" customHeight="1">
      <c r="A86" s="553" t="s">
        <v>711</v>
      </c>
      <c r="B86" s="943" t="s">
        <v>712</v>
      </c>
      <c r="C86" s="944"/>
      <c r="D86" s="944"/>
      <c r="E86" s="945"/>
    </row>
    <row r="87" spans="1:5" ht="28.5" customHeight="1">
      <c r="A87" s="52" t="s">
        <v>717</v>
      </c>
      <c r="B87" s="96" t="s">
        <v>713</v>
      </c>
      <c r="C87" s="560"/>
      <c r="D87" s="560"/>
      <c r="E87" s="561"/>
    </row>
    <row r="88" spans="1:5" ht="24" customHeight="1">
      <c r="A88" s="50" t="s">
        <v>404</v>
      </c>
      <c r="B88" s="136" t="s">
        <v>643</v>
      </c>
      <c r="C88" s="55"/>
      <c r="D88" s="137"/>
      <c r="E88" s="56"/>
    </row>
    <row r="89" spans="1:5" ht="46.5" customHeight="1">
      <c r="A89" s="50" t="s">
        <v>399</v>
      </c>
      <c r="B89" s="51" t="s">
        <v>644</v>
      </c>
      <c r="C89" s="217"/>
      <c r="D89" s="51" t="s">
        <v>832</v>
      </c>
      <c r="E89" s="95"/>
    </row>
    <row r="90" spans="1:5" ht="46.5" customHeight="1">
      <c r="A90" s="50" t="s">
        <v>401</v>
      </c>
      <c r="B90" s="51" t="s">
        <v>645</v>
      </c>
      <c r="C90" s="217"/>
      <c r="D90" s="51" t="s">
        <v>833</v>
      </c>
      <c r="E90" s="95"/>
    </row>
    <row r="91" spans="1:5" ht="110.25" customHeight="1">
      <c r="A91" s="50" t="s">
        <v>402</v>
      </c>
      <c r="B91" s="51" t="s">
        <v>714</v>
      </c>
      <c r="C91" s="217"/>
      <c r="D91" s="536" t="s">
        <v>715</v>
      </c>
      <c r="E91" s="95"/>
    </row>
    <row r="92" spans="1:5" ht="177.75" customHeight="1">
      <c r="A92" s="50" t="s">
        <v>405</v>
      </c>
      <c r="B92" s="51" t="s">
        <v>648</v>
      </c>
      <c r="C92" s="217"/>
      <c r="D92" s="51" t="s">
        <v>704</v>
      </c>
      <c r="E92" s="95"/>
    </row>
    <row r="93" spans="1:5" ht="41.25" customHeight="1">
      <c r="A93" s="939" t="s">
        <v>716</v>
      </c>
      <c r="B93" s="940"/>
      <c r="C93" s="940"/>
      <c r="D93" s="940"/>
      <c r="E93" s="942"/>
    </row>
    <row r="94" spans="1:5" ht="13.5" customHeight="1">
      <c r="A94" s="52"/>
      <c r="B94" s="96"/>
      <c r="C94" s="560"/>
      <c r="D94" s="560"/>
      <c r="E94" s="561"/>
    </row>
    <row r="95" spans="1:5" ht="28.5" customHeight="1">
      <c r="A95" s="52" t="s">
        <v>718</v>
      </c>
      <c r="B95" s="96" t="s">
        <v>719</v>
      </c>
      <c r="C95" s="560"/>
      <c r="D95" s="560"/>
      <c r="E95" s="561"/>
    </row>
    <row r="96" spans="1:5" ht="24" customHeight="1">
      <c r="A96" s="50" t="s">
        <v>404</v>
      </c>
      <c r="B96" s="136" t="s">
        <v>643</v>
      </c>
      <c r="C96" s="55"/>
      <c r="D96" s="137"/>
      <c r="E96" s="56"/>
    </row>
    <row r="97" spans="1:5" ht="46.5" customHeight="1">
      <c r="A97" s="50" t="s">
        <v>401</v>
      </c>
      <c r="B97" s="51" t="s">
        <v>645</v>
      </c>
      <c r="C97" s="217"/>
      <c r="D97" s="51" t="s">
        <v>833</v>
      </c>
      <c r="E97" s="95"/>
    </row>
    <row r="98" spans="1:5" ht="110.25" customHeight="1">
      <c r="A98" s="50" t="s">
        <v>402</v>
      </c>
      <c r="B98" s="51" t="s">
        <v>714</v>
      </c>
      <c r="C98" s="217"/>
      <c r="D98" s="536" t="s">
        <v>715</v>
      </c>
      <c r="E98" s="95"/>
    </row>
    <row r="99" spans="1:5" ht="177.75" customHeight="1">
      <c r="A99" s="50" t="s">
        <v>405</v>
      </c>
      <c r="B99" s="51" t="s">
        <v>648</v>
      </c>
      <c r="C99" s="217"/>
      <c r="D99" s="51" t="s">
        <v>704</v>
      </c>
      <c r="E99" s="95"/>
    </row>
    <row r="100" spans="1:5" ht="41.25" customHeight="1">
      <c r="A100" s="939" t="s">
        <v>720</v>
      </c>
      <c r="B100" s="940"/>
      <c r="C100" s="940"/>
      <c r="D100" s="940"/>
      <c r="E100" s="942"/>
    </row>
    <row r="101" spans="1:5" ht="15.75" customHeight="1">
      <c r="A101" s="52"/>
      <c r="B101" s="96"/>
      <c r="C101" s="560"/>
      <c r="D101" s="560"/>
      <c r="E101" s="561"/>
    </row>
    <row r="102" spans="1:5" ht="28.5" customHeight="1">
      <c r="A102" s="52" t="s">
        <v>721</v>
      </c>
      <c r="B102" s="96" t="s">
        <v>722</v>
      </c>
      <c r="C102" s="560"/>
      <c r="D102" s="560"/>
      <c r="E102" s="561"/>
    </row>
    <row r="103" spans="1:5" ht="24" customHeight="1">
      <c r="A103" s="50" t="s">
        <v>404</v>
      </c>
      <c r="B103" s="136" t="s">
        <v>643</v>
      </c>
      <c r="C103" s="55"/>
      <c r="D103" s="137"/>
      <c r="E103" s="56"/>
    </row>
    <row r="104" spans="1:5" ht="46.5" customHeight="1">
      <c r="A104" s="50" t="s">
        <v>401</v>
      </c>
      <c r="B104" s="51" t="s">
        <v>645</v>
      </c>
      <c r="C104" s="217"/>
      <c r="D104" s="51" t="s">
        <v>833</v>
      </c>
      <c r="E104" s="95"/>
    </row>
    <row r="105" spans="1:5" ht="110.25" customHeight="1">
      <c r="A105" s="50" t="s">
        <v>402</v>
      </c>
      <c r="B105" s="51" t="s">
        <v>714</v>
      </c>
      <c r="C105" s="217"/>
      <c r="D105" s="536" t="s">
        <v>715</v>
      </c>
      <c r="E105" s="95"/>
    </row>
    <row r="106" spans="1:5" ht="177.75" customHeight="1">
      <c r="A106" s="50" t="s">
        <v>405</v>
      </c>
      <c r="B106" s="51" t="s">
        <v>648</v>
      </c>
      <c r="C106" s="217"/>
      <c r="D106" s="51" t="s">
        <v>704</v>
      </c>
      <c r="E106" s="95"/>
    </row>
    <row r="107" spans="1:5" ht="41.25" customHeight="1">
      <c r="A107" s="939" t="s">
        <v>720</v>
      </c>
      <c r="B107" s="940"/>
      <c r="C107" s="940"/>
      <c r="D107" s="940"/>
      <c r="E107" s="942"/>
    </row>
    <row r="108" spans="1:5" ht="15.75" customHeight="1">
      <c r="A108" s="52"/>
      <c r="B108" s="96"/>
      <c r="C108" s="560"/>
      <c r="D108" s="560"/>
      <c r="E108" s="561"/>
    </row>
    <row r="109" spans="1:5" ht="28.5" customHeight="1">
      <c r="A109" s="52" t="s">
        <v>723</v>
      </c>
      <c r="B109" s="96" t="s">
        <v>724</v>
      </c>
      <c r="C109" s="560"/>
      <c r="D109" s="560"/>
      <c r="E109" s="561"/>
    </row>
    <row r="110" spans="1:5" ht="24" customHeight="1">
      <c r="A110" s="50" t="s">
        <v>404</v>
      </c>
      <c r="B110" s="136" t="s">
        <v>643</v>
      </c>
      <c r="C110" s="55"/>
      <c r="D110" s="137"/>
      <c r="E110" s="56"/>
    </row>
    <row r="111" spans="1:5" ht="46.5" customHeight="1">
      <c r="A111" s="50" t="s">
        <v>401</v>
      </c>
      <c r="B111" s="51" t="s">
        <v>645</v>
      </c>
      <c r="C111" s="217"/>
      <c r="D111" s="51" t="s">
        <v>833</v>
      </c>
      <c r="E111" s="95"/>
    </row>
    <row r="112" spans="1:5" ht="110.25" customHeight="1">
      <c r="A112" s="50" t="s">
        <v>402</v>
      </c>
      <c r="B112" s="51" t="s">
        <v>714</v>
      </c>
      <c r="C112" s="217"/>
      <c r="D112" s="536" t="s">
        <v>715</v>
      </c>
      <c r="E112" s="95"/>
    </row>
    <row r="113" spans="1:5" ht="177.75" customHeight="1">
      <c r="A113" s="50" t="s">
        <v>405</v>
      </c>
      <c r="B113" s="51" t="s">
        <v>648</v>
      </c>
      <c r="C113" s="217"/>
      <c r="D113" s="51" t="s">
        <v>704</v>
      </c>
      <c r="E113" s="95"/>
    </row>
    <row r="114" spans="1:5" ht="41.25" customHeight="1">
      <c r="A114" s="939" t="s">
        <v>720</v>
      </c>
      <c r="B114" s="940"/>
      <c r="C114" s="940"/>
      <c r="D114" s="940"/>
      <c r="E114" s="942"/>
    </row>
    <row r="115" spans="1:5" ht="17.25" customHeight="1">
      <c r="A115" s="52"/>
      <c r="B115" s="96"/>
      <c r="C115" s="560"/>
      <c r="D115" s="560"/>
      <c r="E115" s="561"/>
    </row>
    <row r="116" spans="1:5" ht="72.75" customHeight="1">
      <c r="A116" s="52">
        <v>5</v>
      </c>
      <c r="B116" s="48" t="s">
        <v>834</v>
      </c>
      <c r="C116" s="933" t="s">
        <v>693</v>
      </c>
      <c r="D116" s="934"/>
      <c r="E116" s="935"/>
    </row>
    <row r="117" spans="1:5" ht="39" hidden="1" customHeight="1">
      <c r="A117" s="553" t="s">
        <v>762</v>
      </c>
      <c r="B117" s="950" t="s">
        <v>792</v>
      </c>
      <c r="C117" s="950"/>
      <c r="D117" s="950"/>
      <c r="E117" s="950"/>
    </row>
    <row r="118" spans="1:5" ht="24.75" hidden="1" customHeight="1">
      <c r="A118" s="597" t="s">
        <v>765</v>
      </c>
      <c r="B118" s="597" t="s">
        <v>782</v>
      </c>
      <c r="C118" s="50">
        <v>0.15</v>
      </c>
      <c r="D118" s="104"/>
      <c r="E118" s="104"/>
    </row>
    <row r="119" spans="1:5" ht="39" hidden="1" customHeight="1">
      <c r="A119" s="598" t="s">
        <v>766</v>
      </c>
      <c r="B119" s="598" t="s">
        <v>783</v>
      </c>
      <c r="C119" s="97"/>
      <c r="D119" s="599" t="s">
        <v>400</v>
      </c>
      <c r="E119" s="97"/>
    </row>
    <row r="120" spans="1:5" ht="39" hidden="1" customHeight="1">
      <c r="A120" s="598"/>
      <c r="B120" s="598" t="s">
        <v>784</v>
      </c>
      <c r="C120" s="97"/>
      <c r="D120" s="599" t="s">
        <v>400</v>
      </c>
      <c r="E120" s="97"/>
    </row>
    <row r="121" spans="1:5" ht="39" hidden="1" customHeight="1">
      <c r="A121" s="598"/>
      <c r="B121" s="598" t="s">
        <v>785</v>
      </c>
      <c r="C121" s="97"/>
      <c r="D121" s="599" t="s">
        <v>400</v>
      </c>
      <c r="E121" s="97"/>
    </row>
    <row r="122" spans="1:5" ht="39" hidden="1" customHeight="1">
      <c r="A122" s="598" t="s">
        <v>786</v>
      </c>
      <c r="B122" s="646" t="s">
        <v>787</v>
      </c>
      <c r="C122" s="646"/>
      <c r="D122" s="646"/>
      <c r="E122" s="646"/>
    </row>
    <row r="123" spans="1:5" ht="39" hidden="1" customHeight="1">
      <c r="A123" s="52"/>
      <c r="B123" s="97" t="s">
        <v>404</v>
      </c>
      <c r="C123" s="97"/>
      <c r="D123" s="97"/>
      <c r="E123" s="97"/>
    </row>
    <row r="124" spans="1:5" ht="39" hidden="1" customHeight="1">
      <c r="A124" s="52"/>
      <c r="B124" s="97" t="s">
        <v>789</v>
      </c>
      <c r="C124" s="97"/>
      <c r="D124" s="97"/>
      <c r="E124" s="97"/>
    </row>
    <row r="125" spans="1:5" ht="39" hidden="1" customHeight="1">
      <c r="A125" s="52"/>
      <c r="B125" s="97" t="s">
        <v>788</v>
      </c>
      <c r="C125" s="97"/>
      <c r="D125" s="97"/>
      <c r="E125" s="97"/>
    </row>
    <row r="126" spans="1:5" ht="34.5" hidden="1" customHeight="1">
      <c r="A126" s="52"/>
      <c r="B126" s="97" t="s">
        <v>790</v>
      </c>
      <c r="C126" s="97"/>
      <c r="D126" s="97"/>
      <c r="E126" s="97"/>
    </row>
    <row r="127" spans="1:5" ht="27.75" hidden="1" customHeight="1">
      <c r="A127" s="52"/>
      <c r="B127" s="97" t="s">
        <v>791</v>
      </c>
      <c r="C127" s="97"/>
      <c r="D127" s="97"/>
      <c r="E127" s="97"/>
    </row>
    <row r="128" spans="1:5" ht="21.75" hidden="1" customHeight="1">
      <c r="A128" s="52"/>
      <c r="B128" s="104"/>
      <c r="C128" s="104"/>
      <c r="D128" s="104"/>
      <c r="E128" s="104"/>
    </row>
    <row r="129" spans="1:5" ht="21.75" hidden="1" customHeight="1">
      <c r="A129" s="52" t="s">
        <v>763</v>
      </c>
      <c r="B129" s="936" t="s">
        <v>793</v>
      </c>
      <c r="C129" s="937"/>
      <c r="D129" s="937"/>
      <c r="E129" s="938"/>
    </row>
    <row r="130" spans="1:5" ht="21.75" hidden="1" customHeight="1">
      <c r="A130" s="52"/>
      <c r="B130" s="930" t="s">
        <v>794</v>
      </c>
      <c r="C130" s="931"/>
      <c r="D130" s="931"/>
      <c r="E130" s="932"/>
    </row>
    <row r="131" spans="1:5" ht="21.75" hidden="1" customHeight="1">
      <c r="A131" s="598" t="s">
        <v>765</v>
      </c>
      <c r="B131" s="598" t="s">
        <v>795</v>
      </c>
      <c r="C131" s="104"/>
      <c r="D131" s="104"/>
      <c r="E131" s="104"/>
    </row>
    <row r="132" spans="1:5" ht="74.25" hidden="1" customHeight="1">
      <c r="A132" s="598" t="s">
        <v>404</v>
      </c>
      <c r="B132" s="598" t="s">
        <v>796</v>
      </c>
      <c r="C132" s="603">
        <v>0.57999999999999996</v>
      </c>
      <c r="D132" s="598" t="s">
        <v>799</v>
      </c>
      <c r="E132" s="97"/>
    </row>
    <row r="133" spans="1:5" ht="21.75" hidden="1" customHeight="1">
      <c r="A133" s="598" t="s">
        <v>405</v>
      </c>
      <c r="B133" s="598" t="s">
        <v>797</v>
      </c>
      <c r="C133" s="603">
        <v>0.16</v>
      </c>
      <c r="D133" s="599" t="s">
        <v>400</v>
      </c>
      <c r="E133" s="97"/>
    </row>
    <row r="134" spans="1:5" ht="95.25" hidden="1" customHeight="1">
      <c r="A134" s="598" t="s">
        <v>766</v>
      </c>
      <c r="B134" s="598" t="s">
        <v>798</v>
      </c>
      <c r="C134" s="603">
        <v>0.11</v>
      </c>
      <c r="D134" s="602" t="s">
        <v>771</v>
      </c>
      <c r="E134" s="97"/>
    </row>
    <row r="135" spans="1:5" ht="21.75" hidden="1" customHeight="1">
      <c r="A135" s="52"/>
      <c r="B135" s="104"/>
      <c r="C135" s="104"/>
      <c r="D135" s="104"/>
      <c r="E135" s="104"/>
    </row>
    <row r="136" spans="1:5" ht="21.75" hidden="1" customHeight="1">
      <c r="A136" s="52" t="s">
        <v>801</v>
      </c>
      <c r="B136" s="959" t="s">
        <v>800</v>
      </c>
      <c r="C136" s="960"/>
      <c r="D136" s="960"/>
      <c r="E136" s="961"/>
    </row>
    <row r="137" spans="1:5" ht="29.25" hidden="1" customHeight="1">
      <c r="A137" s="604" t="s">
        <v>404</v>
      </c>
      <c r="B137" s="604" t="s">
        <v>802</v>
      </c>
      <c r="C137" s="608"/>
      <c r="D137" s="606" t="s">
        <v>807</v>
      </c>
      <c r="E137" s="97"/>
    </row>
    <row r="138" spans="1:5" ht="36.75" hidden="1" customHeight="1">
      <c r="A138" s="604" t="s">
        <v>405</v>
      </c>
      <c r="B138" s="604" t="s">
        <v>803</v>
      </c>
      <c r="C138" s="608"/>
      <c r="D138" s="606" t="s">
        <v>808</v>
      </c>
      <c r="E138" s="97"/>
    </row>
    <row r="139" spans="1:5" ht="40.5" hidden="1" customHeight="1">
      <c r="A139" s="604" t="s">
        <v>788</v>
      </c>
      <c r="B139" s="604" t="s">
        <v>804</v>
      </c>
      <c r="C139" s="608"/>
      <c r="D139" s="606" t="s">
        <v>809</v>
      </c>
      <c r="E139" s="97"/>
    </row>
    <row r="140" spans="1:5" ht="40.5" hidden="1" customHeight="1">
      <c r="A140" s="604" t="s">
        <v>790</v>
      </c>
      <c r="B140" s="604" t="s">
        <v>805</v>
      </c>
      <c r="C140" s="608"/>
      <c r="D140" s="606" t="s">
        <v>810</v>
      </c>
      <c r="E140" s="97"/>
    </row>
    <row r="141" spans="1:5" ht="99.75" hidden="1" customHeight="1">
      <c r="A141" s="605" t="s">
        <v>791</v>
      </c>
      <c r="B141" s="605" t="s">
        <v>806</v>
      </c>
      <c r="C141" s="608"/>
      <c r="D141" s="606" t="s">
        <v>811</v>
      </c>
      <c r="E141" s="97"/>
    </row>
    <row r="142" spans="1:5" ht="96" hidden="1" customHeight="1">
      <c r="A142" s="52"/>
      <c r="B142" s="962" t="s">
        <v>819</v>
      </c>
      <c r="C142" s="963"/>
      <c r="D142" s="963"/>
      <c r="E142" s="963"/>
    </row>
    <row r="143" spans="1:5" ht="21.75" hidden="1" customHeight="1">
      <c r="A143" s="52" t="s">
        <v>812</v>
      </c>
      <c r="B143" s="959" t="s">
        <v>816</v>
      </c>
      <c r="C143" s="960"/>
      <c r="D143" s="960"/>
      <c r="E143" s="961"/>
    </row>
    <row r="144" spans="1:5" ht="48" hidden="1" customHeight="1">
      <c r="A144" s="604" t="s">
        <v>765</v>
      </c>
      <c r="B144" s="604" t="s">
        <v>813</v>
      </c>
      <c r="C144" s="316">
        <v>0.85</v>
      </c>
      <c r="D144" s="607" t="s">
        <v>814</v>
      </c>
      <c r="E144" s="97"/>
    </row>
    <row r="145" spans="1:5" ht="21.75" hidden="1" customHeight="1">
      <c r="A145" s="52"/>
      <c r="B145" s="104"/>
      <c r="C145" s="104"/>
      <c r="D145" s="104"/>
      <c r="E145" s="104"/>
    </row>
    <row r="146" spans="1:5" ht="21.75" hidden="1" customHeight="1">
      <c r="A146" s="52" t="s">
        <v>815</v>
      </c>
      <c r="B146" s="609" t="s">
        <v>817</v>
      </c>
      <c r="C146" s="104"/>
      <c r="D146" s="104"/>
      <c r="E146" s="104"/>
    </row>
    <row r="147" spans="1:5" ht="31.5" hidden="1" customHeight="1">
      <c r="A147" s="604" t="s">
        <v>404</v>
      </c>
      <c r="B147" s="604" t="s">
        <v>802</v>
      </c>
      <c r="C147" s="608"/>
      <c r="D147" s="606" t="s">
        <v>807</v>
      </c>
      <c r="E147" s="97"/>
    </row>
    <row r="148" spans="1:5" ht="33" hidden="1" customHeight="1">
      <c r="A148" s="604" t="s">
        <v>405</v>
      </c>
      <c r="B148" s="604" t="s">
        <v>803</v>
      </c>
      <c r="C148" s="608"/>
      <c r="D148" s="606" t="s">
        <v>808</v>
      </c>
      <c r="E148" s="97"/>
    </row>
    <row r="149" spans="1:5" ht="33" hidden="1" customHeight="1">
      <c r="A149" s="604" t="s">
        <v>788</v>
      </c>
      <c r="B149" s="604" t="s">
        <v>804</v>
      </c>
      <c r="C149" s="608"/>
      <c r="D149" s="606" t="s">
        <v>809</v>
      </c>
      <c r="E149" s="97"/>
    </row>
    <row r="150" spans="1:5" ht="36" hidden="1" customHeight="1">
      <c r="A150" s="604" t="s">
        <v>790</v>
      </c>
      <c r="B150" s="604" t="s">
        <v>805</v>
      </c>
      <c r="C150" s="608"/>
      <c r="D150" s="606" t="s">
        <v>810</v>
      </c>
      <c r="E150" s="97"/>
    </row>
    <row r="151" spans="1:5" ht="24.75" hidden="1" customHeight="1">
      <c r="A151" s="605" t="s">
        <v>791</v>
      </c>
      <c r="B151" s="605" t="s">
        <v>806</v>
      </c>
      <c r="C151" s="608"/>
      <c r="D151" s="606" t="s">
        <v>811</v>
      </c>
      <c r="E151" s="97"/>
    </row>
    <row r="152" spans="1:5" ht="29.25" hidden="1" customHeight="1">
      <c r="A152" s="52"/>
      <c r="B152" s="939" t="s">
        <v>818</v>
      </c>
      <c r="C152" s="940"/>
      <c r="D152" s="940"/>
      <c r="E152" s="940"/>
    </row>
    <row r="153" spans="1:5" ht="36.75" hidden="1" customHeight="1">
      <c r="A153" s="553" t="s">
        <v>408</v>
      </c>
      <c r="B153" s="950" t="s">
        <v>764</v>
      </c>
      <c r="C153" s="950"/>
      <c r="D153" s="950"/>
      <c r="E153" s="950"/>
    </row>
    <row r="154" spans="1:5" ht="52.5" hidden="1" customHeight="1">
      <c r="A154" s="597" t="s">
        <v>765</v>
      </c>
      <c r="B154" s="597" t="s">
        <v>643</v>
      </c>
      <c r="C154" s="596"/>
      <c r="D154" s="596"/>
      <c r="E154" s="596"/>
    </row>
    <row r="155" spans="1:5" ht="37.5" hidden="1" customHeight="1">
      <c r="A155" s="52" t="s">
        <v>767</v>
      </c>
      <c r="B155" s="596" t="s">
        <v>772</v>
      </c>
      <c r="C155" s="217"/>
      <c r="D155" s="601" t="s">
        <v>776</v>
      </c>
      <c r="E155" s="217"/>
    </row>
    <row r="156" spans="1:5" ht="36" hidden="1" customHeight="1">
      <c r="A156" s="52" t="s">
        <v>768</v>
      </c>
      <c r="B156" s="596" t="s">
        <v>773</v>
      </c>
      <c r="C156" s="217"/>
      <c r="D156" s="601" t="s">
        <v>777</v>
      </c>
      <c r="E156" s="217"/>
    </row>
    <row r="157" spans="1:5" ht="38.25" hidden="1" customHeight="1">
      <c r="A157" s="52" t="s">
        <v>769</v>
      </c>
      <c r="B157" s="596" t="s">
        <v>774</v>
      </c>
      <c r="C157" s="217"/>
      <c r="D157" s="601" t="s">
        <v>778</v>
      </c>
      <c r="E157" s="217"/>
    </row>
    <row r="158" spans="1:5" ht="22.5" hidden="1" customHeight="1">
      <c r="A158" s="52" t="s">
        <v>770</v>
      </c>
      <c r="B158" s="596" t="s">
        <v>775</v>
      </c>
      <c r="C158" s="217"/>
      <c r="D158" s="601" t="s">
        <v>779</v>
      </c>
      <c r="E158" s="217"/>
    </row>
    <row r="159" spans="1:5" ht="24" hidden="1" customHeight="1">
      <c r="A159" s="52" t="s">
        <v>766</v>
      </c>
      <c r="B159" s="51" t="s">
        <v>648</v>
      </c>
      <c r="C159" s="217"/>
      <c r="D159" s="600" t="s">
        <v>771</v>
      </c>
      <c r="E159" s="217"/>
    </row>
    <row r="160" spans="1:5" ht="48" hidden="1" customHeight="1">
      <c r="A160" s="957" t="s">
        <v>780</v>
      </c>
      <c r="B160" s="958"/>
      <c r="C160" s="958"/>
      <c r="D160" s="958"/>
      <c r="E160" s="958"/>
    </row>
    <row r="161" spans="1:9" hidden="1">
      <c r="A161" s="553" t="s">
        <v>673</v>
      </c>
      <c r="B161" s="611" t="s">
        <v>851</v>
      </c>
      <c r="C161" s="555"/>
      <c r="D161" s="555"/>
      <c r="E161" s="556"/>
    </row>
    <row r="162" spans="1:9" ht="88.5" hidden="1" customHeight="1">
      <c r="A162" s="50">
        <v>1</v>
      </c>
      <c r="B162" s="51" t="s">
        <v>738</v>
      </c>
      <c r="C162" s="337">
        <v>0.65</v>
      </c>
      <c r="D162" s="97" t="s">
        <v>739</v>
      </c>
      <c r="E162" s="97"/>
    </row>
    <row r="163" spans="1:9" ht="45.75" hidden="1" customHeight="1">
      <c r="A163" s="50">
        <v>2</v>
      </c>
      <c r="B163" s="136"/>
      <c r="C163" s="583" t="s">
        <v>852</v>
      </c>
      <c r="D163" s="946"/>
      <c r="E163" s="947"/>
    </row>
    <row r="164" spans="1:9" ht="45.75" hidden="1" customHeight="1">
      <c r="A164" s="948"/>
      <c r="B164" s="51" t="str">
        <f>IF(C163="OPTION-A",G165, I165)</f>
        <v>High Carbon Steel Rods , co-efficient b =</v>
      </c>
      <c r="C164" s="337">
        <f>IF(C163="OPTION-A",0.13,0.15)</f>
        <v>0.13</v>
      </c>
      <c r="D164" s="97"/>
      <c r="E164" s="97"/>
      <c r="G164" s="584" t="b">
        <v>0</v>
      </c>
      <c r="H164" s="584" t="b">
        <v>0</v>
      </c>
    </row>
    <row r="165" spans="1:9" ht="45.75" hidden="1" customHeight="1">
      <c r="A165" s="949"/>
      <c r="B165" s="54" t="str">
        <f>IF(C163="OPTION-A",H165,"")</f>
        <v>High Grade Electrolytic Zinc, co-efficient c =</v>
      </c>
      <c r="C165" s="585">
        <f>IF(C163="OPTION-A",0.02,"")</f>
        <v>0.02</v>
      </c>
      <c r="D165" s="97"/>
      <c r="E165" s="97"/>
      <c r="G165" s="586" t="s">
        <v>740</v>
      </c>
      <c r="H165" s="586" t="s">
        <v>741</v>
      </c>
      <c r="I165" s="586" t="s">
        <v>742</v>
      </c>
    </row>
    <row r="166" spans="1:9" ht="45.75" hidden="1" customHeight="1">
      <c r="A166" s="127"/>
      <c r="B166" s="587" t="str">
        <f>IF(G164=TRUE,G165,"")</f>
        <v/>
      </c>
      <c r="C166" s="588"/>
      <c r="D166" s="216"/>
      <c r="E166" s="589"/>
    </row>
    <row r="167" spans="1:9" ht="45.75" hidden="1" customHeight="1">
      <c r="A167" s="50">
        <v>3</v>
      </c>
      <c r="B167" s="51" t="s">
        <v>13</v>
      </c>
      <c r="C167" s="337">
        <v>0.05</v>
      </c>
      <c r="D167" s="51" t="s">
        <v>702</v>
      </c>
      <c r="E167" s="95"/>
    </row>
    <row r="168" spans="1:9" ht="27.95" customHeight="1">
      <c r="A168" s="553" t="s">
        <v>824</v>
      </c>
      <c r="B168" s="943" t="s">
        <v>655</v>
      </c>
      <c r="C168" s="944"/>
      <c r="D168" s="944"/>
      <c r="E168" s="945"/>
    </row>
    <row r="169" spans="1:9" ht="62.25" customHeight="1">
      <c r="A169" s="52">
        <v>1</v>
      </c>
      <c r="B169" s="954" t="s">
        <v>694</v>
      </c>
      <c r="C169" s="955"/>
      <c r="D169" s="955"/>
      <c r="E169" s="956"/>
    </row>
    <row r="170" spans="1:9" ht="139.5" customHeight="1">
      <c r="A170" s="50" t="s">
        <v>399</v>
      </c>
      <c r="B170" s="51" t="s">
        <v>695</v>
      </c>
      <c r="C170" s="217"/>
      <c r="D170" s="51" t="s">
        <v>696</v>
      </c>
      <c r="E170" s="95"/>
    </row>
    <row r="171" spans="1:9" s="58" customFormat="1" ht="132.75" customHeight="1">
      <c r="A171" s="53" t="s">
        <v>659</v>
      </c>
      <c r="B171" s="537" t="s">
        <v>648</v>
      </c>
      <c r="C171" s="217"/>
      <c r="D171" s="54" t="s">
        <v>702</v>
      </c>
      <c r="E171" s="97"/>
      <c r="F171" s="57"/>
    </row>
    <row r="172" spans="1:9" s="58" customFormat="1" ht="54.75" customHeight="1">
      <c r="A172" s="939" t="s">
        <v>660</v>
      </c>
      <c r="B172" s="940"/>
      <c r="C172" s="940"/>
      <c r="D172" s="940"/>
      <c r="E172" s="942"/>
      <c r="F172" s="57"/>
    </row>
    <row r="173" spans="1:9" ht="30" customHeight="1">
      <c r="A173" s="52">
        <v>2</v>
      </c>
      <c r="B173" s="96" t="s">
        <v>661</v>
      </c>
      <c r="C173" s="548"/>
      <c r="D173" s="548"/>
      <c r="E173" s="549"/>
    </row>
    <row r="174" spans="1:9" ht="155.25" customHeight="1">
      <c r="A174" s="50" t="s">
        <v>399</v>
      </c>
      <c r="B174" s="51" t="s">
        <v>695</v>
      </c>
      <c r="C174" s="217"/>
      <c r="D174" s="51" t="s">
        <v>697</v>
      </c>
      <c r="E174" s="95"/>
    </row>
    <row r="175" spans="1:9" ht="131.25" customHeight="1">
      <c r="A175" s="50" t="s">
        <v>659</v>
      </c>
      <c r="B175" s="537" t="s">
        <v>648</v>
      </c>
      <c r="C175" s="217"/>
      <c r="D175" s="54" t="s">
        <v>702</v>
      </c>
      <c r="E175" s="97"/>
    </row>
    <row r="176" spans="1:9" ht="147.75" customHeight="1">
      <c r="A176" s="53" t="s">
        <v>401</v>
      </c>
      <c r="B176" s="537" t="s">
        <v>662</v>
      </c>
      <c r="C176" s="217"/>
      <c r="D176" s="54" t="s">
        <v>687</v>
      </c>
      <c r="E176" s="97"/>
    </row>
    <row r="177" spans="1:6" ht="48.75" customHeight="1">
      <c r="A177" s="939" t="s">
        <v>664</v>
      </c>
      <c r="B177" s="940"/>
      <c r="C177" s="940"/>
      <c r="D177" s="940"/>
      <c r="E177" s="942"/>
    </row>
    <row r="178" spans="1:6" ht="27" customHeight="1">
      <c r="A178" s="52">
        <v>3</v>
      </c>
      <c r="B178" s="96" t="s">
        <v>665</v>
      </c>
      <c r="C178" s="548"/>
      <c r="D178" s="548"/>
      <c r="E178" s="549"/>
    </row>
    <row r="179" spans="1:6" ht="156" customHeight="1">
      <c r="A179" s="50" t="s">
        <v>399</v>
      </c>
      <c r="B179" s="51" t="s">
        <v>695</v>
      </c>
      <c r="C179" s="217"/>
      <c r="D179" s="190" t="s">
        <v>697</v>
      </c>
      <c r="E179" s="95"/>
    </row>
    <row r="180" spans="1:6" ht="138.75" customHeight="1">
      <c r="A180" s="53" t="s">
        <v>659</v>
      </c>
      <c r="B180" s="537" t="s">
        <v>648</v>
      </c>
      <c r="C180" s="217"/>
      <c r="D180" s="54" t="s">
        <v>702</v>
      </c>
      <c r="E180" s="97"/>
    </row>
    <row r="181" spans="1:6" ht="140.25" customHeight="1">
      <c r="A181" s="50" t="s">
        <v>401</v>
      </c>
      <c r="B181" s="51" t="s">
        <v>698</v>
      </c>
      <c r="C181" s="217"/>
      <c r="D181" s="51" t="s">
        <v>699</v>
      </c>
      <c r="E181" s="95"/>
    </row>
    <row r="182" spans="1:6" ht="150.75" customHeight="1">
      <c r="A182" s="53" t="s">
        <v>402</v>
      </c>
      <c r="B182" s="54" t="s">
        <v>700</v>
      </c>
      <c r="C182" s="217"/>
      <c r="D182" s="54" t="s">
        <v>701</v>
      </c>
      <c r="E182" s="97"/>
    </row>
    <row r="183" spans="1:6" ht="58.5" customHeight="1">
      <c r="A183" s="939" t="s">
        <v>670</v>
      </c>
      <c r="B183" s="940"/>
      <c r="C183" s="940"/>
      <c r="D183" s="940"/>
      <c r="E183" s="942"/>
    </row>
    <row r="184" spans="1:6" ht="62.25" hidden="1" customHeight="1">
      <c r="A184" s="52"/>
      <c r="B184" s="954"/>
      <c r="C184" s="955"/>
      <c r="D184" s="955"/>
      <c r="E184" s="956"/>
    </row>
    <row r="185" spans="1:6" ht="167.25" hidden="1" customHeight="1">
      <c r="A185" s="50"/>
      <c r="B185" s="51"/>
      <c r="C185" s="217"/>
      <c r="D185" s="51"/>
      <c r="E185" s="95"/>
    </row>
    <row r="186" spans="1:6" s="58" customFormat="1" ht="132.75" hidden="1" customHeight="1">
      <c r="A186" s="53"/>
      <c r="B186" s="537"/>
      <c r="C186" s="543"/>
      <c r="D186" s="54"/>
      <c r="E186" s="97"/>
      <c r="F186" s="57"/>
    </row>
    <row r="187" spans="1:6" s="58" customFormat="1" ht="54.75" hidden="1" customHeight="1">
      <c r="A187" s="951"/>
      <c r="B187" s="952"/>
      <c r="C187" s="952"/>
      <c r="D187" s="952"/>
      <c r="E187" s="953"/>
      <c r="F187" s="57"/>
    </row>
    <row r="188" spans="1:6" ht="30" hidden="1" customHeight="1">
      <c r="A188" s="52"/>
      <c r="B188" s="96"/>
      <c r="C188" s="548"/>
      <c r="D188" s="548"/>
      <c r="E188" s="549"/>
    </row>
    <row r="189" spans="1:6" ht="155.25" hidden="1" customHeight="1">
      <c r="A189" s="50"/>
      <c r="B189" s="51"/>
      <c r="C189" s="217"/>
      <c r="D189" s="51"/>
      <c r="E189" s="95"/>
    </row>
    <row r="190" spans="1:6" ht="137.25" hidden="1" customHeight="1">
      <c r="A190" s="50"/>
      <c r="B190" s="537"/>
      <c r="C190" s="217"/>
      <c r="D190" s="54"/>
      <c r="E190" s="97"/>
    </row>
    <row r="191" spans="1:6" ht="147.75" hidden="1" customHeight="1">
      <c r="A191" s="53"/>
      <c r="B191" s="537"/>
      <c r="C191" s="543"/>
      <c r="D191" s="54"/>
      <c r="E191" s="97"/>
    </row>
    <row r="192" spans="1:6" ht="21.75" hidden="1" customHeight="1">
      <c r="A192" s="127"/>
      <c r="B192" s="559"/>
      <c r="C192" s="566"/>
      <c r="D192" s="216"/>
      <c r="E192" s="562"/>
    </row>
    <row r="193" spans="1:5" ht="48.75" hidden="1" customHeight="1">
      <c r="A193" s="951"/>
      <c r="B193" s="952"/>
      <c r="C193" s="952"/>
      <c r="D193" s="952"/>
      <c r="E193" s="953"/>
    </row>
    <row r="194" spans="1:5" ht="27" hidden="1" customHeight="1">
      <c r="A194" s="52"/>
      <c r="B194" s="96"/>
      <c r="C194" s="548"/>
      <c r="D194" s="548"/>
      <c r="E194" s="549"/>
    </row>
    <row r="195" spans="1:5" ht="156" hidden="1" customHeight="1">
      <c r="A195" s="50"/>
      <c r="B195" s="51"/>
      <c r="C195" s="217"/>
      <c r="D195" s="190"/>
      <c r="E195" s="95"/>
    </row>
    <row r="196" spans="1:5" ht="138.75" hidden="1" customHeight="1">
      <c r="A196" s="53"/>
      <c r="B196" s="537"/>
      <c r="C196" s="217"/>
      <c r="D196" s="54"/>
      <c r="E196" s="97"/>
    </row>
    <row r="197" spans="1:5" ht="140.25" hidden="1" customHeight="1">
      <c r="A197" s="50"/>
      <c r="B197" s="51"/>
      <c r="C197" s="217"/>
      <c r="D197" s="51"/>
      <c r="E197" s="95"/>
    </row>
    <row r="198" spans="1:5" ht="150.75" hidden="1" customHeight="1">
      <c r="A198" s="53"/>
      <c r="B198" s="54"/>
      <c r="C198" s="543"/>
      <c r="D198" s="54"/>
      <c r="E198" s="97"/>
    </row>
    <row r="199" spans="1:5" ht="15" hidden="1" customHeight="1">
      <c r="A199" s="127"/>
      <c r="B199" s="216"/>
      <c r="C199" s="567"/>
      <c r="D199" s="216"/>
      <c r="E199" s="562"/>
    </row>
    <row r="200" spans="1:5" ht="58.5" hidden="1" customHeight="1">
      <c r="A200" s="951"/>
      <c r="B200" s="952"/>
      <c r="C200" s="952"/>
      <c r="D200" s="952"/>
      <c r="E200" s="953"/>
    </row>
    <row r="201" spans="1:5" hidden="1">
      <c r="A201" s="52" t="s">
        <v>671</v>
      </c>
      <c r="B201" s="535" t="s">
        <v>642</v>
      </c>
      <c r="C201" s="532"/>
      <c r="D201" s="533"/>
      <c r="E201" s="534"/>
    </row>
    <row r="202" spans="1:5" hidden="1">
      <c r="A202" s="50" t="s">
        <v>404</v>
      </c>
      <c r="B202" s="136" t="s">
        <v>643</v>
      </c>
      <c r="C202" s="532"/>
      <c r="D202" s="533"/>
      <c r="E202" s="534"/>
    </row>
    <row r="203" spans="1:5" ht="33" hidden="1">
      <c r="A203" s="50" t="s">
        <v>535</v>
      </c>
      <c r="B203" s="51" t="s">
        <v>644</v>
      </c>
      <c r="C203" s="217"/>
      <c r="D203" s="51" t="s">
        <v>400</v>
      </c>
      <c r="E203" s="95"/>
    </row>
    <row r="204" spans="1:5" ht="33" hidden="1">
      <c r="A204" s="50" t="s">
        <v>555</v>
      </c>
      <c r="B204" s="51" t="s">
        <v>645</v>
      </c>
      <c r="C204" s="217"/>
      <c r="D204" s="51" t="s">
        <v>400</v>
      </c>
      <c r="E204" s="95"/>
    </row>
    <row r="205" spans="1:5" ht="115.5" hidden="1">
      <c r="A205" s="50" t="s">
        <v>556</v>
      </c>
      <c r="B205" s="51" t="s">
        <v>646</v>
      </c>
      <c r="C205" s="217"/>
      <c r="D205" s="536" t="s">
        <v>647</v>
      </c>
      <c r="E205" s="95"/>
    </row>
    <row r="206" spans="1:5" ht="101.25" hidden="1" customHeight="1">
      <c r="A206" s="53" t="s">
        <v>405</v>
      </c>
      <c r="B206" s="537" t="s">
        <v>648</v>
      </c>
      <c r="C206" s="337">
        <f>0.8-C205-C204-C203</f>
        <v>0.8</v>
      </c>
      <c r="D206" s="51" t="s">
        <v>406</v>
      </c>
      <c r="E206" s="538"/>
    </row>
    <row r="207" spans="1:5" ht="62.25" hidden="1" customHeight="1">
      <c r="A207" s="967" t="s">
        <v>649</v>
      </c>
      <c r="B207" s="968"/>
      <c r="C207" s="968"/>
      <c r="D207" s="968"/>
      <c r="E207" s="968"/>
    </row>
    <row r="208" spans="1:5" ht="30" hidden="1" customHeight="1">
      <c r="A208" s="52" t="s">
        <v>672</v>
      </c>
      <c r="B208" s="969" t="s">
        <v>650</v>
      </c>
      <c r="C208" s="970"/>
      <c r="D208" s="970"/>
      <c r="E208" s="970"/>
    </row>
    <row r="209" spans="1:5" ht="29.25" hidden="1" customHeight="1">
      <c r="A209" s="52" t="s">
        <v>366</v>
      </c>
      <c r="B209" s="969" t="s">
        <v>651</v>
      </c>
      <c r="C209" s="970"/>
      <c r="D209" s="970"/>
      <c r="E209" s="970"/>
    </row>
    <row r="210" spans="1:5" ht="26.25" hidden="1" customHeight="1">
      <c r="A210" s="50" t="s">
        <v>404</v>
      </c>
      <c r="B210" s="136" t="s">
        <v>643</v>
      </c>
      <c r="C210" s="55"/>
      <c r="D210" s="137"/>
      <c r="E210" s="56"/>
    </row>
    <row r="211" spans="1:5" ht="50.25" hidden="1" customHeight="1">
      <c r="A211" s="50" t="s">
        <v>399</v>
      </c>
      <c r="B211" s="51" t="s">
        <v>644</v>
      </c>
      <c r="C211" s="217"/>
      <c r="D211" s="51" t="s">
        <v>400</v>
      </c>
      <c r="E211" s="95"/>
    </row>
    <row r="212" spans="1:5" ht="93" hidden="1" customHeight="1">
      <c r="A212" s="50" t="s">
        <v>405</v>
      </c>
      <c r="B212" s="51" t="s">
        <v>648</v>
      </c>
      <c r="C212" s="539">
        <f>0.8-C211</f>
        <v>0.8</v>
      </c>
      <c r="D212" s="51" t="s">
        <v>406</v>
      </c>
      <c r="E212" s="95"/>
    </row>
    <row r="213" spans="1:5" ht="60" hidden="1" customHeight="1">
      <c r="A213" s="930" t="s">
        <v>652</v>
      </c>
      <c r="B213" s="931"/>
      <c r="C213" s="931"/>
      <c r="D213" s="931"/>
      <c r="E213" s="931"/>
    </row>
    <row r="214" spans="1:5" ht="34.5" hidden="1" customHeight="1">
      <c r="A214" s="52" t="s">
        <v>367</v>
      </c>
      <c r="B214" s="96" t="s">
        <v>653</v>
      </c>
      <c r="C214" s="540"/>
      <c r="D214" s="137"/>
      <c r="E214" s="541"/>
    </row>
    <row r="215" spans="1:5" ht="28.5" hidden="1" customHeight="1">
      <c r="A215" s="50" t="s">
        <v>404</v>
      </c>
      <c r="B215" s="136" t="s">
        <v>643</v>
      </c>
      <c r="C215" s="540"/>
      <c r="D215" s="137"/>
      <c r="E215" s="541"/>
    </row>
    <row r="216" spans="1:5" ht="47.25" hidden="1" customHeight="1">
      <c r="A216" s="50" t="s">
        <v>399</v>
      </c>
      <c r="B216" s="51" t="s">
        <v>644</v>
      </c>
      <c r="C216" s="217"/>
      <c r="D216" s="51" t="s">
        <v>400</v>
      </c>
      <c r="E216" s="95"/>
    </row>
    <row r="217" spans="1:5" ht="92.25" hidden="1" customHeight="1">
      <c r="A217" s="50" t="s">
        <v>405</v>
      </c>
      <c r="B217" s="51" t="s">
        <v>648</v>
      </c>
      <c r="C217" s="539">
        <f>0.8-C216</f>
        <v>0.8</v>
      </c>
      <c r="D217" s="51" t="s">
        <v>406</v>
      </c>
      <c r="E217" s="95"/>
    </row>
    <row r="218" spans="1:5" ht="36.75" hidden="1" customHeight="1">
      <c r="A218" s="930" t="s">
        <v>652</v>
      </c>
      <c r="B218" s="931"/>
      <c r="C218" s="931"/>
      <c r="D218" s="931"/>
      <c r="E218" s="931"/>
    </row>
    <row r="219" spans="1:5" ht="26.25" hidden="1" customHeight="1">
      <c r="A219" s="52" t="s">
        <v>368</v>
      </c>
      <c r="B219" s="96" t="s">
        <v>654</v>
      </c>
      <c r="C219" s="540"/>
      <c r="D219" s="137"/>
      <c r="E219" s="541"/>
    </row>
    <row r="220" spans="1:5" ht="30.75" hidden="1" customHeight="1">
      <c r="A220" s="50" t="s">
        <v>404</v>
      </c>
      <c r="B220" s="136" t="s">
        <v>643</v>
      </c>
      <c r="C220" s="540"/>
      <c r="D220" s="137"/>
      <c r="E220" s="541"/>
    </row>
    <row r="221" spans="1:5" ht="38.25" hidden="1" customHeight="1">
      <c r="A221" s="50" t="s">
        <v>399</v>
      </c>
      <c r="B221" s="51" t="s">
        <v>644</v>
      </c>
      <c r="C221" s="217"/>
      <c r="D221" s="51" t="s">
        <v>400</v>
      </c>
      <c r="E221" s="95"/>
    </row>
    <row r="222" spans="1:5" ht="105" hidden="1" customHeight="1">
      <c r="A222" s="50" t="s">
        <v>405</v>
      </c>
      <c r="B222" s="51" t="s">
        <v>648</v>
      </c>
      <c r="C222" s="539">
        <f>0.8-C221</f>
        <v>0.8</v>
      </c>
      <c r="D222" s="51" t="s">
        <v>406</v>
      </c>
      <c r="E222" s="95"/>
    </row>
    <row r="223" spans="1:5" ht="47.25" hidden="1" customHeight="1">
      <c r="A223" s="930" t="s">
        <v>652</v>
      </c>
      <c r="B223" s="931"/>
      <c r="C223" s="931"/>
      <c r="D223" s="931"/>
      <c r="E223" s="931"/>
    </row>
    <row r="224" spans="1:5" ht="47.25" hidden="1" customHeight="1">
      <c r="A224" s="551" t="s">
        <v>676</v>
      </c>
      <c r="B224" s="971" t="s">
        <v>677</v>
      </c>
      <c r="C224" s="971"/>
      <c r="D224" s="971"/>
      <c r="E224" s="971"/>
    </row>
    <row r="225" spans="1:5" ht="48" hidden="1" customHeight="1">
      <c r="A225" s="542" t="s">
        <v>673</v>
      </c>
      <c r="B225" s="943" t="s">
        <v>655</v>
      </c>
      <c r="C225" s="944"/>
      <c r="D225" s="944"/>
      <c r="E225" s="945"/>
    </row>
    <row r="226" spans="1:5" ht="60.75" hidden="1" customHeight="1">
      <c r="A226" s="52">
        <v>1</v>
      </c>
      <c r="B226" s="954" t="s">
        <v>656</v>
      </c>
      <c r="C226" s="955"/>
      <c r="D226" s="955"/>
      <c r="E226" s="956"/>
    </row>
    <row r="227" spans="1:5" ht="139.5" hidden="1" customHeight="1">
      <c r="A227" s="50" t="s">
        <v>399</v>
      </c>
      <c r="B227" s="51" t="s">
        <v>657</v>
      </c>
      <c r="C227" s="217"/>
      <c r="D227" s="51" t="s">
        <v>658</v>
      </c>
      <c r="E227" s="95"/>
    </row>
    <row r="228" spans="1:5" ht="30" hidden="1" customHeight="1">
      <c r="A228" s="53" t="s">
        <v>659</v>
      </c>
      <c r="B228" s="537" t="s">
        <v>648</v>
      </c>
      <c r="C228" s="543">
        <f>0.8-C227</f>
        <v>0.8</v>
      </c>
      <c r="D228" s="54" t="s">
        <v>406</v>
      </c>
      <c r="E228" s="97"/>
    </row>
    <row r="229" spans="1:5" ht="34.5" hidden="1" customHeight="1">
      <c r="A229" s="930" t="s">
        <v>660</v>
      </c>
      <c r="B229" s="931"/>
      <c r="C229" s="931"/>
      <c r="D229" s="931"/>
      <c r="E229" s="932"/>
    </row>
    <row r="230" spans="1:5" ht="30" hidden="1" customHeight="1">
      <c r="A230" s="52">
        <v>2</v>
      </c>
      <c r="B230" s="96" t="s">
        <v>661</v>
      </c>
      <c r="C230" s="548"/>
      <c r="D230" s="548"/>
      <c r="E230" s="549"/>
    </row>
    <row r="231" spans="1:5" ht="162" hidden="1" customHeight="1">
      <c r="A231" s="50" t="s">
        <v>399</v>
      </c>
      <c r="B231" s="51" t="s">
        <v>657</v>
      </c>
      <c r="C231" s="217"/>
      <c r="D231" s="51" t="s">
        <v>658</v>
      </c>
      <c r="E231" s="95"/>
    </row>
    <row r="232" spans="1:5" ht="113.25" hidden="1" customHeight="1">
      <c r="A232" s="50" t="s">
        <v>659</v>
      </c>
      <c r="B232" s="537" t="s">
        <v>648</v>
      </c>
      <c r="C232" s="217"/>
      <c r="D232" s="54" t="s">
        <v>406</v>
      </c>
      <c r="E232" s="97"/>
    </row>
    <row r="233" spans="1:5" ht="181.5" hidden="1" customHeight="1">
      <c r="A233" s="53" t="s">
        <v>401</v>
      </c>
      <c r="B233" s="537" t="s">
        <v>662</v>
      </c>
      <c r="C233" s="543">
        <f>0.8-C232-C231</f>
        <v>0.8</v>
      </c>
      <c r="D233" s="54" t="s">
        <v>663</v>
      </c>
      <c r="E233" s="97"/>
    </row>
    <row r="234" spans="1:5" ht="37.5" hidden="1" customHeight="1">
      <c r="A234" s="930" t="s">
        <v>664</v>
      </c>
      <c r="B234" s="931"/>
      <c r="C234" s="931"/>
      <c r="D234" s="931"/>
      <c r="E234" s="932"/>
    </row>
    <row r="235" spans="1:5" ht="30" hidden="1" customHeight="1">
      <c r="A235" s="52">
        <v>3</v>
      </c>
      <c r="B235" s="96" t="s">
        <v>665</v>
      </c>
      <c r="C235" s="548"/>
      <c r="D235" s="548"/>
      <c r="E235" s="549"/>
    </row>
    <row r="236" spans="1:5" ht="132" hidden="1">
      <c r="A236" s="50" t="s">
        <v>399</v>
      </c>
      <c r="B236" s="51" t="s">
        <v>657</v>
      </c>
      <c r="C236" s="217"/>
      <c r="D236" s="51" t="s">
        <v>658</v>
      </c>
      <c r="E236" s="95"/>
    </row>
    <row r="237" spans="1:5" ht="82.5" hidden="1">
      <c r="A237" s="53" t="s">
        <v>659</v>
      </c>
      <c r="B237" s="537" t="s">
        <v>648</v>
      </c>
      <c r="C237" s="217"/>
      <c r="D237" s="54" t="s">
        <v>406</v>
      </c>
      <c r="E237" s="97"/>
    </row>
    <row r="238" spans="1:5" ht="132" hidden="1">
      <c r="A238" s="50" t="s">
        <v>401</v>
      </c>
      <c r="B238" s="51" t="s">
        <v>666</v>
      </c>
      <c r="C238" s="217"/>
      <c r="D238" s="51" t="s">
        <v>667</v>
      </c>
      <c r="E238" s="95"/>
    </row>
    <row r="239" spans="1:5" ht="132" hidden="1">
      <c r="A239" s="53" t="s">
        <v>402</v>
      </c>
      <c r="B239" s="54" t="s">
        <v>668</v>
      </c>
      <c r="C239" s="543">
        <f>0.8-C237-C236-C238</f>
        <v>0.8</v>
      </c>
      <c r="D239" s="54" t="s">
        <v>669</v>
      </c>
      <c r="E239" s="97"/>
    </row>
    <row r="240" spans="1:5" ht="57.75" hidden="1" customHeight="1">
      <c r="A240" s="964" t="s">
        <v>670</v>
      </c>
      <c r="B240" s="965"/>
      <c r="C240" s="965"/>
      <c r="D240" s="965"/>
      <c r="E240" s="966"/>
    </row>
    <row r="241" spans="1:5" ht="30" hidden="1" customHeight="1">
      <c r="A241" s="531"/>
      <c r="B241" s="544"/>
      <c r="C241" s="545"/>
      <c r="D241" s="546"/>
      <c r="E241" s="547"/>
    </row>
    <row r="242" spans="1:5" ht="234.75" customHeight="1">
      <c r="A242" s="964" t="s">
        <v>486</v>
      </c>
      <c r="B242" s="965"/>
      <c r="C242" s="965"/>
      <c r="D242" s="965"/>
      <c r="E242" s="966"/>
    </row>
    <row r="243" spans="1:5" ht="24" customHeight="1">
      <c r="C243" s="37"/>
    </row>
    <row r="244" spans="1:5" ht="24" customHeight="1">
      <c r="A244" s="37" t="s">
        <v>6</v>
      </c>
      <c r="B244" s="204" t="str">
        <f>'Attach 3(JV)'!B24</f>
        <v/>
      </c>
      <c r="C244" s="37" t="s">
        <v>4</v>
      </c>
      <c r="D244" s="279" t="str">
        <f>'Attach 3(JV)'!E24</f>
        <v/>
      </c>
    </row>
    <row r="245" spans="1:5" ht="24" customHeight="1">
      <c r="A245" s="37" t="s">
        <v>7</v>
      </c>
      <c r="B245" s="279" t="str">
        <f>'Attach 3(JV)'!B25</f>
        <v/>
      </c>
      <c r="C245" s="37" t="s">
        <v>156</v>
      </c>
      <c r="D245" s="279" t="str">
        <f>'Attach 3(JV)'!E25</f>
        <v/>
      </c>
    </row>
    <row r="246" spans="1:5" ht="24" customHeight="1">
      <c r="A246" s="34"/>
      <c r="B246" s="34"/>
      <c r="C246" s="37"/>
      <c r="D246" s="38"/>
      <c r="E246" s="34"/>
    </row>
  </sheetData>
  <sheetProtection algorithmName="SHA-512" hashValue="syWw0p8mLfbzhwbDLOfNgUtyHugwVA9BG5grgFWpBpQjdLP3e9z/PL/u0S3L9LlS0OzeqGRdgh/u33I+Cx5SFg==" saltValue="x+njNIcwhGLlVozRz3kPsg==" spinCount="100000" sheet="1" formatColumns="0" formatRows="0" selectLockedCells="1"/>
  <customSheetViews>
    <customSheetView guid="{B7CC3635-BEA1-4EB6-9397-ABEDC5D04D5E}" scale="110" showPageBreaks="1" showGridLines="0" printArea="1" hiddenRows="1" hiddenColumns="1" view="pageBreakPreview" topLeftCell="A4">
      <selection activeCell="C20" sqref="C20"/>
      <rowBreaks count="1" manualBreakCount="1">
        <brk id="189" max="4" man="1"/>
      </rowBreaks>
      <pageMargins left="1" right="0.47" top="0.36" bottom="0.48" header="0.28000000000000003" footer="0.23"/>
      <pageSetup scale="84" orientation="portrait" r:id="rId1"/>
      <headerFooter alignWithMargins="0">
        <oddFooter>&amp;R&amp;"Book Antiqua,Bold"&amp;8 Page &amp;P of &amp;N</oddFooter>
      </headerFooter>
    </customSheetView>
    <customSheetView guid="{7518E083-431A-45D0-A3DD-DF0866826B90}" scale="130" showPageBreaks="1" showGridLines="0" printArea="1" hiddenRows="1" hiddenColumns="1" view="pageBreakPreview" topLeftCell="A35">
      <selection activeCell="C35" sqref="C35"/>
      <rowBreaks count="1" manualBreakCount="1">
        <brk id="147" max="4" man="1"/>
      </rowBreaks>
      <pageMargins left="1" right="0.47" top="0.36" bottom="0.48" header="0.28000000000000003" footer="0.23"/>
      <pageSetup scale="84" orientation="portrait" r:id="rId2"/>
      <headerFooter alignWithMargins="0">
        <oddFooter>&amp;R&amp;"Book Antiqua,Bold"&amp;8 Page &amp;P of &amp;N</oddFooter>
      </headerFooter>
    </customSheetView>
    <customSheetView guid="{CD28740F-9825-447C-B887-B18F0232D126}" scale="130" showPageBreaks="1" showGridLines="0" printArea="1" hiddenRows="1" hiddenColumns="1" view="pageBreakPreview" topLeftCell="A111">
      <selection activeCell="C113" sqref="C113"/>
      <rowBreaks count="1" manualBreakCount="1">
        <brk id="147" max="4" man="1"/>
      </rowBreaks>
      <pageMargins left="1" right="0.47" top="0.36" bottom="0.48" header="0.28000000000000003" footer="0.23"/>
      <pageSetup scale="84" orientation="portrait" r:id="rId3"/>
      <headerFooter alignWithMargins="0">
        <oddFooter>&amp;R&amp;"Book Antiqua,Bold"&amp;8 Page &amp;P of &amp;N</oddFooter>
      </headerFooter>
    </customSheetView>
    <customSheetView guid="{012A8702-091E-4FD1-8E26-12B65B8B3B8C}" showPageBreaks="1" showGridLines="0" printArea="1" hiddenRows="1" hiddenColumns="1" view="pageBreakPreview" topLeftCell="A112">
      <selection activeCell="C110" sqref="C110"/>
      <rowBreaks count="2" manualBreakCount="2">
        <brk id="105" max="4" man="1"/>
        <brk id="128" max="4" man="1"/>
      </rowBreaks>
      <pageMargins left="1" right="0.47" top="0.36" bottom="0.48" header="0.28000000000000003" footer="0.23"/>
      <pageSetup scale="84" orientation="portrait" r:id="rId4"/>
      <headerFooter alignWithMargins="0">
        <oddFooter>&amp;R&amp;"Book Antiqua,Bold"&amp;8 Page &amp;P of &amp;N</oddFooter>
      </headerFooter>
    </customSheetView>
    <customSheetView guid="{0D490C87-B003-4943-9825-ACE0B8E7CC06}" showPageBreaks="1" showGridLines="0" printArea="1" hiddenRows="1" hiddenColumns="1" view="pageBreakPreview" topLeftCell="A16">
      <selection activeCell="E23" sqref="E23:E24"/>
      <rowBreaks count="10" manualBreakCount="10">
        <brk id="24" max="4" man="1"/>
        <brk id="39" max="4" man="1"/>
        <brk id="52" max="4" man="1"/>
        <brk id="67" max="4" man="1"/>
        <brk id="80" max="4" man="1"/>
        <brk id="92" max="4" man="1"/>
        <brk id="104" max="4" man="1"/>
        <brk id="105" max="4" man="1"/>
        <brk id="119" max="4" man="1"/>
        <brk id="128" max="4" man="1"/>
      </rowBreaks>
      <pageMargins left="1" right="0.47" top="0.36" bottom="0.48" header="0.28000000000000003" footer="0.23"/>
      <pageSetup scale="84" orientation="portrait" r:id="rId5"/>
      <headerFooter alignWithMargins="0">
        <oddFooter>&amp;R&amp;"Book Antiqua,Bold"&amp;8 Page &amp;P of &amp;N</oddFooter>
      </headerFooter>
    </customSheetView>
    <customSheetView guid="{4D67A8FB-66CE-4EFD-8932-C754BE25ED43}" showPageBreaks="1" showGridLines="0" printArea="1" hiddenRows="1" hiddenColumns="1" view="pageBreakPreview" topLeftCell="A8">
      <selection activeCell="C21" sqref="C21"/>
      <rowBreaks count="9" manualBreakCount="9">
        <brk id="28" max="4" man="1"/>
        <brk id="41" max="4" man="1"/>
        <brk id="61" max="4" man="1"/>
        <brk id="75" max="4" man="1"/>
        <brk id="86" max="4" man="1"/>
        <brk id="99" max="4" man="1"/>
        <brk id="105" max="4" man="1"/>
        <brk id="121" max="4" man="1"/>
        <brk id="128" max="4" man="1"/>
      </rowBreaks>
      <pageMargins left="1" right="0.47" top="0.36" bottom="0.48" header="0.28000000000000003" footer="0.23"/>
      <pageSetup scale="84" orientation="portrait" r:id="rId6"/>
      <headerFooter alignWithMargins="0">
        <oddFooter>&amp;R&amp;"Book Antiqua,Bold"&amp;8 Page &amp;P of &amp;N</oddFooter>
      </headerFooter>
    </customSheetView>
    <customSheetView guid="{B07CB001-8FAF-40AD-8AD5-A65A64B33B35}" showPageBreaks="1" showGridLines="0" printArea="1" hiddenRows="1" hiddenColumns="1" view="pageBreakPreview" topLeftCell="A125">
      <selection activeCell="C130" sqref="C130"/>
      <rowBreaks count="11" manualBreakCount="11">
        <brk id="24" max="4" man="1"/>
        <brk id="39" max="4" man="1"/>
        <brk id="52" max="4" man="1"/>
        <brk id="67" max="4" man="1"/>
        <brk id="78" max="4" man="1"/>
        <brk id="91" max="4" man="1"/>
        <brk id="100" max="4" man="1"/>
        <brk id="105" max="4" man="1"/>
        <brk id="120" max="4" man="1"/>
        <brk id="128" max="4" man="1"/>
        <brk id="176" max="4" man="1"/>
      </rowBreaks>
      <pageMargins left="1" right="0.47" top="0.36" bottom="0.48" header="0.28000000000000003" footer="0.23"/>
      <pageSetup scale="88" orientation="portrait" r:id="rId7"/>
      <headerFooter alignWithMargins="0">
        <oddFooter>&amp;R&amp;"Book Antiqua,Bold"&amp;8 Page &amp;P of &amp;N</oddFooter>
      </headerFooter>
    </customSheetView>
    <customSheetView guid="{8CF338B0-8CA3-4AF4-816D-CB7A6D8E33BC}" showPageBreaks="1" showGridLines="0" printArea="1" hiddenRows="1" hiddenColumns="1" view="pageBreakPreview" topLeftCell="A21">
      <selection activeCell="C21" sqref="C21"/>
      <rowBreaks count="2" manualBreakCount="2">
        <brk id="24" max="4" man="1"/>
        <brk id="25" max="4" man="1"/>
      </rowBreaks>
      <pageMargins left="1" right="0.47" top="0.36" bottom="0.48" header="0.28000000000000003" footer="0.23"/>
      <pageSetup scale="90" orientation="portrait" r:id="rId8"/>
      <headerFooter alignWithMargins="0">
        <oddFooter>&amp;R&amp;"Book Antiqua,Bold"&amp;8 Page &amp;P of &amp;N</oddFooter>
      </headerFooter>
    </customSheetView>
    <customSheetView guid="{D05C69EC-C4A6-4AED-AFBA-A3044FD4B3FB}" showPageBreaks="1" showGridLines="0" printArea="1" hiddenRows="1" hiddenColumns="1" view="pageBreakPreview" topLeftCell="A32">
      <selection activeCell="E34" sqref="E34"/>
      <rowBreaks count="2" manualBreakCount="2">
        <brk id="24" max="4" man="1"/>
        <brk id="25" max="4" man="1"/>
      </rowBreaks>
      <pageMargins left="1" right="0.47" top="0.36" bottom="0.48" header="0.28000000000000003" footer="0.23"/>
      <pageSetup scale="90" orientation="portrait" r:id="rId9"/>
      <headerFooter alignWithMargins="0">
        <oddFooter>&amp;R&amp;"Book Antiqua,Bold"&amp;8 Page &amp;P of &amp;N</oddFooter>
      </headerFooter>
    </customSheetView>
    <customSheetView guid="{BE615921-12B2-47E1-81BB-292B559B4C46}" showPageBreaks="1" showGridLines="0" printArea="1" hiddenRows="1" hiddenColumns="1" view="pageBreakPreview" topLeftCell="A20">
      <selection activeCell="C21" sqref="C21:C22"/>
      <rowBreaks count="13" manualBreakCount="13">
        <brk id="25" max="4" man="1"/>
        <brk id="44" max="4" man="1"/>
        <brk id="56" max="4" man="1"/>
        <brk id="57" max="4" man="1"/>
        <brk id="73" max="4" man="1"/>
        <brk id="77" max="4" man="1"/>
        <brk id="84" max="16383" man="1"/>
        <brk id="95" max="4" man="1"/>
        <brk id="108" max="4" man="1"/>
        <brk id="118" max="4" man="1"/>
        <brk id="123" max="4" man="1"/>
        <brk id="131" max="4" man="1"/>
        <brk id="133" max="4" man="1"/>
      </rowBreaks>
      <pageMargins left="1" right="0.47" top="0.36" bottom="0.48" header="0.28000000000000003" footer="0.23"/>
      <pageSetup scale="90" orientation="portrait" r:id="rId10"/>
      <headerFooter alignWithMargins="0">
        <oddFooter>&amp;R&amp;"Book Antiqua,Bold"&amp;8 Page &amp;P of &amp;N</oddFooter>
      </headerFooter>
    </customSheetView>
    <customSheetView guid="{13A93EBF-985A-49FD-9FE0-DC75D238EC8C}" scale="90" showPageBreaks="1" showGridLines="0" printArea="1" hiddenRows="1" hiddenColumns="1" view="pageBreakPreview" topLeftCell="A14">
      <selection activeCell="E33" sqref="E33"/>
      <rowBreaks count="10" manualBreakCount="10">
        <brk id="25" max="4" man="1"/>
        <brk id="44" max="4" man="1"/>
        <brk id="57" max="4" man="1"/>
        <brk id="77" max="4" man="1"/>
        <brk id="84" max="16383" man="1"/>
        <brk id="95" max="4" man="1"/>
        <brk id="111" max="4" man="1"/>
        <brk id="116" max="4" man="1"/>
        <brk id="124" max="4" man="1"/>
        <brk id="126" max="4" man="1"/>
      </rowBreaks>
      <pageMargins left="1" right="0.47" top="0.36" bottom="0.48" header="0.28000000000000003" footer="0.23"/>
      <pageSetup scale="90" orientation="portrait" r:id="rId11"/>
      <headerFooter alignWithMargins="0">
        <oddFooter>&amp;R&amp;"Book Antiqua,Bold"&amp;8 Page &amp;P of &amp;N</oddFooter>
      </headerFooter>
    </customSheetView>
    <customSheetView guid="{1E2D7167-D6B7-4690-9A83-BF768C4223A4}" scale="90" showPageBreaks="1" showGridLines="0" printArea="1" hiddenRows="1" hiddenColumns="1" view="pageBreakPreview" topLeftCell="A22">
      <selection activeCell="C22" sqref="C22"/>
      <rowBreaks count="10" manualBreakCount="10">
        <brk id="25" max="4" man="1"/>
        <brk id="44" max="4" man="1"/>
        <brk id="57" max="4" man="1"/>
        <brk id="77" max="4" man="1"/>
        <brk id="84" max="16383" man="1"/>
        <brk id="95" max="4" man="1"/>
        <brk id="111" max="4" man="1"/>
        <brk id="116" max="4" man="1"/>
        <brk id="124" max="4" man="1"/>
        <brk id="126" max="4" man="1"/>
      </rowBreaks>
      <pageMargins left="1" right="0.47" top="0.36" bottom="0.48" header="0.28000000000000003" footer="0.23"/>
      <pageSetup scale="90" orientation="portrait" r:id="rId12"/>
      <headerFooter alignWithMargins="0">
        <oddFooter>&amp;R&amp;"Book Antiqua,Bold"&amp;8 Page &amp;P of &amp;N</oddFooter>
      </headerFooter>
    </customSheetView>
    <customSheetView guid="{7A88FC7A-7690-48AB-B789-172043AFADC8}" scale="90" showPageBreaks="1" showGridLines="0" printArea="1" hiddenRows="1" hiddenColumns="1" view="pageBreakPreview" topLeftCell="A34">
      <selection activeCell="C45" sqref="C45"/>
      <rowBreaks count="10" manualBreakCount="10">
        <brk id="26" max="4" man="1"/>
        <brk id="45" max="4" man="1"/>
        <brk id="58" max="4" man="1"/>
        <brk id="78" max="4" man="1"/>
        <brk id="85" max="16383" man="1"/>
        <brk id="96" max="4" man="1"/>
        <brk id="112" max="4" man="1"/>
        <brk id="117" max="4" man="1"/>
        <brk id="125" max="4" man="1"/>
        <brk id="127" max="4" man="1"/>
      </rowBreaks>
      <pageMargins left="1" right="0.47" top="0.36" bottom="0.48" header="0.28000000000000003" footer="0.23"/>
      <pageSetup scale="90" orientation="portrait" r:id="rId13"/>
      <headerFooter alignWithMargins="0">
        <oddFooter>&amp;R&amp;"Book Antiqua,Bold"&amp;8 Page &amp;P of &amp;N</oddFooter>
      </headerFooter>
    </customSheetView>
    <customSheetView guid="{CB7CD015-9A92-451A-BEF4-2BC98E3768DD}" showPageBreaks="1" showGridLines="0" printArea="1" hiddenRows="1" hiddenColumns="1" view="pageBreakPreview" topLeftCell="A13">
      <selection activeCell="E18" sqref="E18"/>
      <rowBreaks count="9" manualBreakCount="9">
        <brk id="26" max="4" man="1"/>
        <brk id="54" max="4" man="1"/>
        <brk id="63" max="4" man="1"/>
        <brk id="83" max="4" man="1"/>
        <brk id="90" max="16383" man="1"/>
        <brk id="101" max="4" man="1"/>
        <brk id="117" max="4" man="1"/>
        <brk id="122" max="4" man="1"/>
        <brk id="131" max="4" man="1"/>
      </rowBreaks>
      <pageMargins left="1" right="0.47" top="0.36" bottom="0.48" header="0.28000000000000003" footer="0.23"/>
      <pageSetup scale="90" orientation="portrait" r:id="rId14"/>
      <headerFooter alignWithMargins="0">
        <oddFooter>&amp;R&amp;"Book Antiqua,Bold"&amp;8 Page &amp;P of &amp;N</oddFooter>
      </headerFooter>
    </customSheetView>
    <customSheetView guid="{44C1C443-3199-4288-884A-D16AF7B2CD69}" showPageBreaks="1" showGridLines="0" printArea="1" hiddenRows="1" hiddenColumns="1" view="pageBreakPreview" topLeftCell="A10">
      <selection activeCell="C22" sqref="C22"/>
      <rowBreaks count="9" manualBreakCount="9">
        <brk id="26" max="4" man="1"/>
        <brk id="54" max="4" man="1"/>
        <brk id="63" max="4" man="1"/>
        <brk id="83" max="4" man="1"/>
        <brk id="90" max="16383" man="1"/>
        <brk id="101" max="4" man="1"/>
        <brk id="117" max="4" man="1"/>
        <brk id="122" max="4" man="1"/>
        <brk id="131" max="4" man="1"/>
      </rowBreaks>
      <pageMargins left="1" right="0.47" top="0.36" bottom="0.48" header="0.28000000000000003" footer="0.23"/>
      <pageSetup scale="90" orientation="portrait" r:id="rId15"/>
      <headerFooter alignWithMargins="0">
        <oddFooter>&amp;R&amp;"Book Antiqua,Bold"&amp;8 Page &amp;P of &amp;N</oddFooter>
      </headerFooter>
    </customSheetView>
    <customSheetView guid="{82E8A0F5-0020-4355-95CF-28601763A783}" showPageBreaks="1" showGridLines="0" printArea="1" hiddenRows="1" view="pageBreakPreview" topLeftCell="A11">
      <selection activeCell="C73" sqref="C73"/>
      <rowBreaks count="9" manualBreakCount="9">
        <brk id="26" max="4" man="1"/>
        <brk id="40" max="4" man="1"/>
        <brk id="49" max="4" man="1"/>
        <brk id="69" max="4" man="1"/>
        <brk id="76" max="16383" man="1"/>
        <brk id="87" max="4" man="1"/>
        <brk id="103" max="4" man="1"/>
        <brk id="108" max="4" man="1"/>
        <brk id="117" max="4" man="1"/>
      </rowBreaks>
      <pageMargins left="1" right="0.47" top="0.36" bottom="0.48" header="0.28000000000000003" footer="0.23"/>
      <pageSetup scale="90" orientation="portrait" r:id="rId16"/>
      <headerFooter alignWithMargins="0">
        <oddFooter>&amp;R&amp;"Book Antiqua,Bold"&amp;8 Page &amp;P of &amp;N</oddFooter>
      </headerFooter>
    </customSheetView>
    <customSheetView guid="{240327DD-375F-45D4-BA52-89AFD79FE6A1}" showPageBreaks="1" showGridLines="0" printArea="1" hiddenRows="1" view="pageBreakPreview" topLeftCell="A91">
      <selection activeCell="B96" sqref="B96"/>
      <rowBreaks count="9" manualBreakCount="9">
        <brk id="26" max="4" man="1"/>
        <brk id="40" max="4" man="1"/>
        <brk id="49" max="4" man="1"/>
        <brk id="69" max="4" man="1"/>
        <brk id="76" max="16383" man="1"/>
        <brk id="87" max="4" man="1"/>
        <brk id="103" max="4" man="1"/>
        <brk id="108" max="4" man="1"/>
        <brk id="117" max="4" man="1"/>
      </rowBreaks>
      <pageMargins left="0.75" right="0.47" top="0.36" bottom="0.48" header="0.28000000000000003" footer="0.23"/>
      <pageSetup scale="83" orientation="portrait" r:id="rId17"/>
      <headerFooter alignWithMargins="0">
        <oddFooter>&amp;R&amp;"Book Antiqua,Bold"&amp;8 Page &amp;P of &amp;N</oddFooter>
      </headerFooter>
    </customSheetView>
    <customSheetView guid="{DC28ED1E-3E35-4094-9C2B-5C0A1C1D459C}" showGridLines="0" hiddenRows="1">
      <selection activeCell="C22" sqref="C22"/>
      <rowBreaks count="8" manualBreakCount="8">
        <brk id="26" max="4" man="1"/>
        <brk id="40" max="4" man="1"/>
        <brk id="49" max="4" man="1"/>
        <brk id="69" max="4" man="1"/>
        <brk id="76" max="16383" man="1"/>
        <brk id="87" max="4" man="1"/>
        <brk id="96" max="4" man="1"/>
        <brk id="105" max="4" man="1"/>
      </rowBreaks>
      <pageMargins left="0.75" right="0.47" top="0.36" bottom="0.48" header="0.28000000000000003" footer="0.23"/>
      <pageSetup scale="95" orientation="portrait" r:id="rId18"/>
      <headerFooter alignWithMargins="0">
        <oddFooter>&amp;R&amp;"Book Antiqua,Bold"&amp;8 Page &amp;P of &amp;N</oddFooter>
      </headerFooter>
    </customSheetView>
    <customSheetView guid="{7A9EA6D6-4DDF-43D9-92E6-C6AFAD14E266}" showGridLines="0" hiddenRows="1" topLeftCell="A10">
      <selection activeCell="C22" sqref="C22"/>
      <rowBreaks count="8" manualBreakCount="8">
        <brk id="26" max="4" man="1"/>
        <brk id="40" max="4" man="1"/>
        <brk id="49" max="4" man="1"/>
        <brk id="69" max="4" man="1"/>
        <brk id="76" max="16383" man="1"/>
        <brk id="87" max="4" man="1"/>
        <brk id="96" max="4" man="1"/>
        <brk id="105" max="4" man="1"/>
      </rowBreaks>
      <pageMargins left="0.75" right="0.47" top="0.36" bottom="0.48" header="0.28000000000000003" footer="0.23"/>
      <pageSetup scale="95" orientation="portrait" r:id="rId19"/>
      <headerFooter alignWithMargins="0">
        <oddFooter>&amp;R&amp;"Book Antiqua,Bold"&amp;8 Page &amp;P of &amp;N</oddFooter>
      </headerFooter>
    </customSheetView>
    <customSheetView guid="{43BCBF1E-CDCF-4541-8D79-87EDCECBC1FD}" showGridLines="0" hiddenRows="1">
      <selection activeCell="C94" sqref="C94"/>
      <rowBreaks count="8" manualBreakCount="8">
        <brk id="26" max="4" man="1"/>
        <brk id="40" max="4" man="1"/>
        <brk id="49" max="4" man="1"/>
        <brk id="69" max="4" man="1"/>
        <brk id="76" max="16383" man="1"/>
        <brk id="87" max="4" man="1"/>
        <brk id="96" max="4" man="1"/>
        <brk id="105" max="4" man="1"/>
      </rowBreaks>
      <pageMargins left="0.75" right="0.47" top="0.36" bottom="0.48" header="0.28000000000000003" footer="0.23"/>
      <pageSetup scale="95" orientation="portrait" r:id="rId20"/>
      <headerFooter alignWithMargins="0">
        <oddFooter>&amp;R&amp;"Book Antiqua,Bold"&amp;8 Page &amp;P of &amp;N</oddFooter>
      </headerFooter>
    </customSheetView>
    <customSheetView guid="{ECEBABD0-566A-41C4-AA9A-38EA30EFEDA8}" showGridLines="0" showRuler="0">
      <rowBreaks count="3" manualBreakCount="3">
        <brk id="42" max="4" man="1"/>
        <brk id="55" max="16383" man="1"/>
        <brk id="70" max="16383" man="1"/>
      </rowBreaks>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C22" sqref="C22"/>
      <rowBreaks count="3" manualBreakCount="3">
        <brk id="42" max="4" man="1"/>
        <brk id="55" max="16383" man="1"/>
        <brk id="70" max="16383" man="1"/>
      </rowBreaks>
      <pageMargins left="0.75" right="0.56999999999999995" top="0.46" bottom="0.51" header="0.36" footer="0.26"/>
      <pageSetup orientation="portrait" r:id="rId22"/>
      <headerFooter alignWithMargins="0">
        <oddFooter>&amp;L&amp;8Tower Package-P238-TW04, TL associated with Phase-I Generation Project in Orissa (Part-C)&amp;R&amp;"Book Antiqua,Bold"&amp;8Attachment-12 TW04  / Page &amp;P of &amp;N</oddFooter>
      </headerFooter>
    </customSheetView>
    <customSheetView guid="{8E7B022F-1113-4BA2-B2BA-8EDBE02A2557}" showPageBreaks="1" showGridLines="0" printArea="1" showRuler="0">
      <selection activeCell="C22" sqref="C22"/>
      <rowBreaks count="4" manualBreakCount="4">
        <brk id="25" max="4" man="1"/>
        <brk id="42" max="4" man="1"/>
        <brk id="55" max="16383" man="1"/>
        <brk id="70" max="16383" man="1"/>
      </rowBreaks>
      <pageMargins left="0.75" right="0.47" top="0.36" bottom="0.48" header="0.28000000000000003" footer="0.23"/>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Rows="1" topLeftCell="A12">
      <selection activeCell="C22" sqref="C22"/>
      <rowBreaks count="9" manualBreakCount="9">
        <brk id="26" max="4" man="1"/>
        <brk id="40" max="4" man="1"/>
        <brk id="49" max="4" man="1"/>
        <brk id="64" max="4" man="1"/>
        <brk id="71" max="16383" man="1"/>
        <brk id="82" max="4" man="1"/>
        <brk id="96" max="4" man="1"/>
        <brk id="106" max="4" man="1"/>
        <brk id="115" max="4" man="1"/>
      </rowBreaks>
      <pageMargins left="0.75" right="0.47" top="0.36" bottom="0.48" header="0.28000000000000003" footer="0.23"/>
      <pageSetup scale="95" orientation="portrait" r:id="rId24"/>
      <headerFooter alignWithMargins="0">
        <oddFooter>&amp;R&amp;"Book Antiqua,Bold"&amp;8 Page &amp;P of &amp;N</oddFooter>
      </headerFooter>
    </customSheetView>
    <customSheetView guid="{494F6778-23FE-4AAC-B37D-6C7543FC13B9}" showGridLines="0" hiddenRows="1">
      <selection activeCell="C94" sqref="C94"/>
      <rowBreaks count="8" manualBreakCount="8">
        <brk id="26" max="4" man="1"/>
        <brk id="40" max="4" man="1"/>
        <brk id="49" max="4" man="1"/>
        <brk id="69" max="4" man="1"/>
        <brk id="76" max="16383" man="1"/>
        <brk id="87" max="4" man="1"/>
        <brk id="96" max="4" man="1"/>
        <brk id="105" max="4" man="1"/>
      </rowBreaks>
      <pageMargins left="0.75" right="0.47" top="0.36" bottom="0.48" header="0.28000000000000003" footer="0.23"/>
      <pageSetup scale="95" orientation="portrait" r:id="rId25"/>
      <headerFooter alignWithMargins="0">
        <oddFooter>&amp;R&amp;"Book Antiqua,Bold"&amp;8 Page &amp;P of &amp;N</oddFooter>
      </headerFooter>
    </customSheetView>
    <customSheetView guid="{F9FE2C60-2849-4C32-B532-2B1A89FFA9CD}" showGridLines="0" hiddenRows="1" topLeftCell="A112">
      <selection activeCell="C106" sqref="C106"/>
      <rowBreaks count="8" manualBreakCount="8">
        <brk id="26" max="4" man="1"/>
        <brk id="40" max="4" man="1"/>
        <brk id="49" max="4" man="1"/>
        <brk id="69" max="4" man="1"/>
        <brk id="76" max="16383" man="1"/>
        <brk id="87" max="4" man="1"/>
        <brk id="108" max="4" man="1"/>
        <brk id="117" max="4" man="1"/>
      </rowBreaks>
      <pageMargins left="0.75" right="0.47" top="0.36" bottom="0.48" header="0.28000000000000003" footer="0.23"/>
      <pageSetup scale="95" orientation="portrait" r:id="rId26"/>
      <headerFooter alignWithMargins="0">
        <oddFooter>&amp;R&amp;"Book Antiqua,Bold"&amp;8 Page &amp;P of &amp;N</oddFooter>
      </headerFooter>
    </customSheetView>
    <customSheetView guid="{FE4EC9C4-31B9-4D40-8323-5B16C3BC840F}" showPageBreaks="1" showGridLines="0" printArea="1" hiddenRows="1" view="pageBreakPreview" topLeftCell="A22">
      <selection activeCell="C22" sqref="C22"/>
      <rowBreaks count="9" manualBreakCount="9">
        <brk id="26" max="4" man="1"/>
        <brk id="40" max="4" man="1"/>
        <brk id="49" max="4" man="1"/>
        <brk id="69" max="4" man="1"/>
        <brk id="76" max="16383" man="1"/>
        <brk id="87" max="4" man="1"/>
        <brk id="103" max="4" man="1"/>
        <brk id="108" max="4" man="1"/>
        <brk id="117" max="4" man="1"/>
      </rowBreaks>
      <pageMargins left="0.75" right="0.47" top="0.36" bottom="0.48" header="0.28000000000000003" footer="0.23"/>
      <pageSetup scale="83" orientation="portrait" r:id="rId27"/>
      <headerFooter alignWithMargins="0">
        <oddFooter>&amp;R&amp;"Book Antiqua,Bold"&amp;8 Page &amp;P of &amp;N</oddFooter>
      </headerFooter>
    </customSheetView>
    <customSheetView guid="{82C64B11-1F50-45B5-B7BB-9F1DC733C833}" showPageBreaks="1" showGridLines="0" printArea="1" hiddenRows="1" hiddenColumns="1" view="pageBreakPreview" topLeftCell="A73">
      <selection activeCell="B75" sqref="B75:C75"/>
      <rowBreaks count="9" manualBreakCount="9">
        <brk id="26" max="4" man="1"/>
        <brk id="54" max="4" man="1"/>
        <brk id="63" max="4" man="1"/>
        <brk id="83" max="4" man="1"/>
        <brk id="90" max="16383" man="1"/>
        <brk id="101" max="4" man="1"/>
        <brk id="117" max="4" man="1"/>
        <brk id="122" max="4" man="1"/>
        <brk id="131" max="4" man="1"/>
      </rowBreaks>
      <pageMargins left="1" right="0.47" top="0.36" bottom="0.48" header="0.28000000000000003" footer="0.23"/>
      <pageSetup scale="90" orientation="portrait" r:id="rId28"/>
      <headerFooter alignWithMargins="0">
        <oddFooter>&amp;R&amp;"Book Antiqua,Bold"&amp;8 Page &amp;P of &amp;N</oddFooter>
      </headerFooter>
    </customSheetView>
    <customSheetView guid="{CFBF18EC-8277-4311-991B-395AF21BB33B}" scale="90" showPageBreaks="1" showGridLines="0" printArea="1" hiddenRows="1" hiddenColumns="1" view="pageBreakPreview" topLeftCell="A22">
      <selection activeCell="C22" sqref="C22"/>
      <rowBreaks count="10" manualBreakCount="10">
        <brk id="25" max="4" man="1"/>
        <brk id="44" max="4" man="1"/>
        <brk id="57" max="4" man="1"/>
        <brk id="77" max="4" man="1"/>
        <brk id="84" max="16383" man="1"/>
        <brk id="95" max="4" man="1"/>
        <brk id="111" max="4" man="1"/>
        <brk id="116" max="4" man="1"/>
        <brk id="124" max="4" man="1"/>
        <brk id="126" max="4" man="1"/>
      </rowBreaks>
      <pageMargins left="1" right="0.47" top="0.36" bottom="0.48" header="0.28000000000000003" footer="0.23"/>
      <pageSetup scale="90" orientation="portrait" r:id="rId29"/>
      <headerFooter alignWithMargins="0">
        <oddFooter>&amp;R&amp;"Book Antiqua,Bold"&amp;8 Page &amp;P of &amp;N</oddFooter>
      </headerFooter>
    </customSheetView>
    <customSheetView guid="{AA750348-930C-43DE-ADD0-8D60980F5013}" scale="90" showPageBreaks="1" showGridLines="0" printArea="1" hiddenRows="1" hiddenColumns="1" view="pageBreakPreview" topLeftCell="A22">
      <selection activeCell="C22" sqref="C22"/>
      <rowBreaks count="10" manualBreakCount="10">
        <brk id="25" max="4" man="1"/>
        <brk id="44" max="4" man="1"/>
        <brk id="57" max="4" man="1"/>
        <brk id="77" max="4" man="1"/>
        <brk id="84" max="16383" man="1"/>
        <brk id="95" max="4" man="1"/>
        <brk id="111" max="4" man="1"/>
        <brk id="116" max="4" man="1"/>
        <brk id="124" max="4" man="1"/>
        <brk id="126" max="4" man="1"/>
      </rowBreaks>
      <pageMargins left="1" right="0.47" top="0.36" bottom="0.48" header="0.28000000000000003" footer="0.23"/>
      <pageSetup scale="90" orientation="portrait" r:id="rId30"/>
      <headerFooter alignWithMargins="0">
        <oddFooter>&amp;R&amp;"Book Antiqua,Bold"&amp;8 Page &amp;P of &amp;N</oddFooter>
      </headerFooter>
    </customSheetView>
    <customSheetView guid="{14C32814-5A59-4863-9FB1-822FBB75D7D1}" scale="90" showPageBreaks="1" showGridLines="0" printArea="1" hiddenRows="1" hiddenColumns="1" view="pageBreakPreview" topLeftCell="A31">
      <selection activeCell="E46" sqref="E46:E47"/>
      <rowBreaks count="10" manualBreakCount="10">
        <brk id="25" max="4" man="1"/>
        <brk id="44" max="4" man="1"/>
        <brk id="57" max="4" man="1"/>
        <brk id="77" max="4" man="1"/>
        <brk id="84" max="16383" man="1"/>
        <brk id="95" max="4" man="1"/>
        <brk id="111" max="4" man="1"/>
        <brk id="116" max="4" man="1"/>
        <brk id="124" max="4" man="1"/>
        <brk id="126" max="4" man="1"/>
      </rowBreaks>
      <pageMargins left="1" right="0.47" top="0.36" bottom="0.48" header="0.28000000000000003" footer="0.23"/>
      <pageSetup scale="90" orientation="portrait" r:id="rId31"/>
      <headerFooter alignWithMargins="0">
        <oddFooter>&amp;R&amp;"Book Antiqua,Bold"&amp;8 Page &amp;P of &amp;N</oddFooter>
      </headerFooter>
    </customSheetView>
    <customSheetView guid="{1F125E51-1799-42D0-B41E-DC039BB17D59}" showPageBreaks="1" showGridLines="0" printArea="1" hiddenRows="1" hiddenColumns="1" view="pageBreakPreview" topLeftCell="A49">
      <selection activeCell="C30" sqref="C30"/>
      <rowBreaks count="6" manualBreakCount="6">
        <brk id="24" max="4" man="1"/>
        <brk id="25" max="4" man="1"/>
        <brk id="41" max="4" man="1"/>
        <brk id="56" max="4" man="1"/>
        <brk id="66" max="4" man="1"/>
        <brk id="72" max="4" man="1"/>
      </rowBreaks>
      <pageMargins left="1" right="0.47" top="0.36" bottom="0.48" header="0.28000000000000003" footer="0.23"/>
      <pageSetup scale="90" orientation="portrait" r:id="rId32"/>
      <headerFooter alignWithMargins="0">
        <oddFooter>&amp;R&amp;"Book Antiqua,Bold"&amp;8 Page &amp;P of &amp;N</oddFooter>
      </headerFooter>
    </customSheetView>
    <customSheetView guid="{77353208-2D17-4D2E-ADE3-4F168F350B73}" showPageBreaks="1" showGridLines="0" printArea="1" hiddenRows="1" hiddenColumns="1" view="pageBreakPreview" topLeftCell="A125">
      <selection activeCell="C130" sqref="C130"/>
      <rowBreaks count="11" manualBreakCount="11">
        <brk id="24" max="4" man="1"/>
        <brk id="39" max="4" man="1"/>
        <brk id="52" max="4" man="1"/>
        <brk id="67" max="4" man="1"/>
        <brk id="78" max="4" man="1"/>
        <brk id="91" max="4" man="1"/>
        <brk id="100" max="4" man="1"/>
        <brk id="105" max="4" man="1"/>
        <brk id="120" max="4" man="1"/>
        <brk id="128" max="4" man="1"/>
        <brk id="177" max="4" man="1"/>
      </rowBreaks>
      <pageMargins left="1" right="0.47" top="0.36" bottom="0.48" header="0.28000000000000003" footer="0.23"/>
      <pageSetup scale="88" orientation="portrait" r:id="rId33"/>
      <headerFooter alignWithMargins="0">
        <oddFooter>&amp;R&amp;"Book Antiqua,Bold"&amp;8 Page &amp;P of &amp;N</oddFooter>
      </headerFooter>
    </customSheetView>
    <customSheetView guid="{010B040B-83D1-42E5-9354-A9BE9113BDAC}" showPageBreaks="1" showGridLines="0" printArea="1" hiddenRows="1" hiddenColumns="1" view="pageBreakPreview" topLeftCell="A112">
      <selection activeCell="C110" sqref="C110"/>
      <rowBreaks count="2" manualBreakCount="2">
        <brk id="105" max="4" man="1"/>
        <brk id="128" max="4" man="1"/>
      </rowBreaks>
      <pageMargins left="1" right="0.47" top="0.36" bottom="0.48" header="0.28000000000000003" footer="0.23"/>
      <pageSetup scale="84" orientation="portrait" r:id="rId34"/>
      <headerFooter alignWithMargins="0">
        <oddFooter>&amp;R&amp;"Book Antiqua,Bold"&amp;8 Page &amp;P of &amp;N</oddFooter>
      </headerFooter>
    </customSheetView>
    <customSheetView guid="{FC200EB0-6614-47DB-96CE-7610471486D9}" showPageBreaks="1" showGridLines="0" printArea="1" hiddenRows="1" hiddenColumns="1" view="pageBreakPreview" topLeftCell="A98">
      <selection activeCell="C101" sqref="C101"/>
      <rowBreaks count="1" manualBreakCount="1">
        <brk id="126" max="4" man="1"/>
      </rowBreaks>
      <pageMargins left="1" right="0.47" top="0.36" bottom="0.48" header="0.28000000000000003" footer="0.23"/>
      <pageSetup scale="84" orientation="portrait" r:id="rId35"/>
      <headerFooter alignWithMargins="0">
        <oddFooter>&amp;R&amp;"Book Antiqua,Bold"&amp;8 Page &amp;P of &amp;N</oddFooter>
      </headerFooter>
    </customSheetView>
    <customSheetView guid="{35C772BD-8F05-4A18-BEC8-6AF744E22539}" scale="80" showPageBreaks="1" showGridLines="0" printArea="1" hiddenRows="1" hiddenColumns="1" view="pageBreakPreview">
      <selection activeCell="E114" sqref="E114"/>
      <rowBreaks count="1" manualBreakCount="1">
        <brk id="139" max="4" man="1"/>
      </rowBreaks>
      <pageMargins left="1" right="0.47" top="0.36" bottom="0.48" header="0.28000000000000003" footer="0.23"/>
      <pageSetup scale="84" orientation="portrait" r:id="rId36"/>
      <headerFooter alignWithMargins="0">
        <oddFooter>&amp;R&amp;"Book Antiqua,Bold"&amp;8 Page &amp;P of &amp;N</oddFooter>
      </headerFooter>
    </customSheetView>
    <customSheetView guid="{FADCBE67-C557-4BB1-9129-D4D2EFCC4742}" scale="130" showPageBreaks="1" showGridLines="0" printArea="1" hiddenRows="1" hiddenColumns="1" view="pageBreakPreview" topLeftCell="A35">
      <selection activeCell="C35" sqref="C35"/>
      <rowBreaks count="1" manualBreakCount="1">
        <brk id="147" max="4" man="1"/>
      </rowBreaks>
      <pageMargins left="1" right="0.47" top="0.36" bottom="0.48" header="0.28000000000000003" footer="0.23"/>
      <pageSetup scale="84" orientation="portrait" r:id="rId37"/>
      <headerFooter alignWithMargins="0">
        <oddFooter>&amp;R&amp;"Book Antiqua,Bold"&amp;8 Page &amp;P of &amp;N</oddFooter>
      </headerFooter>
    </customSheetView>
    <customSheetView guid="{E1B28BB1-ED8F-4C22-9AA1-AB162FCA7917}" scale="110" showPageBreaks="1" showGridLines="0" printArea="1" hiddenRows="1" hiddenColumns="1" view="pageBreakPreview" topLeftCell="A4">
      <selection activeCell="C20" sqref="C20"/>
      <rowBreaks count="1" manualBreakCount="1">
        <brk id="189" max="4" man="1"/>
      </rowBreaks>
      <pageMargins left="1" right="0.47" top="0.36" bottom="0.48" header="0.28000000000000003" footer="0.23"/>
      <pageSetup scale="84" orientation="portrait" r:id="rId38"/>
      <headerFooter alignWithMargins="0">
        <oddFooter>&amp;R&amp;"Book Antiqua,Bold"&amp;8 Page &amp;P of &amp;N</oddFooter>
      </headerFooter>
    </customSheetView>
  </customSheetViews>
  <mergeCells count="64">
    <mergeCell ref="A51:E51"/>
    <mergeCell ref="B53:E53"/>
    <mergeCell ref="A107:E107"/>
    <mergeCell ref="A114:E114"/>
    <mergeCell ref="A73:E73"/>
    <mergeCell ref="B12:C12"/>
    <mergeCell ref="A16:E16"/>
    <mergeCell ref="B19:E19"/>
    <mergeCell ref="A23:E23"/>
    <mergeCell ref="B29:E29"/>
    <mergeCell ref="A28:E28"/>
    <mergeCell ref="B24:E24"/>
    <mergeCell ref="A3:E3"/>
    <mergeCell ref="A5:E5"/>
    <mergeCell ref="B10:C10"/>
    <mergeCell ref="B11:C11"/>
    <mergeCell ref="A8:C8"/>
    <mergeCell ref="B9:C9"/>
    <mergeCell ref="A242:E242"/>
    <mergeCell ref="A207:E207"/>
    <mergeCell ref="B208:E208"/>
    <mergeCell ref="B209:E209"/>
    <mergeCell ref="A213:E213"/>
    <mergeCell ref="A240:E240"/>
    <mergeCell ref="A218:E218"/>
    <mergeCell ref="A223:E223"/>
    <mergeCell ref="B225:E225"/>
    <mergeCell ref="B226:E226"/>
    <mergeCell ref="A229:E229"/>
    <mergeCell ref="A234:E234"/>
    <mergeCell ref="B224:E224"/>
    <mergeCell ref="B153:E153"/>
    <mergeCell ref="A160:E160"/>
    <mergeCell ref="B168:E168"/>
    <mergeCell ref="B152:E152"/>
    <mergeCell ref="B136:E136"/>
    <mergeCell ref="B143:E143"/>
    <mergeCell ref="B142:E142"/>
    <mergeCell ref="D163:E163"/>
    <mergeCell ref="A164:A165"/>
    <mergeCell ref="A200:E200"/>
    <mergeCell ref="B184:E184"/>
    <mergeCell ref="A193:E193"/>
    <mergeCell ref="B169:E169"/>
    <mergeCell ref="A172:E172"/>
    <mergeCell ref="A177:E177"/>
    <mergeCell ref="A183:E183"/>
    <mergeCell ref="A187:E187"/>
    <mergeCell ref="B130:E130"/>
    <mergeCell ref="C116:E116"/>
    <mergeCell ref="B129:E129"/>
    <mergeCell ref="A37:E37"/>
    <mergeCell ref="B86:E86"/>
    <mergeCell ref="A93:E93"/>
    <mergeCell ref="A58:E58"/>
    <mergeCell ref="A63:E63"/>
    <mergeCell ref="A68:E68"/>
    <mergeCell ref="A78:E78"/>
    <mergeCell ref="D40:E40"/>
    <mergeCell ref="A41:A42"/>
    <mergeCell ref="A84:E84"/>
    <mergeCell ref="B122:E122"/>
    <mergeCell ref="B117:E117"/>
    <mergeCell ref="A100:E100"/>
  </mergeCells>
  <phoneticPr fontId="6" type="noConversion"/>
  <conditionalFormatting sqref="C212 C214:C215 C219:C220">
    <cfRule type="expression" dxfId="21" priority="38" stopIfTrue="1">
      <formula>$C$212=0</formula>
    </cfRule>
  </conditionalFormatting>
  <conditionalFormatting sqref="C217">
    <cfRule type="expression" dxfId="20" priority="37" stopIfTrue="1">
      <formula>$C$217=0</formula>
    </cfRule>
  </conditionalFormatting>
  <conditionalFormatting sqref="C222">
    <cfRule type="expression" dxfId="19" priority="36" stopIfTrue="1">
      <formula>$C$222=0</formula>
    </cfRule>
  </conditionalFormatting>
  <conditionalFormatting sqref="C228 C241">
    <cfRule type="expression" dxfId="18" priority="35" stopIfTrue="1">
      <formula>$C$244=0</formula>
    </cfRule>
  </conditionalFormatting>
  <conditionalFormatting sqref="C233">
    <cfRule type="expression" dxfId="17" priority="130" stopIfTrue="1">
      <formula>OR(#REF!=0,$C$241=0)</formula>
    </cfRule>
  </conditionalFormatting>
  <conditionalFormatting sqref="C239">
    <cfRule type="expression" dxfId="16" priority="131" stopIfTrue="1">
      <formula>OR(#REF!=0,$C$241=0,$C$242=0)</formula>
    </cfRule>
  </conditionalFormatting>
  <conditionalFormatting sqref="C186">
    <cfRule type="expression" dxfId="15" priority="21" stopIfTrue="1">
      <formula>#REF!=0</formula>
    </cfRule>
  </conditionalFormatting>
  <conditionalFormatting sqref="C192">
    <cfRule type="expression" dxfId="14" priority="20" stopIfTrue="1">
      <formula>OR(#REF!=0,#REF!=0)</formula>
    </cfRule>
  </conditionalFormatting>
  <conditionalFormatting sqref="C199">
    <cfRule type="expression" dxfId="13" priority="19" stopIfTrue="1">
      <formula>OR($C$186=0,$C$187=0,$C$188=0)</formula>
    </cfRule>
  </conditionalFormatting>
  <conditionalFormatting sqref="C191">
    <cfRule type="expression" dxfId="12" priority="18" stopIfTrue="1">
      <formula>#REF!=0</formula>
    </cfRule>
  </conditionalFormatting>
  <conditionalFormatting sqref="C198">
    <cfRule type="expression" dxfId="11" priority="17" stopIfTrue="1">
      <formula>#REF!=0</formula>
    </cfRule>
  </conditionalFormatting>
  <conditionalFormatting sqref="C32">
    <cfRule type="expression" dxfId="10" priority="1" stopIfTrue="1">
      <formula>OR($C$22=0,$C$23=0)</formula>
    </cfRule>
  </conditionalFormatting>
  <dataValidations count="31">
    <dataValidation type="list" allowBlank="1" showInputMessage="1" showErrorMessage="1" error="Enter between 0.51 and 0.57only" sqref="C20 C25" xr:uid="{00000000-0002-0000-1000-000000000000}">
      <formula1>"0.51,0.52,0.53,0.54,0.55,0.56,0.57"</formula1>
    </dataValidation>
    <dataValidation type="list" allowBlank="1" showInputMessage="1" showErrorMessage="1" error="Enter between 0.08 and 0.10 only" sqref="C21 C26" xr:uid="{00000000-0002-0000-1000-000001000000}">
      <formula1>"0.08,0.09,0.10"</formula1>
    </dataValidation>
    <dataValidation type="decimal" operator="equal" allowBlank="1" showInputMessage="1" showErrorMessage="1" prompt="ERROR" sqref="F21 F26 F42" xr:uid="{00000000-0002-0000-1000-000002000000}">
      <formula1>0.85</formula1>
    </dataValidation>
    <dataValidation type="list" allowBlank="1" showInputMessage="1" showErrorMessage="1" error="Enter between 0.18 to 0.22" sqref="C205 WVK49 IY49 SU49 ACQ49 AMM49 AWI49 BGE49 BQA49 BZW49 CJS49 CTO49 DDK49 DNG49 DXC49 EGY49 EQU49 FAQ49 FKM49 FUI49 GEE49 GOA49 GXW49 HHS49 HRO49 IBK49 ILG49 IVC49 JEY49 JOU49 JYQ49 KIM49 KSI49 LCE49 LMA49 LVW49 MFS49 MPO49 MZK49 NJG49 NTC49 OCY49 OMU49 OWQ49 PGM49 PQI49 QAE49 QKA49 QTW49 RDS49 RNO49 RXK49 SHG49 SRC49 TAY49 TKU49 TUQ49 UEM49 UOI49 UYE49 VIA49 VRW49 WBS49 WLO49 C49" xr:uid="{00000000-0002-0000-1000-000004000000}">
      <formula1>"0.18,0.19,0.20,0.21,0.22"</formula1>
    </dataValidation>
    <dataValidation type="list" allowBlank="1" showInputMessage="1" showErrorMessage="1" error="Enter between 0.4 to 0.6" sqref="C204 C48 IY48 SU48 ACQ48 AMM48 AWI48 BGE48 BQA48 BZW48 CJS48 CTO48 DDK48 DNG48 DXC48 EGY48 EQU48 FAQ48 FKM48 FUI48 GEE48 GOA48 GXW48 HHS48 HRO48 IBK48 ILG48 IVC48 JEY48 JOU48 JYQ48 KIM48 KSI48 LCE48 LMA48 LVW48 MFS48 MPO48 MZK48 NJG48 NTC48 OCY48 OMU48 OWQ48 PGM48 PQI48 QAE48 QKA48 QTW48 RDS48 RNO48 RXK48 SHG48 SRC48 TAY48 TKU48 TUQ48 UEM48 UOI48 UYE48 VIA48 VRW48 WBS48 WLO48 WVK48" xr:uid="{00000000-0002-0000-1000-000005000000}">
      <formula1>"0.04,0.05,0.06"</formula1>
    </dataValidation>
    <dataValidation type="list" allowBlank="1" showInputMessage="1" showErrorMessage="1" error="Enter between 0.35 to 0.45" sqref="C203 C47 IY47 SU47 ACQ47 AMM47 AWI47 BGE47 BQA47 BZW47 CJS47 CTO47 DDK47 DNG47 DXC47 EGY47 EQU47 FAQ47 FKM47 FUI47 GEE47 GOA47 GXW47 HHS47 HRO47 IBK47 ILG47 IVC47 JEY47 JOU47 JYQ47 KIM47 KSI47 LCE47 LMA47 LVW47 MFS47 MPO47 MZK47 NJG47 NTC47 OCY47 OMU47 OWQ47 PGM47 PQI47 QAE47 QKA47 QTW47 RDS47 RNO47 RXK47 SHG47 SRC47 TAY47 TKU47 TUQ47 UEM47 UOI47 UYE47 VIA47 VRW47 WBS47 WLO47 WVK47 WVK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xr:uid="{00000000-0002-0000-1000-000006000000}">
      <formula1>"0.35,0.36,0.37,0.38,0.39,0.40,0.41,0.42,0.43,0.44,0.45"</formula1>
    </dataValidation>
    <dataValidation type="list" allowBlank="1" showInputMessage="1" showErrorMessage="1" error="Enter between 0.63 to 0.67" sqref="C211 C216 C221 IY76 IY56 SU56 ACQ56 AMM56 AWI56 BGE56 BQA56 BZW56 CJS56 CTO56 DDK56 DNG56 DXC56 EGY56 EQU56 FAQ56 FKM56 FUI56 GEE56 GOA56 GXW56 HHS56 HRO56 IBK56 ILG56 IVC56 JEY56 JOU56 JYQ56 KIM56 KSI56 LCE56 LMA56 LVW56 MFS56 MPO56 MZK56 NJG56 NTC56 OCY56 OMU56 OWQ56 PGM56 PQI56 QAE56 QKA56 QTW56 RDS56 RNO56 RXK56 SHG56 SRC56 TAY56 TKU56 TUQ56 UEM56 UOI56 UYE56 VIA56 VRW56 WBS56 WLO56 WVK56 SU76 ACQ76 AMM76 AWI76 BGE76 BQA76 BZW76 CJS76 CTO76 DDK76 DNG76 DXC76 EGY76 EQU76 FAQ76 FKM76 FUI76 GEE76 GOA76 GXW76 HHS76 HRO76 IBK76 ILG76 IVC76 JEY76 JOU76 JYQ76 KIM76 KSI76 LCE76 LMA76 LVW76 MFS76 MPO76 MZK76 NJG76 NTC76 OCY76 OMU76 OWQ76 PGM76 PQI76 QAE76 QKA76 QTW76 RDS76 RNO76 RXK76 SHG76 SRC76 TAY76 TKU76 TUQ76 UEM76 UOI76 UYE76 VIA76 VRW76 WBS76 WLO76 WVK76 C76 C56 C66 IY66 SU66 ACQ66 AMM66 AWI66 BGE66 BQA66 BZW66 CJS66 CTO66 DDK66 DNG66 DXC66 EGY66 EQU66 FAQ66 FKM66 FUI66 GEE66 GOA66 GXW66 HHS66 HRO66 IBK66 ILG66 IVC66 JEY66 JOU66 JYQ66 KIM66 KSI66 LCE66 LMA66 LVW66 MFS66 MPO66 MZK66 NJG66 NTC66 OCY66 OMU66 OWQ66 PGM66 PQI66 QAE66 QKA66 QTW66 RDS66 RNO66 RXK66 SHG66 SRC66 TAY66 TKU66 TUQ66 UEM66 UOI66 UYE66 VIA66 VRW66 WBS66 WLO66 WVK66 IY61 SU61 ACQ61 AMM61 AWI61 BGE61 BQA61 BZW61 CJS61 CTO61 DDK61 DNG61 DXC61 EGY61 EQU61 FAQ61 FKM61 FUI61 GEE61 GOA61 GXW61 HHS61 HRO61 IBK61 ILG61 IVC61 JEY61 JOU61 JYQ61 KIM61 KSI61 LCE61 LMA61 LVW61 MFS61 MPO61 MZK61 NJG61 NTC61 OCY61 OMU61 OWQ61 PGM61 PQI61 QAE61 QKA61 QTW61 RDS61 RNO61 RXK61 SHG61 SRC61 TAY61 TKU61 TUQ61 UEM61 UOI61 UYE61 VIA61 VRW61 WBS61 WLO61 WVK61 C61 IY89:IY91 SU89:SU91 WVK89:WVK91 WLO89:WLO91 WBS89:WBS91 VRW89:VRW91 VIA89:VIA91 UYE89:UYE91 UOI89:UOI91 UEM89:UEM91 TUQ89:TUQ91 TKU89:TKU91 TAY89:TAY91 SRC89:SRC91 SHG89:SHG91 RXK89:RXK91 RNO89:RNO91 RDS89:RDS91 QTW89:QTW91 QKA89:QKA91 QAE89:QAE91 PQI89:PQI91 PGM89:PGM91 OWQ89:OWQ91 OMU89:OMU91 OCY89:OCY91 NTC89:NTC91 NJG89:NJG91 MZK89:MZK91 MPO89:MPO91 MFS89:MFS91 LVW89:LVW91 LMA89:LMA91 LCE89:LCE91 KSI89:KSI91 KIM89:KIM91 JYQ89:JYQ91 JOU89:JOU91 JEY89:JEY91 IVC89:IVC91 ILG89:ILG91 IBK89:IBK91 HRO89:HRO91 HHS89:HHS91 GXW89:GXW91 GOA89:GOA91 GEE89:GEE91 FUI89:FUI91 FKM89:FKM91 FAQ89:FAQ91 EQU89:EQU91 EGY89:EGY91 DXC89:DXC91 DNG89:DNG91 DDK89:DDK91 CTO89:CTO91 CJS89:CJS91 BZW89:BZW91 BQA89:BQA91 BGE89:BGE91 AWI89:AWI91 AMM89:AMM91 ACQ89:ACQ91 ACQ97:ACQ98 AMM97:AMM98 AWI97:AWI98 BGE97:BGE98 BQA97:BQA98 BZW97:BZW98 CJS97:CJS98 CTO97:CTO98 DDK97:DDK98 DNG97:DNG98 DXC97:DXC98 EGY97:EGY98 EQU97:EQU98 FAQ97:FAQ98 FKM97:FKM98 FUI97:FUI98 GEE97:GEE98 GOA97:GOA98 GXW97:GXW98 HHS97:HHS98 HRO97:HRO98 IBK97:IBK98 ILG97:ILG98 IVC97:IVC98 JEY97:JEY98 JOU97:JOU98 JYQ97:JYQ98 KIM97:KIM98 KSI97:KSI98 LCE97:LCE98 LMA97:LMA98 LVW97:LVW98 MFS97:MFS98 MPO97:MPO98 MZK97:MZK98 NJG97:NJG98 NTC97:NTC98 OCY97:OCY98 OMU97:OMU98 OWQ97:OWQ98 PGM97:PGM98 PQI97:PQI98 QAE97:QAE98 QKA97:QKA98 QTW97:QTW98 RDS97:RDS98 RNO97:RNO98 RXK97:RXK98 SHG97:SHG98 SRC97:SRC98 TAY97:TAY98 TKU97:TKU98 TUQ97:TUQ98 UEM97:UEM98 UOI97:UOI98 UYE97:UYE98 VIA97:VIA98 VRW97:VRW98 WBS97:WBS98 WLO97:WLO98 WVK97:WVK98 SU97:SU98 IY97:IY98 ACQ104:ACQ105 AMM104:AMM105 AWI104:AWI105 BGE104:BGE105 BQA104:BQA105 BZW104:BZW105 CJS104:CJS105 CTO104:CTO105 DDK104:DDK105 DNG104:DNG105 DXC104:DXC105 EGY104:EGY105 EQU104:EQU105 FAQ104:FAQ105 FKM104:FKM105 FUI104:FUI105 GEE104:GEE105 GOA104:GOA105 GXW104:GXW105 HHS104:HHS105 HRO104:HRO105 IBK104:IBK105 ILG104:ILG105 IVC104:IVC105 JEY104:JEY105 JOU104:JOU105 JYQ104:JYQ105 KIM104:KIM105 KSI104:KSI105 LCE104:LCE105 LMA104:LMA105 LVW104:LVW105 MFS104:MFS105 MPO104:MPO105 MZK104:MZK105 NJG104:NJG105 NTC104:NTC105 OCY104:OCY105 OMU104:OMU105 OWQ104:OWQ105 PGM104:PGM105 PQI104:PQI105 QAE104:QAE105 QKA104:QKA105 QTW104:QTW105 RDS104:RDS105 RNO104:RNO105 RXK104:RXK105 SHG104:SHG105 SRC104:SRC105 TAY104:TAY105 TKU104:TKU105 TUQ104:TUQ105 UEM104:UEM105 UOI104:UOI105 UYE104:UYE105 VIA104:VIA105 VRW104:VRW105 WBS104:WBS105 WLO104:WLO105 WVK104:WVK105 SU104:SU105 IY104:IY105 ACQ111:ACQ112 AMM111:AMM112 AWI111:AWI112 BGE111:BGE112 BQA111:BQA112 BZW111:BZW112 CJS111:CJS112 CTO111:CTO112 DDK111:DDK112 DNG111:DNG112 DXC111:DXC112 EGY111:EGY112 EQU111:EQU112 FAQ111:FAQ112 FKM111:FKM112 FUI111:FUI112 GEE111:GEE112 GOA111:GOA112 GXW111:GXW112 HHS111:HHS112 HRO111:HRO112 IBK111:IBK112 ILG111:ILG112 IVC111:IVC112 JEY111:JEY112 JOU111:JOU112 JYQ111:JYQ112 KIM111:KIM112 KSI111:KSI112 LCE111:LCE112 LMA111:LMA112 LVW111:LVW112 MFS111:MFS112 MPO111:MPO112 MZK111:MZK112 NJG111:NJG112 NTC111:NTC112 OCY111:OCY112 OMU111:OMU112 OWQ111:OWQ112 PGM111:PGM112 PQI111:PQI112 QAE111:QAE112 QKA111:QKA112 QTW111:QTW112 RDS111:RDS112 RNO111:RNO112 RXK111:RXK112 SHG111:SHG112 SRC111:SRC112 TAY111:TAY112 TKU111:TKU112 TUQ111:TUQ112 UEM111:UEM112 UOI111:UOI112 UYE111:UYE112 VIA111:VIA112 VRW111:VRW112 WBS111:WBS112 WLO111:WLO112 WVK111:WVK112 SU111:SU112 IY111:IY112 C71 IY71 SU71 ACQ71 AMM71 AWI71 BGE71 BQA71 BZW71 CJS71 CTO71 DDK71 DNG71 DXC71 EGY71 EQU71 FAQ71 FKM71 FUI71 GEE71 GOA71 GXW71 HHS71 HRO71 IBK71 ILG71 IVC71 JEY71 JOU71 JYQ71 KIM71 KSI71 LCE71 LMA71 LVW71 MFS71 MPO71 MZK71 NJG71 NTC71 OCY71 OMU71 OWQ71 PGM71 PQI71 QAE71 QKA71 QTW71 RDS71 RNO71 RXK71 SHG71 SRC71 TAY71 TKU71 TUQ71 UEM71 UOI71 UYE71 VIA71 VRW71 WBS71 WLO71 WVK71 ACQ81:ACQ82 AMM81:AMM82 AWI81:AWI82 BGE81:BGE82 BQA81:BQA82 BZW81:BZW82 CJS81:CJS82 CTO81:CTO82 DDK81:DDK82 DNG81:DNG82 DXC81:DXC82 EGY81:EGY82 EQU81:EQU82 FAQ81:FAQ82 FKM81:FKM82 FUI81:FUI82 GEE81:GEE82 GOA81:GOA82 GXW81:GXW82 HHS81:HHS82 HRO81:HRO82 IBK81:IBK82 ILG81:ILG82 IVC81:IVC82 JEY81:JEY82 JOU81:JOU82 JYQ81:JYQ82 KIM81:KIM82 KSI81:KSI82 LCE81:LCE82 LMA81:LMA82 LVW81:LVW82 MFS81:MFS82 MPO81:MPO82 MZK81:MZK82 NJG81:NJG82 NTC81:NTC82 OCY81:OCY82 OMU81:OMU82 OWQ81:OWQ82 PGM81:PGM82 PQI81:PQI82 QAE81:QAE82 QKA81:QKA82 QTW81:QTW82 RDS81:RDS82 RNO81:RNO82 RXK81:RXK82 SHG81:SHG82 SRC81:SRC82 TAY81:TAY82 TKU81:TKU82 TUQ81:TUQ82 UEM81:UEM82 UOI81:UOI82 UYE81:UYE82 VIA81:VIA82 VRW81:VRW82 WBS81:WBS82 WLO81:WLO82 WVK81:WVK82 SU81:SU82 IY81:IY82" xr:uid="{00000000-0002-0000-1000-000007000000}">
      <formula1>"0.63,0.64,0.65,0.66,0.67"</formula1>
    </dataValidation>
    <dataValidation type="list" allowBlank="1" showInputMessage="1" showErrorMessage="1" error="Enter between 0.20 to 0.24" sqref="C227 C185 WVK170 IY170 SU170 ACQ170 AMM170 AWI170 BGE170 BQA170 BZW170 CJS170 CTO170 DDK170 DNG170 DXC170 EGY170 EQU170 FAQ170 FKM170 FUI170 GEE170 GOA170 GXW170 HHS170 HRO170 IBK170 ILG170 IVC170 JEY170 JOU170 JYQ170 KIM170 KSI170 LCE170 LMA170 LVW170 MFS170 MPO170 MZK170 NJG170 NTC170 OCY170 OMU170 OWQ170 PGM170 PQI170 QAE170 QKA170 QTW170 RDS170 RNO170 RXK170 SHG170 SRC170 TAY170 TKU170 TUQ170 UEM170 UOI170 UYE170 VIA170 VRW170 WBS170 WLO170 C170" xr:uid="{00000000-0002-0000-1000-000008000000}">
      <formula1>"0.20,0.21,0.22,0.23,0.24"</formula1>
    </dataValidation>
    <dataValidation type="list" allowBlank="1" showInputMessage="1" showErrorMessage="1" error="Enter between 0.09 to 0.11" sqref="C231 C237 C189 C196 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180 IY180 SU180 ACQ180 AMM180 AWI180 BGE180 BQA180 BZW180 CJS180 CTO180 DDK180 DNG180 DXC180 EGY180 EQU180 FAQ180 FKM180 FUI180 GEE180 GOA180 GXW180 HHS180 HRO180 IBK180 ILG180 IVC180 JEY180 JOU180 JYQ180 KIM180 KSI180 LCE180 LMA180 LVW180 MFS180 MPO180 MZK180 NJG180 NTC180 OCY180 OMU180 OWQ180 PGM180 PQI180 QAE180 QKA180 QTW180 RDS180 RNO180 RXK180 SHG180 SRC180 TAY180 TKU180 TUQ180 UEM180 UOI180 UYE180 VIA180 VRW180 WBS180 WLO180 WVK180" xr:uid="{00000000-0002-0000-1000-000009000000}">
      <formula1>"0.09,0.10,0.11"</formula1>
    </dataValidation>
    <dataValidation type="list" allowBlank="1" showInputMessage="1" showErrorMessage="1" error="Enter between 0.04 to 0.06" sqref="C232 C190 WVK175 IY175 SU175 ACQ175 AMM175 AWI175 BGE175 BQA175 BZW175 CJS175 CTO175 DDK175 DNG175 DXC175 EGY175 EQU175 FAQ175 FKM175 FUI175 GEE175 GOA175 GXW175 HHS175 HRO175 IBK175 ILG175 IVC175 JEY175 JOU175 JYQ175 KIM175 KSI175 LCE175 LMA175 LVW175 MFS175 MPO175 MZK175 NJG175 NTC175 OCY175 OMU175 OWQ175 PGM175 PQI175 QAE175 QKA175 QTW175 RDS175 RNO175 RXK175 SHG175 SRC175 TAY175 TKU175 TUQ175 UEM175 UOI175 UYE175 VIA175 VRW175 WBS175 WLO175 C175" xr:uid="{00000000-0002-0000-1000-00000A000000}">
      <formula1>"0.04,0.05,0.06"</formula1>
    </dataValidation>
    <dataValidation type="list" allowBlank="1" showInputMessage="1" showErrorMessage="1" error="Enter between 0.25 to 0.35" sqref="C238 C197 WVK181 IY181 SU181 ACQ181 AMM181 AWI181 BGE181 BQA181 BZW181 CJS181 CTO181 DDK181 DNG181 DXC181 EGY181 EQU181 FAQ181 FKM181 FUI181 GEE181 GOA181 GXW181 HHS181 HRO181 IBK181 ILG181 IVC181 JEY181 JOU181 JYQ181 KIM181 KSI181 LCE181 LMA181 LVW181 MFS181 MPO181 MZK181 NJG181 NTC181 OCY181 OMU181 OWQ181 PGM181 PQI181 QAE181 QKA181 QTW181 RDS181 RNO181 RXK181 SHG181 SRC181 TAY181 TKU181 TUQ181 UEM181 UOI181 UYE181 VIA181 VRW181 WBS181 WLO181 C181" xr:uid="{00000000-0002-0000-1000-00000B000000}">
      <formula1>"0.25,0.26,0.27,0.28,0.29,0.30,0.31,0.32,0.33,0.34,0.35"</formula1>
    </dataValidation>
    <dataValidation type="list" allowBlank="1" showInputMessage="1" showErrorMessage="1" error="Enter between 01.8 and 0.22" sqref="C236 C195 C179 IY179 SU179 ACQ179 AMM179 AWI179 BGE179 BQA179 BZW179 CJS179 CTO179 DDK179 DNG179 DXC179 EGY179 EQU179 FAQ179 FKM179 FUI179 GEE179 GOA179 GXW179 HHS179 HRO179 IBK179 ILG179 IVC179 JEY179 JOU179 JYQ179 KIM179 KSI179 LCE179 LMA179 LVW179 MFS179 MPO179 MZK179 NJG179 NTC179 OCY179 OMU179 OWQ179 PGM179 PQI179 QAE179 QKA179 QTW179 RDS179 RNO179 RXK179 SHG179 SRC179 TAY179 TKU179 TUQ179 UEM179 UOI179 UYE179 VIA179 VRW179 WBS179 WLO179 WVK179" xr:uid="{00000000-0002-0000-1000-00000C000000}">
      <formula1>"0.18,0.19,0.20,0.21,0.22"</formula1>
    </dataValidation>
    <dataValidation type="list" allowBlank="1" showInputMessage="1" showErrorMessage="1" error="Enter between 0.08 and 0.10 only" sqref="C22 C27" xr:uid="{4A3D011E-B81E-4E10-B2B7-8321CCF18C57}">
      <formula1>"0.20,0.21,0.22,0.23,0.24"</formula1>
    </dataValidation>
    <dataValidation type="list" allowBlank="1" showInputMessage="1" showErrorMessage="1" error="Enter between 0.18 to 0.22" sqref="C50" xr:uid="{6BB45022-218A-4410-B18D-F9D38E66A27D}">
      <formula1>"0.13,0.14,0.15,0.16,0.17"</formula1>
    </dataValidation>
    <dataValidation type="list" allowBlank="1" showInputMessage="1" showErrorMessage="1" error="Enter between 0.63 to 0.67" sqref="C57 C62 C77 C92 C99 C106 C113 C159 C67 C72 C83" xr:uid="{5789D54B-3A33-41D3-AC0C-2D54047519FF}">
      <formula1>"0.13,0.14,0.15,0.16,0.17"</formula1>
    </dataValidation>
    <dataValidation type="list" allowBlank="1" showInputMessage="1" showErrorMessage="1" error="Enter between 0.20 to 0.24" sqref="C171" xr:uid="{45A2E17E-14FB-4CF0-A17D-ABE4B430C23A}">
      <formula1>"0.56,0.57,0.58,0.59,0.60"</formula1>
    </dataValidation>
    <dataValidation type="list" allowBlank="1" showInputMessage="1" showErrorMessage="1" error="Enter between 0.04 to 0.06" sqref="C176" xr:uid="{9ED00573-B5DD-4AFA-B649-DFD131C96635}">
      <formula1>"0.63,0.64,0.65,0.66,0.67"</formula1>
    </dataValidation>
    <dataValidation type="list" allowBlank="1" showInputMessage="1" showErrorMessage="1" error="Enter between 0.25 to 0.35" sqref="C182" xr:uid="{7511CC97-BD6A-4B7E-8D70-647B65EE29C9}">
      <formula1>"0.18,0.19,0.20,0.21,0.22"</formula1>
    </dataValidation>
    <dataValidation type="list" allowBlank="1" showInputMessage="1" showErrorMessage="1" error="Enter between 0.18 to 0.22" sqref="C36" xr:uid="{C5953DCA-7569-4E01-8E53-AFDDBFC66024}">
      <formula1>"0.09, 0.10, 0.11"</formula1>
    </dataValidation>
    <dataValidation type="list" allowBlank="1" showInputMessage="1" showErrorMessage="1" error="Enter between 0.35 to 0.45" sqref="C35" xr:uid="{944D934F-5178-43D7-9E46-1EEF77FEE17F}">
      <formula1>"0.69, 0.70, 0.71"</formula1>
    </dataValidation>
    <dataValidation type="list" allowBlank="1" showInputMessage="1" showErrorMessage="1" error="Enter between 0.63 to 0.67" sqref="C89" xr:uid="{6BCE8A4F-1FA3-4F6D-8778-CE83FF6D74A4}">
      <formula1>"0.35, 0.36, 0.37, 0.38, 0.39, 0.40, 0.41, 0.42, 0.43, 0.44, 0.45"</formula1>
    </dataValidation>
    <dataValidation type="list" allowBlank="1" showInputMessage="1" showErrorMessage="1" error="Enter between 0.63 to 0.67" sqref="C90" xr:uid="{D8D47BD1-2F63-4C9A-8509-59635F795CC6}">
      <formula1>"0.04, 0.05, 0.06"</formula1>
    </dataValidation>
    <dataValidation type="list" allowBlank="1" showInputMessage="1" showErrorMessage="1" error="Enter between 0.63 to 0.67" sqref="C91" xr:uid="{90470ED2-471E-4DB6-ACA9-738B6C45AE77}">
      <formula1>"0.18, 0.19, 0.20, 0.21, 0.22"</formula1>
    </dataValidation>
    <dataValidation type="list" allowBlank="1" showInputMessage="1" showErrorMessage="1" error="Enter between 0.63 to 0.67" sqref="C97 C104 C111 C81" xr:uid="{ED139505-6F9F-46BA-B27B-FE9566D3ED9A}">
      <formula1>"0.06, 0.07, 0.08"</formula1>
    </dataValidation>
    <dataValidation type="list" allowBlank="1" showInputMessage="1" showErrorMessage="1" error="Enter between 0.63 to 0.67" sqref="C98 C105 C112 C82" xr:uid="{E6823B82-7E9C-4420-983E-4D46A016C6A7}">
      <formula1>"0.55, 0.56, 0.57, 0.58, 0.59, 0.60, 0.61"</formula1>
    </dataValidation>
    <dataValidation type="list" allowBlank="1" showInputMessage="1" showErrorMessage="1" sqref="C40 C163" xr:uid="{95E70801-44EF-4146-A7E0-E3981CC2EC92}">
      <formula1>"OPTION-A, OPTION-B"</formula1>
    </dataValidation>
    <dataValidation type="list" allowBlank="1" showInputMessage="1" showErrorMessage="1" sqref="C137 C147" xr:uid="{E4C25C6C-8A84-4698-92BC-DB7707F942C0}">
      <formula1>"0.27,0.28,0.29,0.30,0.31,0.32,0.33"</formula1>
    </dataValidation>
    <dataValidation type="list" allowBlank="1" showInputMessage="1" showErrorMessage="1" sqref="C139 C149" xr:uid="{C021AE62-6CA2-4CD8-AE34-8CC559311EA3}">
      <formula1>"0.06,0.07,0.08"</formula1>
    </dataValidation>
    <dataValidation type="list" allowBlank="1" showInputMessage="1" showErrorMessage="1" sqref="C138 C148" xr:uid="{E9948FF1-42D5-4929-8147-B1ABD3955E1C}">
      <formula1>"0.25,0.26,0.27,0.28,0.29,0.30,0.31"</formula1>
    </dataValidation>
    <dataValidation type="list" allowBlank="1" showInputMessage="1" showErrorMessage="1" sqref="C140 C150" xr:uid="{B1FD137C-E5C4-4299-AAB5-7391E91527FB}">
      <formula1>"0.05,0.06"</formula1>
    </dataValidation>
    <dataValidation type="list" allowBlank="1" showInputMessage="1" showErrorMessage="1" sqref="C141 C151" xr:uid="{5C016A49-C529-4945-8396-0BE69FA96C43}">
      <formula1>"0.14,0.15,0.16,0.17"</formula1>
    </dataValidation>
  </dataValidations>
  <pageMargins left="1" right="0.47" top="0.36" bottom="0.48" header="0.28000000000000003" footer="0.23"/>
  <pageSetup scale="84" orientation="portrait" r:id="rId39"/>
  <headerFooter alignWithMargins="0">
    <oddFooter>&amp;R&amp;"Book Antiqua,Bold"&amp;8 Page &amp;P of &amp;N</oddFooter>
  </headerFooter>
  <rowBreaks count="1" manualBreakCount="1">
    <brk id="195" max="4" man="1"/>
  </rowBreaks>
  <drawing r:id="rId4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indexed="39"/>
  </sheetPr>
  <dimension ref="A1:I39"/>
  <sheetViews>
    <sheetView showGridLines="0" view="pageBreakPreview" zoomScaleNormal="100" zoomScaleSheetLayoutView="100" workbookViewId="0">
      <selection activeCell="A5" sqref="A5:E5"/>
    </sheetView>
  </sheetViews>
  <sheetFormatPr defaultRowHeight="16.5"/>
  <cols>
    <col min="1" max="1" width="12.140625" style="30" customWidth="1"/>
    <col min="2" max="2" width="20.5703125" style="30" customWidth="1"/>
    <col min="3" max="3" width="11.42578125" style="30" customWidth="1"/>
    <col min="4" max="4" width="11.7109375" style="30" customWidth="1"/>
    <col min="5" max="5" width="39.28515625" style="30" customWidth="1"/>
    <col min="6" max="8" width="9.140625" style="25"/>
    <col min="9" max="16384" width="9.140625" style="26"/>
  </cols>
  <sheetData>
    <row r="1" spans="1:9">
      <c r="A1" s="22" t="str">
        <f>Basic!A3&amp;Basic!B3</f>
        <v>Specification No. :CC/NT/W-TW/DOM/A04/25/01234</v>
      </c>
      <c r="B1" s="23"/>
      <c r="C1" s="23"/>
      <c r="D1" s="23"/>
      <c r="E1" s="24" t="str">
        <f>"Attachment-13 "</f>
        <v xml:space="preserve">Attachment-13 </v>
      </c>
    </row>
    <row r="3" spans="1:9" ht="107.25" customHeight="1">
      <c r="A3" s="648" t="str">
        <f>'Attach 3(JV)'!A3</f>
        <v>Transmission Line Package TL01 for construction of 132kV D/C (Single HTLS Equivalent Panther) Transmission line from Rammam-III HEP to POWERGRID Rangpo Substation under Consultancy services to NTPC Ltd.</v>
      </c>
      <c r="B3" s="648"/>
      <c r="C3" s="648"/>
      <c r="D3" s="648"/>
      <c r="E3" s="648"/>
      <c r="F3" s="27"/>
      <c r="G3" s="28"/>
      <c r="H3" s="27"/>
    </row>
    <row r="4" spans="1:9" ht="20.100000000000001" customHeight="1">
      <c r="A4" s="29"/>
      <c r="H4" s="31"/>
      <c r="I4" s="10"/>
    </row>
    <row r="5" spans="1:9" ht="20.100000000000001" customHeight="1">
      <c r="A5" s="649" t="s">
        <v>0</v>
      </c>
      <c r="B5" s="649"/>
      <c r="C5" s="649"/>
      <c r="D5" s="649"/>
      <c r="E5" s="649"/>
      <c r="F5" s="32"/>
      <c r="H5" s="31"/>
      <c r="I5" s="10"/>
    </row>
    <row r="6" spans="1:9" ht="20.100000000000001" customHeight="1">
      <c r="A6" s="33"/>
      <c r="H6" s="31"/>
      <c r="I6" s="10"/>
    </row>
    <row r="7" spans="1:9" ht="20.100000000000001" customHeight="1">
      <c r="A7" s="34" t="str">
        <f>'Attach 3(JV)'!A7</f>
        <v>Bidder’s Name and Address :</v>
      </c>
      <c r="E7" s="14" t="str">
        <f>'Attach 3(JV)'!E7</f>
        <v>To:</v>
      </c>
      <c r="H7" s="31"/>
      <c r="I7" s="10"/>
    </row>
    <row r="8" spans="1:9" ht="36" customHeight="1">
      <c r="A8" s="647" t="str">
        <f>'Attach 3(JV)'!A8</f>
        <v/>
      </c>
      <c r="B8" s="647"/>
      <c r="C8" s="647"/>
      <c r="D8" s="647"/>
      <c r="E8" s="11" t="str">
        <f>'Attach 3(JV)'!E8</f>
        <v>Contract Services</v>
      </c>
      <c r="H8" s="31"/>
      <c r="I8" s="10"/>
    </row>
    <row r="9" spans="1:9" ht="20.100000000000001" customHeight="1">
      <c r="A9" s="12" t="s">
        <v>356</v>
      </c>
      <c r="B9" s="651" t="str">
        <f>'Attach 3(JV)'!B9</f>
        <v/>
      </c>
      <c r="C9" s="651"/>
      <c r="D9" s="651"/>
      <c r="E9" s="11" t="str">
        <f>'Attach 3(JV)'!E9</f>
        <v>Power Grid Corporation of India Ltd.,</v>
      </c>
      <c r="H9" s="31"/>
      <c r="I9" s="10"/>
    </row>
    <row r="10" spans="1:9" ht="20.100000000000001" customHeight="1">
      <c r="A10" s="12" t="s">
        <v>358</v>
      </c>
      <c r="B10" s="651" t="str">
        <f>'Attach 3(JV)'!B10</f>
        <v/>
      </c>
      <c r="C10" s="651"/>
      <c r="D10" s="651"/>
      <c r="E10" s="11" t="str">
        <f>'Attach 3(JV)'!E10</f>
        <v>"Saudamini", Plot No. 2, Sector 29</v>
      </c>
      <c r="H10" s="31"/>
      <c r="I10" s="10"/>
    </row>
    <row r="11" spans="1:9" ht="20.100000000000001" customHeight="1">
      <c r="B11" s="651" t="str">
        <f>'Attach 3(JV)'!B11</f>
        <v/>
      </c>
      <c r="C11" s="651"/>
      <c r="D11" s="651"/>
      <c r="E11" s="11" t="str">
        <f>'Attach 3(JV)'!E11</f>
        <v>Gurgaon (Haryana) - 122001</v>
      </c>
      <c r="G11" s="66" t="s">
        <v>468</v>
      </c>
    </row>
    <row r="12" spans="1:9" ht="20.100000000000001" customHeight="1">
      <c r="A12" s="33"/>
      <c r="B12" s="651" t="str">
        <f>'Attach 3(JV)'!B12</f>
        <v/>
      </c>
      <c r="C12" s="651"/>
      <c r="D12" s="651"/>
      <c r="E12" s="11"/>
    </row>
    <row r="13" spans="1:9" ht="20.100000000000001" customHeight="1">
      <c r="A13" s="33"/>
      <c r="B13" s="143"/>
      <c r="C13" s="143"/>
      <c r="D13" s="143"/>
      <c r="E13" s="26"/>
    </row>
    <row r="14" spans="1:9" ht="20.100000000000001" customHeight="1">
      <c r="A14" s="30" t="s">
        <v>350</v>
      </c>
    </row>
    <row r="15" spans="1:9" ht="20.100000000000001" customHeight="1">
      <c r="A15" s="33"/>
    </row>
    <row r="16" spans="1:9" ht="45" customHeight="1">
      <c r="A16" s="650" t="s">
        <v>1</v>
      </c>
      <c r="B16" s="650"/>
      <c r="C16" s="650"/>
      <c r="D16" s="650"/>
      <c r="E16" s="650"/>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7" t="str">
        <f>'Attach 3(JV)'!B24</f>
        <v/>
      </c>
      <c r="C24" s="40"/>
      <c r="D24" s="38" t="s">
        <v>4</v>
      </c>
      <c r="E24" s="272" t="str">
        <f>'Attach 3(JV)'!E24</f>
        <v/>
      </c>
    </row>
    <row r="25" spans="1:5" ht="33" customHeight="1">
      <c r="A25" s="37" t="s">
        <v>7</v>
      </c>
      <c r="B25" s="272" t="str">
        <f>'Attach 3(JV)'!B25</f>
        <v/>
      </c>
      <c r="C25" s="40"/>
      <c r="D25" s="38" t="s">
        <v>5</v>
      </c>
      <c r="E25" s="272"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CC69" sheet="1" formatColumns="0" formatRows="0" selectLockedCells="1"/>
  <customSheetViews>
    <customSheetView guid="{B7CC3635-BEA1-4EB6-9397-ABEDC5D04D5E}" showPageBreaks="1" showGridLines="0" printArea="1" view="pageBreakPreview" topLeftCell="A7">
      <selection activeCell="A5" sqref="A5:E5"/>
      <pageMargins left="0.75" right="0.63" top="0.57999999999999996" bottom="0.6" header="0.34" footer="0.35"/>
      <pageSetup orientation="portrait" r:id="rId1"/>
      <headerFooter alignWithMargins="0">
        <oddFooter>&amp;R&amp;"Book Antiqua,Bold"&amp;8 Page &amp;P of &amp;N</oddFooter>
      </headerFooter>
    </customSheetView>
    <customSheetView guid="{7518E083-431A-45D0-A3DD-DF0866826B90}" showPageBreaks="1" showGridLines="0" printArea="1" view="pageBreakPreview">
      <selection activeCell="A5" sqref="A5:E5"/>
      <pageMargins left="0.75" right="0.63" top="0.57999999999999996" bottom="0.6" header="0.34" footer="0.35"/>
      <pageSetup orientation="portrait" r:id="rId2"/>
      <headerFooter alignWithMargins="0">
        <oddFooter>&amp;R&amp;"Book Antiqua,Bold"&amp;8 Page &amp;P of &amp;N</oddFooter>
      </headerFooter>
    </customSheetView>
    <customSheetView guid="{CD28740F-9825-447C-B887-B18F0232D126}" showPageBreaks="1" showGridLines="0" printArea="1" view="pageBreakPreview">
      <selection activeCell="A5" sqref="A5:E5"/>
      <pageMargins left="0.75" right="0.63" top="0.57999999999999996" bottom="0.6" header="0.34" footer="0.35"/>
      <pageSetup orientation="portrait" r:id="rId3"/>
      <headerFooter alignWithMargins="0">
        <oddFooter>&amp;R&amp;"Book Antiqua,Bold"&amp;8 Page &amp;P of &amp;N</oddFooter>
      </headerFooter>
    </customSheetView>
    <customSheetView guid="{012A8702-091E-4FD1-8E26-12B65B8B3B8C}" showPageBreaks="1" showGridLines="0" printArea="1" view="pageBreakPreview">
      <selection activeCell="A16" sqref="A16:E16"/>
      <pageMargins left="0.75" right="0.63" top="0.57999999999999996" bottom="0.6" header="0.34" footer="0.35"/>
      <pageSetup orientation="portrait" r:id="rId4"/>
      <headerFooter alignWithMargins="0">
        <oddFooter>&amp;R&amp;"Book Antiqua,Bold"&amp;8 Page &amp;P of &amp;N</oddFooter>
      </headerFooter>
    </customSheetView>
    <customSheetView guid="{0D490C87-B003-4943-9825-ACE0B8E7CC06}" showPageBreaks="1" showGridLines="0" printArea="1" view="pageBreakPreview">
      <selection activeCell="A16" sqref="A16:E16"/>
      <pageMargins left="0.75" right="0.63" top="0.57999999999999996" bottom="0.6" header="0.34" footer="0.35"/>
      <pageSetup orientation="portrait" r:id="rId5"/>
      <headerFooter alignWithMargins="0">
        <oddFooter>&amp;R&amp;"Book Antiqua,Bold"&amp;8 Page &amp;P of &amp;N</oddFooter>
      </headerFooter>
    </customSheetView>
    <customSheetView guid="{4D67A8FB-66CE-4EFD-8932-C754BE25ED43}" showPageBreaks="1" showGridLines="0" printArea="1" view="pageBreakPreview">
      <selection activeCell="A2" sqref="A2"/>
      <pageMargins left="0.75" right="0.63" top="0.57999999999999996" bottom="0.6" header="0.34" footer="0.35"/>
      <pageSetup orientation="portrait" r:id="rId6"/>
      <headerFooter alignWithMargins="0">
        <oddFooter>&amp;R&amp;"Book Antiqua,Bold"&amp;8 Page &amp;P of &amp;N</oddFooter>
      </headerFooter>
    </customSheetView>
    <customSheetView guid="{B07CB001-8FAF-40AD-8AD5-A65A64B33B35}" showPageBreaks="1" showGridLines="0" printArea="1" view="pageBreakPreview">
      <selection activeCell="A2" sqref="A2"/>
      <pageMargins left="0.75" right="0.63" top="0.57999999999999996" bottom="0.6" header="0.34" footer="0.35"/>
      <pageSetup orientation="portrait" r:id="rId7"/>
      <headerFooter alignWithMargins="0">
        <oddFooter>&amp;R&amp;"Book Antiqua,Bold"&amp;8 Page &amp;P of &amp;N</oddFooter>
      </headerFooter>
    </customSheetView>
    <customSheetView guid="{8CF338B0-8CA3-4AF4-816D-CB7A6D8E33BC}" showPageBreaks="1" showGridLines="0" printArea="1" view="pageBreakPreview" topLeftCell="A7">
      <selection activeCell="I14" sqref="I14"/>
      <pageMargins left="0.75" right="0.63" top="0.57999999999999996" bottom="0.6" header="0.34" footer="0.35"/>
      <pageSetup orientation="portrait" r:id="rId8"/>
      <headerFooter alignWithMargins="0">
        <oddFooter>&amp;R&amp;"Book Antiqua,Bold"&amp;8 Page &amp;P of &amp;N</oddFooter>
      </headerFooter>
    </customSheetView>
    <customSheetView guid="{D05C69EC-C4A6-4AED-AFBA-A3044FD4B3FB}" showPageBreaks="1" showGridLines="0" printArea="1" view="pageBreakPreview" topLeftCell="A16">
      <selection activeCell="I14" sqref="I14"/>
      <pageMargins left="0.75" right="0.63" top="0.57999999999999996" bottom="0.6" header="0.34" footer="0.35"/>
      <pageSetup orientation="portrait" r:id="rId9"/>
      <headerFooter alignWithMargins="0">
        <oddFooter>&amp;R&amp;"Book Antiqua,Bold"&amp;8 Page &amp;P of &amp;N</oddFooter>
      </headerFooter>
    </customSheetView>
    <customSheetView guid="{BE615921-12B2-47E1-81BB-292B559B4C46}" showPageBreaks="1" showGridLines="0" printArea="1" view="pageBreakPreview" topLeftCell="A7">
      <selection activeCell="A3" sqref="A3:E3"/>
      <pageMargins left="0.75" right="0.63" top="0.57999999999999996" bottom="0.6" header="0.34" footer="0.35"/>
      <pageSetup orientation="portrait" r:id="rId10"/>
      <headerFooter alignWithMargins="0">
        <oddFooter>&amp;R&amp;"Book Antiqua,Bold"&amp;8 Page &amp;P of &amp;N</oddFooter>
      </headerFooter>
    </customSheetView>
    <customSheetView guid="{13A93EBF-985A-49FD-9FE0-DC75D238EC8C}" showPageBreaks="1" showGridLines="0" printArea="1" view="pageBreakPreview" topLeftCell="A7">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1E2D7167-D6B7-4690-9A83-BF768C4223A4}" showPageBreaks="1" showGridLines="0" printArea="1" view="pageBreakPreview" topLeftCell="A4">
      <selection activeCell="B75" sqref="B75:C75"/>
      <pageMargins left="0.75" right="0.63" top="0.57999999999999996" bottom="0.6" header="0.34" footer="0.35"/>
      <pageSetup orientation="portrait" r:id="rId12"/>
      <headerFooter alignWithMargins="0">
        <oddFooter>&amp;R&amp;"Book Antiqua,Bold"&amp;8 Page &amp;P of &amp;N</oddFooter>
      </headerFooter>
    </customSheetView>
    <customSheetView guid="{7A88FC7A-7690-48AB-B789-172043AFADC8}" showPageBreaks="1" showGridLines="0" printArea="1" view="pageBreakPreview">
      <selection activeCell="B75" sqref="B75:C75"/>
      <pageMargins left="0.75" right="0.63" top="0.57999999999999996" bottom="0.6" header="0.34" footer="0.35"/>
      <pageSetup orientation="portrait" r:id="rId13"/>
      <headerFooter alignWithMargins="0">
        <oddFooter>&amp;R&amp;"Book Antiqua,Bold"&amp;8 Page &amp;P of &amp;N</oddFooter>
      </headerFooter>
    </customSheetView>
    <customSheetView guid="{CB7CD015-9A92-451A-BEF4-2BC98E3768DD}" showPageBreaks="1" showGridLines="0" printArea="1" view="pageBreakPreview" topLeftCell="A4">
      <pageMargins left="0.75" right="0.63" top="0.57999999999999996" bottom="0.6" header="0.34" footer="0.35"/>
      <pageSetup orientation="portrait" r:id="rId14"/>
      <headerFooter alignWithMargins="0">
        <oddFooter>&amp;R&amp;"Book Antiqua,Bold"&amp;8 Page &amp;P of &amp;N</oddFooter>
      </headerFooter>
    </customSheetView>
    <customSheetView guid="{44C1C443-3199-4288-884A-D16AF7B2CD69}" showPageBreaks="1" showGridLines="0" printArea="1" view="pageBreakPreview" topLeftCell="A4">
      <pageMargins left="0.75" right="0.63" top="0.57999999999999996" bottom="0.6" header="0.34" footer="0.35"/>
      <pageSetup orientation="portrait" r:id="rId15"/>
      <headerFooter alignWithMargins="0">
        <oddFooter>&amp;R&amp;"Book Antiqua,Bold"&amp;8 Page &amp;P of &amp;N</oddFooter>
      </headerFooter>
    </customSheetView>
    <customSheetView guid="{82E8A0F5-0020-4355-95CF-28601763A783}" showPageBreaks="1" showGridLines="0" printArea="1" view="pageBreakPreview">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22"/>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7"/>
      <headerFooter alignWithMargins="0">
        <oddFooter>&amp;R&amp;"Book Antiqua,Bold"&amp;8 Page &amp;P of &amp;N</oddFooter>
      </headerFooter>
    </customSheetView>
    <customSheetView guid="{82C64B11-1F50-45B5-B7BB-9F1DC733C833}" showPageBreaks="1" showGridLines="0" printArea="1" view="pageBreakPreview" topLeftCell="A13">
      <selection activeCell="B75" sqref="B75:C75"/>
      <pageMargins left="0.75" right="0.63" top="0.57999999999999996" bottom="0.6" header="0.34" footer="0.35"/>
      <pageSetup orientation="portrait" r:id="rId28"/>
      <headerFooter alignWithMargins="0">
        <oddFooter>&amp;R&amp;"Book Antiqua,Bold"&amp;8 Page &amp;P of &amp;N</oddFooter>
      </headerFooter>
    </customSheetView>
    <customSheetView guid="{CFBF18EC-8277-4311-991B-395AF21BB33B}" showPageBreaks="1" showGridLines="0" printArea="1" view="pageBreakPreview" topLeftCell="A4">
      <selection activeCell="B75" sqref="B75:C75"/>
      <pageMargins left="0.75" right="0.63" top="0.57999999999999996" bottom="0.6" header="0.34" footer="0.35"/>
      <pageSetup orientation="portrait" r:id="rId29"/>
      <headerFooter alignWithMargins="0">
        <oddFooter>&amp;R&amp;"Book Antiqua,Bold"&amp;8 Page &amp;P of &amp;N</oddFooter>
      </headerFooter>
    </customSheetView>
    <customSheetView guid="{AA750348-930C-43DE-ADD0-8D60980F5013}" showPageBreaks="1" showGridLines="0" printArea="1" view="pageBreakPreview" topLeftCell="A4">
      <selection activeCell="B75" sqref="B75:C75"/>
      <pageMargins left="0.75" right="0.63" top="0.57999999999999996" bottom="0.6" header="0.34" footer="0.35"/>
      <pageSetup orientation="portrait" r:id="rId30"/>
      <headerFooter alignWithMargins="0">
        <oddFooter>&amp;R&amp;"Book Antiqua,Bold"&amp;8 Page &amp;P of &amp;N</oddFooter>
      </headerFooter>
    </customSheetView>
    <customSheetView guid="{14C32814-5A59-4863-9FB1-822FBB75D7D1}" showPageBreaks="1" showGridLines="0" printArea="1" view="pageBreakPreview">
      <selection activeCell="B75" sqref="B75:C75"/>
      <pageMargins left="0.75" right="0.63" top="0.57999999999999996" bottom="0.6" header="0.34" footer="0.35"/>
      <pageSetup orientation="portrait" r:id="rId31"/>
      <headerFooter alignWithMargins="0">
        <oddFooter>&amp;R&amp;"Book Antiqua,Bold"&amp;8 Page &amp;P of &amp;N</oddFooter>
      </headerFooter>
    </customSheetView>
    <customSheetView guid="{1F125E51-1799-42D0-B41E-DC039BB17D59}" showPageBreaks="1" showGridLines="0" printArea="1" view="pageBreakPreview">
      <selection activeCell="I14" sqref="I14"/>
      <pageMargins left="0.75" right="0.63" top="0.57999999999999996" bottom="0.6" header="0.34" footer="0.35"/>
      <pageSetup orientation="portrait" r:id="rId32"/>
      <headerFooter alignWithMargins="0">
        <oddFooter>&amp;R&amp;"Book Antiqua,Bold"&amp;8 Page &amp;P of &amp;N</oddFooter>
      </headerFooter>
    </customSheetView>
    <customSheetView guid="{77353208-2D17-4D2E-ADE3-4F168F350B73}" showPageBreaks="1" showGridLines="0" printArea="1" view="pageBreakPreview">
      <selection activeCell="A2" sqref="A2"/>
      <pageMargins left="0.75" right="0.63" top="0.57999999999999996" bottom="0.6" header="0.34" footer="0.35"/>
      <pageSetup orientation="portrait" r:id="rId33"/>
      <headerFooter alignWithMargins="0">
        <oddFooter>&amp;R&amp;"Book Antiqua,Bold"&amp;8 Page &amp;P of &amp;N</oddFooter>
      </headerFooter>
    </customSheetView>
    <customSheetView guid="{010B040B-83D1-42E5-9354-A9BE9113BDAC}" showPageBreaks="1" showGridLines="0" printArea="1" view="pageBreakPreview">
      <selection activeCell="A16" sqref="A16:E16"/>
      <pageMargins left="0.75" right="0.63" top="0.57999999999999996" bottom="0.6" header="0.34" footer="0.35"/>
      <pageSetup orientation="portrait" r:id="rId34"/>
      <headerFooter alignWithMargins="0">
        <oddFooter>&amp;R&amp;"Book Antiqua,Bold"&amp;8 Page &amp;P of &amp;N</oddFooter>
      </headerFooter>
    </customSheetView>
    <customSheetView guid="{FC200EB0-6614-47DB-96CE-7610471486D9}" showPageBreaks="1" showGridLines="0" printArea="1" view="pageBreakPreview">
      <selection activeCell="A16" sqref="A16:E16"/>
      <pageMargins left="0.75" right="0.63" top="0.57999999999999996" bottom="0.6" header="0.34" footer="0.35"/>
      <pageSetup orientation="portrait" r:id="rId35"/>
      <headerFooter alignWithMargins="0">
        <oddFooter>&amp;R&amp;"Book Antiqua,Bold"&amp;8 Page &amp;P of &amp;N</oddFooter>
      </headerFooter>
    </customSheetView>
    <customSheetView guid="{35C772BD-8F05-4A18-BEC8-6AF744E22539}" showPageBreaks="1" showGridLines="0" printArea="1" view="pageBreakPreview">
      <selection activeCell="A16" sqref="A16:E16"/>
      <pageMargins left="0.75" right="0.63" top="0.57999999999999996" bottom="0.6" header="0.34" footer="0.35"/>
      <pageSetup orientation="portrait" r:id="rId36"/>
      <headerFooter alignWithMargins="0">
        <oddFooter>&amp;R&amp;"Book Antiqua,Bold"&amp;8 Page &amp;P of &amp;N</oddFooter>
      </headerFooter>
    </customSheetView>
    <customSheetView guid="{FADCBE67-C557-4BB1-9129-D4D2EFCC4742}" showPageBreaks="1" showGridLines="0" printArea="1" view="pageBreakPreview">
      <selection activeCell="A5" sqref="A5:E5"/>
      <pageMargins left="0.75" right="0.63" top="0.57999999999999996" bottom="0.6" header="0.34" footer="0.35"/>
      <pageSetup orientation="portrait" r:id="rId37"/>
      <headerFooter alignWithMargins="0">
        <oddFooter>&amp;R&amp;"Book Antiqua,Bold"&amp;8 Page &amp;P of &amp;N</oddFooter>
      </headerFooter>
    </customSheetView>
    <customSheetView guid="{E1B28BB1-ED8F-4C22-9AA1-AB162FCA7917}" showPageBreaks="1" showGridLines="0" printArea="1" view="pageBreakPreview" topLeftCell="A7">
      <selection activeCell="A5" sqref="A5:E5"/>
      <pageMargins left="0.75" right="0.63" top="0.57999999999999996" bottom="0.6" header="0.34" footer="0.35"/>
      <pageSetup orientation="portrait" r:id="rId38"/>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6" type="noConversion"/>
  <pageMargins left="0.75" right="0.63" top="0.57999999999999996" bottom="0.6" header="0.34" footer="0.35"/>
  <pageSetup orientation="portrait" r:id="rId39"/>
  <headerFooter alignWithMargins="0">
    <oddFooter>&amp;R&amp;"Book Antiqua,Bold"&amp;8 Page &amp;P of &amp;N</oddFooter>
  </headerFooter>
  <drawing r:id="rId4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1:I39"/>
  <sheetViews>
    <sheetView showGridLines="0" view="pageBreakPreview" topLeftCell="A10" zoomScaleNormal="100" zoomScaleSheetLayoutView="100" workbookViewId="0">
      <selection activeCell="A5" sqref="A5:E5"/>
    </sheetView>
  </sheetViews>
  <sheetFormatPr defaultRowHeight="16.5"/>
  <cols>
    <col min="1" max="1" width="12.140625" style="30" customWidth="1"/>
    <col min="2" max="2" width="20.5703125" style="30" customWidth="1"/>
    <col min="3" max="3" width="11.42578125" style="30" customWidth="1"/>
    <col min="4" max="4" width="14.42578125" style="30" customWidth="1"/>
    <col min="5" max="5" width="39.28515625" style="30" customWidth="1"/>
    <col min="6" max="8" width="9.140625" style="25"/>
    <col min="9" max="16384" width="9.140625" style="26"/>
  </cols>
  <sheetData>
    <row r="1" spans="1:9">
      <c r="A1" s="22" t="str">
        <f>Basic!A3&amp;Basic!B3</f>
        <v>Specification No. :CC/NT/W-TW/DOM/A04/25/01234</v>
      </c>
      <c r="B1" s="23"/>
      <c r="C1" s="23"/>
      <c r="D1" s="23"/>
      <c r="E1" s="24" t="str">
        <f>"Attachment-14 "</f>
        <v xml:space="preserve">Attachment-14 </v>
      </c>
    </row>
    <row r="3" spans="1:9" ht="123.75" customHeight="1">
      <c r="A3" s="648" t="str">
        <f>'Attach 3(JV)'!A3</f>
        <v>Transmission Line Package TL01 for construction of 132kV D/C (Single HTLS Equivalent Panther) Transmission line from Rammam-III HEP to POWERGRID Rangpo Substation under Consultancy services to NTPC Ltd.</v>
      </c>
      <c r="B3" s="648"/>
      <c r="C3" s="648"/>
      <c r="D3" s="648"/>
      <c r="E3" s="648"/>
      <c r="F3" s="27"/>
      <c r="G3" s="28"/>
      <c r="H3" s="27"/>
    </row>
    <row r="4" spans="1:9" ht="20.100000000000001" customHeight="1">
      <c r="A4" s="29"/>
      <c r="H4" s="31"/>
      <c r="I4" s="10"/>
    </row>
    <row r="5" spans="1:9" ht="20.100000000000001" customHeight="1">
      <c r="A5" s="649" t="s">
        <v>424</v>
      </c>
      <c r="B5" s="649"/>
      <c r="C5" s="649"/>
      <c r="D5" s="649"/>
      <c r="E5" s="649"/>
      <c r="F5" s="32"/>
      <c r="H5" s="31"/>
      <c r="I5" s="10"/>
    </row>
    <row r="6" spans="1:9" ht="20.100000000000001" customHeight="1">
      <c r="A6" s="33"/>
      <c r="H6" s="31"/>
      <c r="I6" s="10"/>
    </row>
    <row r="7" spans="1:9" ht="20.100000000000001" customHeight="1">
      <c r="A7" s="34" t="str">
        <f>'Attach 3(JV)'!A7</f>
        <v>Bidder’s Name and Address :</v>
      </c>
      <c r="E7" s="14" t="str">
        <f>'Attach 3(JV)'!E7</f>
        <v>To:</v>
      </c>
      <c r="H7" s="31"/>
      <c r="I7" s="10"/>
    </row>
    <row r="8" spans="1:9" ht="36" customHeight="1">
      <c r="A8" s="647" t="str">
        <f>'Attach 3(JV)'!A8</f>
        <v/>
      </c>
      <c r="B8" s="647"/>
      <c r="C8" s="647"/>
      <c r="D8" s="647"/>
      <c r="E8" s="11" t="str">
        <f>'Attach 3(JV)'!E8</f>
        <v>Contract Services</v>
      </c>
      <c r="H8" s="31"/>
      <c r="I8" s="10"/>
    </row>
    <row r="9" spans="1:9" ht="20.100000000000001" customHeight="1">
      <c r="A9" s="12" t="s">
        <v>356</v>
      </c>
      <c r="B9" s="651" t="str">
        <f>'Attach 3(JV)'!B9</f>
        <v/>
      </c>
      <c r="C9" s="651"/>
      <c r="D9" s="651"/>
      <c r="E9" s="11" t="str">
        <f>'Attach 3(JV)'!E9</f>
        <v>Power Grid Corporation of India Ltd.,</v>
      </c>
      <c r="H9" s="31"/>
      <c r="I9" s="10"/>
    </row>
    <row r="10" spans="1:9" ht="20.100000000000001" customHeight="1">
      <c r="A10" s="12" t="s">
        <v>358</v>
      </c>
      <c r="B10" s="651" t="str">
        <f>'Attach 3(JV)'!B10</f>
        <v/>
      </c>
      <c r="C10" s="651"/>
      <c r="D10" s="651"/>
      <c r="E10" s="11" t="str">
        <f>'Attach 3(JV)'!E10</f>
        <v>"Saudamini", Plot No. 2, Sector 29</v>
      </c>
      <c r="H10" s="31"/>
      <c r="I10" s="10"/>
    </row>
    <row r="11" spans="1:9" ht="20.100000000000001" customHeight="1">
      <c r="B11" s="651" t="str">
        <f>'Attach 3(JV)'!B11</f>
        <v/>
      </c>
      <c r="C11" s="651"/>
      <c r="D11" s="651"/>
      <c r="E11" s="11" t="str">
        <f>'Attach 3(JV)'!E11</f>
        <v>Gurgaon (Haryana) - 122001</v>
      </c>
    </row>
    <row r="12" spans="1:9" ht="20.100000000000001" customHeight="1">
      <c r="A12" s="33"/>
      <c r="B12" s="651" t="str">
        <f>'Attach 3(JV)'!B12</f>
        <v/>
      </c>
      <c r="C12" s="651"/>
      <c r="D12" s="651"/>
      <c r="E12" s="11"/>
    </row>
    <row r="13" spans="1:9" ht="20.100000000000001" customHeight="1">
      <c r="A13" s="33"/>
      <c r="B13" s="143"/>
      <c r="C13" s="143"/>
      <c r="D13" s="143"/>
      <c r="E13" s="26"/>
    </row>
    <row r="14" spans="1:9" ht="20.100000000000001" customHeight="1">
      <c r="A14" s="30" t="s">
        <v>350</v>
      </c>
    </row>
    <row r="15" spans="1:9" ht="20.100000000000001" customHeight="1">
      <c r="A15" s="33"/>
    </row>
    <row r="16" spans="1:9" ht="45" customHeight="1">
      <c r="A16" s="975" t="s">
        <v>636</v>
      </c>
      <c r="B16" s="975"/>
      <c r="C16" s="975"/>
      <c r="D16" s="975"/>
      <c r="E16" s="975"/>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7" t="str">
        <f>'Attach 3(JV)'!B24</f>
        <v/>
      </c>
      <c r="C24" s="40"/>
      <c r="D24" s="38" t="s">
        <v>4</v>
      </c>
      <c r="E24" s="272" t="str">
        <f>'Attach 3(JV)'!E24</f>
        <v/>
      </c>
    </row>
    <row r="25" spans="1:5" ht="33" customHeight="1">
      <c r="A25" s="37" t="s">
        <v>7</v>
      </c>
      <c r="B25" s="272" t="str">
        <f>'Attach 3(JV)'!B25</f>
        <v/>
      </c>
      <c r="C25" s="40"/>
      <c r="D25" s="38" t="s">
        <v>5</v>
      </c>
      <c r="E25" s="272"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CC69" sheet="1" formatColumns="0" formatRows="0" selectLockedCells="1"/>
  <customSheetViews>
    <customSheetView guid="{B7CC3635-BEA1-4EB6-9397-ABEDC5D04D5E}" showPageBreaks="1" showGridLines="0" printArea="1" view="pageBreakPreview">
      <selection activeCell="A5" sqref="A5:E5"/>
      <pageMargins left="0.75" right="0.63" top="0.57999999999999996" bottom="0.6" header="0.34" footer="0.35"/>
      <pageSetup scale="99" orientation="portrait" r:id="rId1"/>
      <headerFooter alignWithMargins="0">
        <oddFooter>&amp;R&amp;"Book Antiqua,Bold"&amp;8 Page &amp;P of &amp;N</oddFooter>
      </headerFooter>
    </customSheetView>
    <customSheetView guid="{7518E083-431A-45D0-A3DD-DF0866826B90}" showPageBreaks="1" showGridLines="0" printArea="1" view="pageBreakPreview" topLeftCell="A10">
      <selection activeCell="A5" sqref="A5:E5"/>
      <pageMargins left="0.75" right="0.63" top="0.57999999999999996" bottom="0.6" header="0.34" footer="0.35"/>
      <pageSetup scale="99" orientation="portrait" r:id="rId2"/>
      <headerFooter alignWithMargins="0">
        <oddFooter>&amp;R&amp;"Book Antiqua,Bold"&amp;8 Page &amp;P of &amp;N</oddFooter>
      </headerFooter>
    </customSheetView>
    <customSheetView guid="{CD28740F-9825-447C-B887-B18F0232D126}" showPageBreaks="1" showGridLines="0" printArea="1" view="pageBreakPreview">
      <selection activeCell="A5" sqref="A5:E5"/>
      <pageMargins left="0.75" right="0.63" top="0.57999999999999996" bottom="0.6" header="0.34" footer="0.35"/>
      <pageSetup scale="99" orientation="portrait" r:id="rId3"/>
      <headerFooter alignWithMargins="0">
        <oddFooter>&amp;R&amp;"Book Antiqua,Bold"&amp;8 Page &amp;P of &amp;N</oddFooter>
      </headerFooter>
    </customSheetView>
    <customSheetView guid="{012A8702-091E-4FD1-8E26-12B65B8B3B8C}" showPageBreaks="1" showGridLines="0" printArea="1" view="pageBreakPreview">
      <selection activeCell="A2" sqref="A2"/>
      <pageMargins left="0.75" right="0.63" top="0.57999999999999996" bottom="0.6" header="0.34" footer="0.35"/>
      <pageSetup scale="99" orientation="portrait" r:id="rId4"/>
      <headerFooter alignWithMargins="0">
        <oddFooter>&amp;R&amp;"Book Antiqua,Bold"&amp;8 Page &amp;P of &amp;N</oddFooter>
      </headerFooter>
    </customSheetView>
    <customSheetView guid="{0D490C87-B003-4943-9825-ACE0B8E7CC06}" showPageBreaks="1" showGridLines="0" printArea="1" view="pageBreakPreview">
      <selection activeCell="A2" sqref="A2"/>
      <pageMargins left="0.75" right="0.63" top="0.57999999999999996" bottom="0.6" header="0.34" footer="0.35"/>
      <pageSetup scale="99" orientation="portrait" r:id="rId5"/>
      <headerFooter alignWithMargins="0">
        <oddFooter>&amp;R&amp;"Book Antiqua,Bold"&amp;8 Page &amp;P of &amp;N</oddFooter>
      </headerFooter>
    </customSheetView>
    <customSheetView guid="{4D67A8FB-66CE-4EFD-8932-C754BE25ED43}" showPageBreaks="1" showGridLines="0" printArea="1" view="pageBreakPreview">
      <selection activeCell="A2" sqref="A2"/>
      <pageMargins left="0.75" right="0.63" top="0.57999999999999996" bottom="0.6" header="0.34" footer="0.35"/>
      <pageSetup scale="99" orientation="portrait" r:id="rId6"/>
      <headerFooter alignWithMargins="0">
        <oddFooter>&amp;R&amp;"Book Antiqua,Bold"&amp;8 Page &amp;P of &amp;N</oddFooter>
      </headerFooter>
    </customSheetView>
    <customSheetView guid="{B07CB001-8FAF-40AD-8AD5-A65A64B33B35}" showPageBreaks="1" showGridLines="0" printArea="1" view="pageBreakPreview">
      <selection activeCell="A2" sqref="A2"/>
      <pageMargins left="0.75" right="0.63" top="0.57999999999999996" bottom="0.6" header="0.34" footer="0.35"/>
      <pageSetup scale="99" orientation="portrait" r:id="rId7"/>
      <headerFooter alignWithMargins="0">
        <oddFooter>&amp;R&amp;"Book Antiqua,Bold"&amp;8 Page &amp;P of &amp;N</oddFooter>
      </headerFooter>
    </customSheetView>
    <customSheetView guid="{8CF338B0-8CA3-4AF4-816D-CB7A6D8E33BC}" showPageBreaks="1" showGridLines="0" printArea="1" view="pageBreakPreview" topLeftCell="A7">
      <selection activeCell="A17" sqref="A17"/>
      <pageMargins left="0.75" right="0.63" top="0.57999999999999996" bottom="0.6" header="0.34" footer="0.35"/>
      <pageSetup scale="99" orientation="portrait" r:id="rId8"/>
      <headerFooter alignWithMargins="0">
        <oddFooter>&amp;R&amp;"Book Antiqua,Bold"&amp;8 Page &amp;P of &amp;N</oddFooter>
      </headerFooter>
    </customSheetView>
    <customSheetView guid="{D05C69EC-C4A6-4AED-AFBA-A3044FD4B3FB}" showPageBreaks="1" showGridLines="0" printArea="1" view="pageBreakPreview" topLeftCell="A13">
      <selection activeCell="A17" sqref="A17"/>
      <pageMargins left="0.75" right="0.63" top="0.57999999999999996" bottom="0.6" header="0.34" footer="0.35"/>
      <pageSetup scale="99" orientation="portrait" r:id="rId9"/>
      <headerFooter alignWithMargins="0">
        <oddFooter>&amp;R&amp;"Book Antiqua,Bold"&amp;8 Page &amp;P of &amp;N</oddFooter>
      </headerFooter>
    </customSheetView>
    <customSheetView guid="{BE615921-12B2-47E1-81BB-292B559B4C46}" showPageBreaks="1" showGridLines="0" printArea="1" view="pageBreakPreview" topLeftCell="A7">
      <selection activeCell="A17" sqref="A17"/>
      <pageMargins left="0.75" right="0.63" top="0.57999999999999996" bottom="0.6" header="0.34" footer="0.35"/>
      <pageSetup scale="99" orientation="portrait" r:id="rId10"/>
      <headerFooter alignWithMargins="0">
        <oddFooter>&amp;R&amp;"Book Antiqua,Bold"&amp;8 Page &amp;P of &amp;N</oddFooter>
      </headerFooter>
    </customSheetView>
    <customSheetView guid="{13A93EBF-985A-49FD-9FE0-DC75D238EC8C}" showPageBreaks="1" showGridLines="0" printArea="1" view="pageBreakPreview" topLeftCell="A7">
      <selection activeCell="A17" sqref="A17"/>
      <pageMargins left="0.75" right="0.63" top="0.57999999999999996" bottom="0.6" header="0.34" footer="0.35"/>
      <pageSetup scale="99" orientation="portrait" r:id="rId11"/>
      <headerFooter alignWithMargins="0">
        <oddFooter>&amp;R&amp;"Book Antiqua,Bold"&amp;8 Page &amp;P of &amp;N</oddFooter>
      </headerFooter>
    </customSheetView>
    <customSheetView guid="{1E2D7167-D6B7-4690-9A83-BF768C4223A4}" showPageBreaks="1" showGridLines="0" printArea="1" view="pageBreakPreview" topLeftCell="A4">
      <selection activeCell="B75" sqref="B75:C75"/>
      <pageMargins left="0.75" right="0.63" top="0.57999999999999996" bottom="0.6" header="0.34" footer="0.35"/>
      <pageSetup scale="99" orientation="portrait" r:id="rId12"/>
      <headerFooter alignWithMargins="0">
        <oddFooter>&amp;R&amp;"Book Antiqua,Bold"&amp;8 Page &amp;P of &amp;N</oddFooter>
      </headerFooter>
    </customSheetView>
    <customSheetView guid="{7A88FC7A-7690-48AB-B789-172043AFADC8}" showPageBreaks="1" showGridLines="0" printArea="1" view="pageBreakPreview">
      <selection activeCell="B75" sqref="B75:C75"/>
      <pageMargins left="0.75" right="0.63" top="0.57999999999999996" bottom="0.6" header="0.34" footer="0.35"/>
      <pageSetup scale="99" orientation="portrait" r:id="rId13"/>
      <headerFooter alignWithMargins="0">
        <oddFooter>&amp;R&amp;"Book Antiqua,Bold"&amp;8 Page &amp;P of &amp;N</oddFooter>
      </headerFooter>
    </customSheetView>
    <customSheetView guid="{CB7CD015-9A92-451A-BEF4-2BC98E3768DD}" showPageBreaks="1" showGridLines="0" printArea="1" view="pageBreakPreview" topLeftCell="A10">
      <pageMargins left="0.75" right="0.63" top="0.57999999999999996" bottom="0.6" header="0.34" footer="0.35"/>
      <pageSetup scale="99" orientation="portrait" r:id="rId14"/>
      <headerFooter alignWithMargins="0">
        <oddFooter>&amp;R&amp;"Book Antiqua,Bold"&amp;8 Page &amp;P of &amp;N</oddFooter>
      </headerFooter>
    </customSheetView>
    <customSheetView guid="{44C1C443-3199-4288-884A-D16AF7B2CD69}" showPageBreaks="1" showGridLines="0" printArea="1" view="pageBreakPreview" topLeftCell="A10">
      <pageMargins left="0.75" right="0.63" top="0.57999999999999996" bottom="0.6" header="0.34" footer="0.35"/>
      <pageSetup scale="99" orientation="portrait" r:id="rId15"/>
      <headerFooter alignWithMargins="0">
        <oddFooter>&amp;R&amp;"Book Antiqua,Bold"&amp;8 Page &amp;P of &amp;N</oddFooter>
      </headerFooter>
    </customSheetView>
    <customSheetView guid="{82E8A0F5-0020-4355-95CF-28601763A783}" showPageBreaks="1" showGridLines="0" printArea="1" view="pageBreakPreview" topLeftCell="A19">
      <pageMargins left="0.75" right="0.63" top="0.57999999999999996" bottom="0.6" header="0.34" footer="0.35"/>
      <pageSetup scale="99" orientation="portrait" r:id="rId16"/>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22"/>
      <headerFooter alignWithMargins="0">
        <oddFooter>&amp;R&amp;"Book Antiqua,Bold"&amp;8 Page &amp;P of &amp;N</oddFooter>
      </headerFooter>
    </customSheetView>
    <customSheetView guid="{82C64B11-1F50-45B5-B7BB-9F1DC733C833}" showPageBreaks="1" showGridLines="0" printArea="1" view="pageBreakPreview" topLeftCell="A10">
      <selection activeCell="B75" sqref="B75:C75"/>
      <pageMargins left="0.75" right="0.63" top="0.57999999999999996" bottom="0.6" header="0.34" footer="0.35"/>
      <pageSetup scale="99" orientation="portrait" r:id="rId23"/>
      <headerFooter alignWithMargins="0">
        <oddFooter>&amp;R&amp;"Book Antiqua,Bold"&amp;8 Page &amp;P of &amp;N</oddFooter>
      </headerFooter>
    </customSheetView>
    <customSheetView guid="{CFBF18EC-8277-4311-991B-395AF21BB33B}" showPageBreaks="1" showGridLines="0" printArea="1" view="pageBreakPreview" topLeftCell="A4">
      <selection activeCell="B75" sqref="B75:C75"/>
      <pageMargins left="0.75" right="0.63" top="0.57999999999999996" bottom="0.6" header="0.34" footer="0.35"/>
      <pageSetup scale="99" orientation="portrait" r:id="rId24"/>
      <headerFooter alignWithMargins="0">
        <oddFooter>&amp;R&amp;"Book Antiqua,Bold"&amp;8 Page &amp;P of &amp;N</oddFooter>
      </headerFooter>
    </customSheetView>
    <customSheetView guid="{AA750348-930C-43DE-ADD0-8D60980F5013}" showPageBreaks="1" showGridLines="0" printArea="1" view="pageBreakPreview" topLeftCell="A4">
      <selection activeCell="B75" sqref="B75:C75"/>
      <pageMargins left="0.75" right="0.63" top="0.57999999999999996" bottom="0.6" header="0.34" footer="0.35"/>
      <pageSetup scale="99" orientation="portrait" r:id="rId25"/>
      <headerFooter alignWithMargins="0">
        <oddFooter>&amp;R&amp;"Book Antiqua,Bold"&amp;8 Page &amp;P of &amp;N</oddFooter>
      </headerFooter>
    </customSheetView>
    <customSheetView guid="{14C32814-5A59-4863-9FB1-822FBB75D7D1}" showPageBreaks="1" showGridLines="0" printArea="1" view="pageBreakPreview">
      <selection activeCell="B75" sqref="B75:C75"/>
      <pageMargins left="0.75" right="0.63" top="0.57999999999999996" bottom="0.6" header="0.34" footer="0.35"/>
      <pageSetup scale="99" orientation="portrait" r:id="rId26"/>
      <headerFooter alignWithMargins="0">
        <oddFooter>&amp;R&amp;"Book Antiqua,Bold"&amp;8 Page &amp;P of &amp;N</oddFooter>
      </headerFooter>
    </customSheetView>
    <customSheetView guid="{1F125E51-1799-42D0-B41E-DC039BB17D59}" showPageBreaks="1" showGridLines="0" printArea="1" view="pageBreakPreview">
      <selection activeCell="A17" sqref="A17"/>
      <pageMargins left="0.75" right="0.63" top="0.57999999999999996" bottom="0.6" header="0.34" footer="0.35"/>
      <pageSetup scale="99" orientation="portrait" r:id="rId27"/>
      <headerFooter alignWithMargins="0">
        <oddFooter>&amp;R&amp;"Book Antiqua,Bold"&amp;8 Page &amp;P of &amp;N</oddFooter>
      </headerFooter>
    </customSheetView>
    <customSheetView guid="{77353208-2D17-4D2E-ADE3-4F168F350B73}" showPageBreaks="1" showGridLines="0" printArea="1" view="pageBreakPreview">
      <selection activeCell="A2" sqref="A2"/>
      <pageMargins left="0.75" right="0.63" top="0.57999999999999996" bottom="0.6" header="0.34" footer="0.35"/>
      <pageSetup scale="99" orientation="portrait" r:id="rId28"/>
      <headerFooter alignWithMargins="0">
        <oddFooter>&amp;R&amp;"Book Antiqua,Bold"&amp;8 Page &amp;P of &amp;N</oddFooter>
      </headerFooter>
    </customSheetView>
    <customSheetView guid="{010B040B-83D1-42E5-9354-A9BE9113BDAC}" showPageBreaks="1" showGridLines="0" printArea="1" view="pageBreakPreview">
      <selection activeCell="A2" sqref="A2"/>
      <pageMargins left="0.75" right="0.63" top="0.57999999999999996" bottom="0.6" header="0.34" footer="0.35"/>
      <pageSetup scale="99" orientation="portrait" r:id="rId29"/>
      <headerFooter alignWithMargins="0">
        <oddFooter>&amp;R&amp;"Book Antiqua,Bold"&amp;8 Page &amp;P of &amp;N</oddFooter>
      </headerFooter>
    </customSheetView>
    <customSheetView guid="{FC200EB0-6614-47DB-96CE-7610471486D9}" showPageBreaks="1" showGridLines="0" printArea="1" view="pageBreakPreview">
      <selection activeCell="A2" sqref="A2"/>
      <pageMargins left="0.75" right="0.63" top="0.57999999999999996" bottom="0.6" header="0.34" footer="0.35"/>
      <pageSetup scale="99" orientation="portrait" r:id="rId30"/>
      <headerFooter alignWithMargins="0">
        <oddFooter>&amp;R&amp;"Book Antiqua,Bold"&amp;8 Page &amp;P of &amp;N</oddFooter>
      </headerFooter>
    </customSheetView>
    <customSheetView guid="{35C772BD-8F05-4A18-BEC8-6AF744E22539}" showPageBreaks="1" showGridLines="0" printArea="1" view="pageBreakPreview" topLeftCell="A13">
      <selection activeCell="A2" sqref="A2"/>
      <pageMargins left="0.75" right="0.63" top="0.57999999999999996" bottom="0.6" header="0.34" footer="0.35"/>
      <pageSetup scale="99" orientation="portrait" r:id="rId31"/>
      <headerFooter alignWithMargins="0">
        <oddFooter>&amp;R&amp;"Book Antiqua,Bold"&amp;8 Page &amp;P of &amp;N</oddFooter>
      </headerFooter>
    </customSheetView>
    <customSheetView guid="{FADCBE67-C557-4BB1-9129-D4D2EFCC4742}" showPageBreaks="1" showGridLines="0" printArea="1" view="pageBreakPreview" topLeftCell="A10">
      <selection activeCell="A5" sqref="A5:E5"/>
      <pageMargins left="0.75" right="0.63" top="0.57999999999999996" bottom="0.6" header="0.34" footer="0.35"/>
      <pageSetup scale="99" orientation="portrait" r:id="rId32"/>
      <headerFooter alignWithMargins="0">
        <oddFooter>&amp;R&amp;"Book Antiqua,Bold"&amp;8 Page &amp;P of &amp;N</oddFooter>
      </headerFooter>
    </customSheetView>
    <customSheetView guid="{E1B28BB1-ED8F-4C22-9AA1-AB162FCA7917}" showPageBreaks="1" showGridLines="0" printArea="1" view="pageBreakPreview">
      <selection activeCell="A5" sqref="A5:E5"/>
      <pageMargins left="0.75" right="0.63" top="0.57999999999999996" bottom="0.6" header="0.34" footer="0.35"/>
      <pageSetup scale="99" orientation="portrait" r:id="rId33"/>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99" orientation="portrait" r:id="rId34"/>
  <headerFooter alignWithMargins="0">
    <oddFooter>&amp;R&amp;"Book Antiqua,Bold"&amp;8 Page &amp;P of &amp;N</oddFooter>
  </headerFooter>
  <drawing r:id="rId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L22"/>
  <sheetViews>
    <sheetView showGridLines="0" tabSelected="1" view="pageBreakPreview" topLeftCell="B1" zoomScale="120" zoomScaleNormal="100" zoomScaleSheetLayoutView="120" workbookViewId="0">
      <selection activeCell="C11" sqref="C11:E11"/>
    </sheetView>
  </sheetViews>
  <sheetFormatPr defaultRowHeight="13.5"/>
  <cols>
    <col min="1" max="1" width="9.85546875" style="126" customWidth="1"/>
    <col min="2" max="2" width="8.85546875" style="126" customWidth="1"/>
    <col min="3" max="4" width="44.140625" style="126" customWidth="1"/>
    <col min="5" max="5" width="12.85546875" style="126" customWidth="1"/>
    <col min="6" max="6" width="9.85546875" style="123" hidden="1" customWidth="1"/>
    <col min="7" max="9" width="9.140625" style="123"/>
    <col min="10" max="16384" width="9.140625" style="120"/>
  </cols>
  <sheetData>
    <row r="1" spans="1:12" ht="18" customHeight="1">
      <c r="A1" s="628" t="s">
        <v>678</v>
      </c>
      <c r="B1" s="637" t="s">
        <v>131</v>
      </c>
      <c r="C1" s="637"/>
      <c r="D1" s="637"/>
      <c r="E1" s="637"/>
      <c r="F1" s="631"/>
      <c r="G1" s="590"/>
      <c r="H1" s="118"/>
      <c r="I1" s="118"/>
      <c r="J1" s="119"/>
      <c r="L1" s="120" t="s">
        <v>468</v>
      </c>
    </row>
    <row r="2" spans="1:12" ht="66.75" customHeight="1">
      <c r="A2" s="629"/>
      <c r="B2" s="638" t="str">
        <f>Basic!B1</f>
        <v>Transmission Line Package TL01 for construction of 132kV D/C (Single HTLS Equivalent Panther) Transmission line from Rammam-III HEP to POWERGRID Rangpo Substation under Consultancy services to NTPC Ltd.</v>
      </c>
      <c r="C2" s="638"/>
      <c r="D2" s="638"/>
      <c r="E2" s="638"/>
      <c r="F2" s="632"/>
      <c r="G2" s="118"/>
      <c r="H2" s="118"/>
      <c r="I2" s="118"/>
      <c r="J2" s="119"/>
    </row>
    <row r="3" spans="1:12" ht="27" customHeight="1">
      <c r="A3" s="629"/>
      <c r="B3" s="639" t="str">
        <f>"Specification No.: " &amp; Basic!B3</f>
        <v>Specification No.: CC/NT/W-TW/DOM/A04/25/01234</v>
      </c>
      <c r="C3" s="639"/>
      <c r="D3" s="639"/>
      <c r="E3" s="639"/>
      <c r="F3" s="632"/>
      <c r="G3" s="118"/>
      <c r="H3" s="118"/>
      <c r="I3" s="118"/>
      <c r="J3" s="119"/>
    </row>
    <row r="4" spans="1:12" s="131" customFormat="1" ht="18" customHeight="1">
      <c r="A4" s="629"/>
      <c r="B4" s="291">
        <v>1</v>
      </c>
      <c r="C4" s="635" t="s">
        <v>132</v>
      </c>
      <c r="D4" s="635"/>
      <c r="E4" s="635"/>
      <c r="F4" s="632"/>
      <c r="G4" s="129"/>
      <c r="H4" s="129"/>
      <c r="I4" s="128"/>
      <c r="J4" s="130"/>
    </row>
    <row r="5" spans="1:12" s="131" customFormat="1" ht="30.75" customHeight="1">
      <c r="A5" s="629"/>
      <c r="B5" s="292">
        <v>2</v>
      </c>
      <c r="C5" s="635" t="s">
        <v>759</v>
      </c>
      <c r="D5" s="635"/>
      <c r="E5" s="635"/>
      <c r="F5" s="632"/>
      <c r="G5" s="128"/>
      <c r="H5" s="128"/>
      <c r="I5" s="128"/>
      <c r="J5" s="130"/>
    </row>
    <row r="6" spans="1:12" s="131" customFormat="1" ht="30.75" customHeight="1">
      <c r="A6" s="629"/>
      <c r="B6" s="292">
        <v>3</v>
      </c>
      <c r="C6" s="635" t="s">
        <v>735</v>
      </c>
      <c r="D6" s="635"/>
      <c r="E6" s="635"/>
      <c r="F6" s="632"/>
      <c r="G6" s="128"/>
      <c r="H6" s="128"/>
      <c r="I6" s="128"/>
      <c r="J6" s="130"/>
    </row>
    <row r="7" spans="1:12" s="131" customFormat="1" ht="30.75" customHeight="1">
      <c r="A7" s="629"/>
      <c r="B7" s="292">
        <v>3</v>
      </c>
      <c r="C7" s="635" t="s">
        <v>167</v>
      </c>
      <c r="D7" s="635"/>
      <c r="E7" s="635"/>
      <c r="F7" s="632"/>
      <c r="G7" s="128"/>
      <c r="H7" s="128"/>
      <c r="I7" s="128"/>
      <c r="J7" s="130"/>
    </row>
    <row r="8" spans="1:12" s="131" customFormat="1" ht="30.75" customHeight="1">
      <c r="A8" s="629"/>
      <c r="B8" s="292">
        <v>4</v>
      </c>
      <c r="C8" s="635" t="s">
        <v>681</v>
      </c>
      <c r="D8" s="635"/>
      <c r="E8" s="635"/>
      <c r="F8" s="632"/>
      <c r="G8" s="128"/>
      <c r="H8" s="128"/>
      <c r="I8" s="128"/>
      <c r="J8" s="130"/>
    </row>
    <row r="9" spans="1:12" s="131" customFormat="1" ht="48" customHeight="1">
      <c r="A9" s="629"/>
      <c r="B9" s="292">
        <v>5</v>
      </c>
      <c r="C9" s="635" t="s">
        <v>475</v>
      </c>
      <c r="D9" s="635"/>
      <c r="E9" s="635"/>
      <c r="F9" s="632"/>
      <c r="G9" s="128"/>
      <c r="H9" s="128"/>
      <c r="I9" s="128"/>
      <c r="J9" s="130"/>
    </row>
    <row r="10" spans="1:12" s="131" customFormat="1" ht="33" customHeight="1">
      <c r="A10" s="629"/>
      <c r="B10" s="293">
        <v>6</v>
      </c>
      <c r="C10" s="636" t="s">
        <v>635</v>
      </c>
      <c r="D10" s="636"/>
      <c r="E10" s="636"/>
      <c r="F10" s="632"/>
      <c r="G10" s="128"/>
      <c r="H10" s="128"/>
      <c r="I10" s="128"/>
      <c r="J10" s="290"/>
    </row>
    <row r="11" spans="1:12" s="131" customFormat="1" ht="33" customHeight="1">
      <c r="A11" s="629"/>
      <c r="B11" s="292">
        <v>7</v>
      </c>
      <c r="C11" s="636" t="s">
        <v>854</v>
      </c>
      <c r="D11" s="636"/>
      <c r="E11" s="636"/>
      <c r="F11" s="632"/>
      <c r="G11" s="128"/>
      <c r="H11" s="128"/>
      <c r="I11" s="128"/>
      <c r="J11" s="290"/>
    </row>
    <row r="12" spans="1:12" s="131" customFormat="1" ht="33" customHeight="1">
      <c r="A12" s="629"/>
      <c r="B12" s="294" t="s">
        <v>392</v>
      </c>
      <c r="C12" s="617" t="s">
        <v>476</v>
      </c>
      <c r="D12" s="617"/>
      <c r="E12" s="618"/>
      <c r="F12" s="632"/>
      <c r="G12" s="128"/>
      <c r="H12" s="128"/>
      <c r="I12" s="128"/>
      <c r="J12" s="130"/>
    </row>
    <row r="13" spans="1:12" ht="5.25" customHeight="1">
      <c r="A13" s="629"/>
      <c r="B13" s="295"/>
      <c r="C13" s="295"/>
      <c r="D13" s="295"/>
      <c r="E13" s="295"/>
      <c r="F13" s="632"/>
      <c r="G13" s="118"/>
      <c r="H13" s="118"/>
      <c r="I13" s="118"/>
      <c r="J13" s="119"/>
    </row>
    <row r="14" spans="1:12" ht="18" customHeight="1">
      <c r="A14" s="629"/>
      <c r="B14" s="634"/>
      <c r="C14" s="634"/>
      <c r="D14" s="634"/>
      <c r="E14" s="634"/>
      <c r="F14" s="632"/>
      <c r="G14" s="118"/>
      <c r="H14" s="118"/>
      <c r="I14" s="118"/>
      <c r="J14" s="119"/>
    </row>
    <row r="15" spans="1:12" ht="8.1" customHeight="1">
      <c r="A15" s="629"/>
      <c r="B15" s="122"/>
      <c r="C15" s="122"/>
      <c r="D15" s="122"/>
      <c r="E15" s="122"/>
      <c r="F15" s="632"/>
      <c r="G15" s="118"/>
      <c r="H15" s="118"/>
      <c r="I15" s="118"/>
      <c r="J15" s="119"/>
    </row>
    <row r="16" spans="1:12" ht="24" customHeight="1">
      <c r="A16" s="629"/>
      <c r="B16" s="619"/>
      <c r="C16" s="620"/>
      <c r="D16" s="620"/>
      <c r="E16" s="621"/>
      <c r="F16" s="632"/>
    </row>
    <row r="17" spans="1:10" ht="15.95" customHeight="1">
      <c r="A17" s="629"/>
      <c r="B17" s="622"/>
      <c r="C17" s="623"/>
      <c r="D17" s="623"/>
      <c r="E17" s="624"/>
      <c r="F17" s="632"/>
      <c r="G17" s="118"/>
      <c r="H17" s="118"/>
      <c r="I17" s="118"/>
      <c r="J17" s="119"/>
    </row>
    <row r="18" spans="1:10" ht="24" customHeight="1">
      <c r="A18" s="629"/>
      <c r="B18" s="622"/>
      <c r="C18" s="623"/>
      <c r="D18" s="623"/>
      <c r="E18" s="624"/>
      <c r="F18" s="632"/>
      <c r="G18" s="124"/>
      <c r="H18" s="124"/>
      <c r="I18" s="124"/>
      <c r="J18" s="124"/>
    </row>
    <row r="19" spans="1:10" ht="15.95" customHeight="1">
      <c r="A19" s="630"/>
      <c r="B19" s="625"/>
      <c r="C19" s="626"/>
      <c r="D19" s="626"/>
      <c r="E19" s="627"/>
      <c r="F19" s="633"/>
      <c r="G19" s="124"/>
      <c r="H19" s="124"/>
      <c r="I19" s="124"/>
      <c r="J19" s="124"/>
    </row>
    <row r="20" spans="1:10" ht="15.75">
      <c r="A20" s="121"/>
      <c r="B20" s="125"/>
      <c r="C20" s="125"/>
      <c r="D20" s="125"/>
      <c r="E20" s="125"/>
      <c r="F20" s="118"/>
      <c r="G20" s="118"/>
      <c r="H20" s="118"/>
      <c r="I20" s="118"/>
      <c r="J20" s="119"/>
    </row>
    <row r="21" spans="1:10" ht="15.75">
      <c r="A21" s="121"/>
      <c r="B21" s="121"/>
      <c r="C21" s="121"/>
      <c r="D21" s="121"/>
      <c r="E21" s="121"/>
      <c r="F21" s="118"/>
      <c r="G21" s="118"/>
      <c r="H21" s="118"/>
      <c r="I21" s="118"/>
      <c r="J21" s="119"/>
    </row>
    <row r="22" spans="1:10" ht="15.75">
      <c r="A22" s="121"/>
      <c r="B22" s="121"/>
      <c r="C22" s="121"/>
      <c r="D22" s="121"/>
      <c r="E22" s="121"/>
      <c r="F22" s="118"/>
      <c r="G22" s="118"/>
      <c r="H22" s="118"/>
      <c r="I22" s="118"/>
      <c r="J22" s="119"/>
    </row>
  </sheetData>
  <sheetProtection algorithmName="SHA-512" hashValue="7NDL22/L+a404aap+Vma8eveeeK+LdlY0XN+gQdTRSeyyTtiKo1i6PbhM9rhL3yqcxreO/ztMHOGbKW/1iecbQ==" saltValue="ao05y1qnn/1YGwbA4xebKg==" spinCount="100000" sheet="1" formatColumns="0" formatRows="0" selectLockedCells="1"/>
  <customSheetViews>
    <customSheetView guid="{B7CC3635-BEA1-4EB6-9397-ABEDC5D04D5E}" scale="120" showGridLines="0" printArea="1" hiddenColumns="1" view="pageBreakPreview" topLeftCell="B1">
      <selection activeCell="B2" sqref="B2:E2"/>
      <pageMargins left="0.15748031496063" right="0.23622047244094499" top="0.78" bottom="0.98425196850393704" header="0.35433070866141703" footer="0.511811023622047"/>
      <printOptions horizontalCentered="1"/>
      <pageSetup paperSize="9" orientation="landscape" r:id="rId1"/>
      <headerFooter alignWithMargins="0"/>
    </customSheetView>
    <customSheetView guid="{7518E083-431A-45D0-A3DD-DF0866826B90}" scale="120" showGridLines="0" printArea="1" hiddenColumns="1" view="pageBreakPreview" topLeftCell="B3">
      <selection activeCell="C12" sqref="C12:E12"/>
      <pageMargins left="0.15748031496063" right="0.23622047244094499" top="0.78" bottom="0.98425196850393704" header="0.35433070866141703" footer="0.511811023622047"/>
      <printOptions horizontalCentered="1"/>
      <pageSetup paperSize="9" orientation="landscape" r:id="rId2"/>
      <headerFooter alignWithMargins="0"/>
    </customSheetView>
    <customSheetView guid="{CD28740F-9825-447C-B887-B18F0232D126}" scale="120" showGridLines="0" printArea="1" hiddenColumns="1" view="pageBreakPreview" topLeftCell="B1">
      <selection activeCell="C8" sqref="C8:E8"/>
      <pageMargins left="0.15748031496063" right="0.23622047244094499" top="0.78" bottom="0.98425196850393704" header="0.35433070866141703" footer="0.511811023622047"/>
      <printOptions horizontalCentered="1"/>
      <pageSetup paperSize="9" orientation="landscape" r:id="rId3"/>
      <headerFooter alignWithMargins="0"/>
    </customSheetView>
    <customSheetView guid="{012A8702-091E-4FD1-8E26-12B65B8B3B8C}" showGridLines="0">
      <selection activeCell="C8" sqref="C8:E8"/>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0D490C87-B003-4943-9825-ACE0B8E7CC06}" showGridLines="0">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4D67A8FB-66CE-4EFD-8932-C754BE25ED43}" scale="120" showPageBreaks="1" showGridLines="0" printArea="1" view="pageBreakPreview">
      <selection activeCell="B1" sqref="B1:E1"/>
      <pageMargins left="0.15748031496063" right="0.23622047244094499" top="0.78" bottom="0.98425196850393704" header="0.35433070866141703" footer="0.511811023622047"/>
      <printOptions horizontalCentered="1"/>
      <pageSetup paperSize="9" scale="94" orientation="landscape" r:id="rId6"/>
      <headerFooter alignWithMargins="0"/>
    </customSheetView>
    <customSheetView guid="{B07CB001-8FAF-40AD-8AD5-A65A64B33B35}" scale="120" showPageBreaks="1" showGridLines="0" printArea="1" view="pageBreakPreview">
      <selection activeCell="J5" sqref="J5"/>
      <pageMargins left="0.15748031496063" right="0.23622047244094499" top="0.78" bottom="0.98425196850393704" header="0.35433070866141703" footer="0.511811023622047"/>
      <printOptions horizontalCentered="1"/>
      <pageSetup paperSize="9" scale="94" orientation="landscape" r:id="rId7"/>
      <headerFooter alignWithMargins="0"/>
    </customSheetView>
    <customSheetView guid="{8CF338B0-8CA3-4AF4-816D-CB7A6D8E33BC}" showGridLines="0" topLeftCell="B1">
      <selection activeCell="C10" sqref="C10:E10"/>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D05C69EC-C4A6-4AED-AFBA-A3044FD4B3FB}" showGridLines="0" topLeftCell="B1">
      <selection activeCell="C10" sqref="C10:E10"/>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BE615921-12B2-47E1-81BB-292B559B4C46}" showGridLines="0" topLeftCell="B1">
      <selection activeCell="C8" sqref="C8:E8"/>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13A93EBF-985A-49FD-9FE0-DC75D238EC8C}" showGridLines="0" topLeftCell="B1">
      <selection activeCell="F1" sqref="F1:F18"/>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1E2D7167-D6B7-4690-9A83-BF768C4223A4}" showGridLines="0">
      <selection activeCell="B75" sqref="B75:C75"/>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7A88FC7A-7690-48AB-B789-172043AFADC8}" showGridLines="0">
      <selection activeCell="B75" sqref="B75:C75"/>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CB7CD015-9A92-451A-BEF4-2BC98E3768DD}" showGridLines="0">
      <selection activeCell="C9" sqref="C9:E9"/>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4C1C443-3199-4288-884A-D16AF7B2CD69}" showGridLines="0">
      <selection activeCell="C9" sqref="C9:E9"/>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82E8A0F5-0020-4355-95CF-28601763A783}" showGridLines="0" topLeftCell="A4">
      <selection activeCell="C9" sqref="C9:E9"/>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82C64B11-1F50-45B5-B7BB-9F1DC733C833}" showGridLines="0">
      <selection activeCell="B75" sqref="B75:C75"/>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CFBF18EC-8277-4311-991B-395AF21BB33B}" showGridLines="0">
      <selection activeCell="B75" sqref="B75:C75"/>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AA750348-930C-43DE-ADD0-8D60980F5013}" showGridLines="0">
      <selection activeCell="B75" sqref="B75:C75"/>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14C32814-5A59-4863-9FB1-822FBB75D7D1}" showGridLines="0">
      <selection activeCell="C5" sqref="C5:E5"/>
      <pageMargins left="0.15748031496063" right="0.23622047244094499" top="0.78" bottom="0.98425196850393704" header="0.35433070866141703" footer="0.511811023622047"/>
      <printOptions horizontalCentered="1"/>
      <pageSetup paperSize="9" orientation="landscape" r:id="rId31"/>
      <headerFooter alignWithMargins="0"/>
    </customSheetView>
    <customSheetView guid="{1F125E51-1799-42D0-B41E-DC039BB17D59}" showGridLines="0" topLeftCell="B1">
      <selection activeCell="C10" sqref="C10:E10"/>
      <pageMargins left="0.15748031496063" right="0.23622047244094499" top="0.78" bottom="0.98425196850393704" header="0.35433070866141703" footer="0.511811023622047"/>
      <printOptions horizontalCentered="1"/>
      <pageSetup paperSize="9" orientation="landscape" r:id="rId32"/>
      <headerFooter alignWithMargins="0"/>
    </customSheetView>
    <customSheetView guid="{77353208-2D17-4D2E-ADE3-4F168F350B73}" scale="120" showPageBreaks="1" showGridLines="0" printArea="1" view="pageBreakPreview">
      <selection activeCell="J5" sqref="J5"/>
      <pageMargins left="0.15748031496063" right="0.23622047244094499" top="0.78" bottom="0.98425196850393704" header="0.35433070866141703" footer="0.511811023622047"/>
      <printOptions horizontalCentered="1"/>
      <pageSetup paperSize="9" scale="94" orientation="landscape" r:id="rId33"/>
      <headerFooter alignWithMargins="0"/>
    </customSheetView>
    <customSheetView guid="{010B040B-83D1-42E5-9354-A9BE9113BDAC}" showGridLines="0">
      <selection activeCell="C8" sqref="C8:E8"/>
      <pageMargins left="0.15748031496063" right="0.23622047244094499" top="0.78" bottom="0.98425196850393704" header="0.35433070866141703" footer="0.511811023622047"/>
      <printOptions horizontalCentered="1"/>
      <pageSetup paperSize="9" orientation="landscape" r:id="rId34"/>
      <headerFooter alignWithMargins="0"/>
    </customSheetView>
    <customSheetView guid="{FC200EB0-6614-47DB-96CE-7610471486D9}" showGridLines="0">
      <selection activeCell="C12" sqref="C12:E12"/>
      <pageMargins left="0.15748031496063" right="0.23622047244094499" top="0.78" bottom="0.98425196850393704" header="0.35433070866141703" footer="0.511811023622047"/>
      <printOptions horizontalCentered="1"/>
      <pageSetup paperSize="9" orientation="landscape" r:id="rId35"/>
      <headerFooter alignWithMargins="0"/>
    </customSheetView>
    <customSheetView guid="{35C772BD-8F05-4A18-BEC8-6AF744E22539}" showGridLines="0" topLeftCell="B7">
      <selection activeCell="C8" sqref="C8:E8"/>
      <pageMargins left="0.15748031496063" right="0.23622047244094499" top="0.78" bottom="0.98425196850393704" header="0.35433070866141703" footer="0.511811023622047"/>
      <printOptions horizontalCentered="1"/>
      <pageSetup paperSize="9" orientation="landscape" r:id="rId36"/>
      <headerFooter alignWithMargins="0"/>
    </customSheetView>
    <customSheetView guid="{FADCBE67-C557-4BB1-9129-D4D2EFCC4742}" scale="120" showGridLines="0" printArea="1" hiddenColumns="1" view="pageBreakPreview" topLeftCell="B3">
      <selection activeCell="C12" sqref="C12:E12"/>
      <pageMargins left="0.15748031496063" right="0.23622047244094499" top="0.78" bottom="0.98425196850393704" header="0.35433070866141703" footer="0.511811023622047"/>
      <printOptions horizontalCentered="1"/>
      <pageSetup paperSize="9" orientation="landscape" r:id="rId37"/>
      <headerFooter alignWithMargins="0"/>
    </customSheetView>
    <customSheetView guid="{E1B28BB1-ED8F-4C22-9AA1-AB162FCA7917}" scale="120" showGridLines="0" printArea="1" hiddenColumns="1" view="pageBreakPreview" topLeftCell="B1">
      <selection activeCell="B2" sqref="B2:E2"/>
      <pageMargins left="0.15748031496063" right="0.23622047244094499" top="0.78" bottom="0.98425196850393704" header="0.35433070866141703" footer="0.511811023622047"/>
      <printOptions horizontalCentered="1"/>
      <pageSetup paperSize="9" orientation="landscape" r:id="rId38"/>
      <headerFooter alignWithMargins="0"/>
    </customSheetView>
  </customSheetViews>
  <mergeCells count="16">
    <mergeCell ref="C12:E12"/>
    <mergeCell ref="B16:E19"/>
    <mergeCell ref="A1:A19"/>
    <mergeCell ref="F1:F19"/>
    <mergeCell ref="B14:E14"/>
    <mergeCell ref="C7:E7"/>
    <mergeCell ref="C9:E9"/>
    <mergeCell ref="C10:E10"/>
    <mergeCell ref="C6:E6"/>
    <mergeCell ref="B1:E1"/>
    <mergeCell ref="B2:E2"/>
    <mergeCell ref="B3:E3"/>
    <mergeCell ref="C4:E4"/>
    <mergeCell ref="C11:E11"/>
    <mergeCell ref="C5:E5"/>
    <mergeCell ref="C8:E8"/>
  </mergeCells>
  <phoneticPr fontId="28" type="noConversion"/>
  <printOptions horizontalCentered="1"/>
  <pageMargins left="0.15748031496063" right="0.23622047244094499" top="0.78" bottom="0.98425196850393704" header="0.35433070866141703" footer="0.511811023622047"/>
  <pageSetup paperSize="9" orientation="landscape" r:id="rId39"/>
  <headerFooter alignWithMargins="0"/>
  <drawing r:id="rId4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1">
    <tabColor indexed="14"/>
  </sheetPr>
  <dimension ref="A1:J235"/>
  <sheetViews>
    <sheetView showGridLines="0" view="pageBreakPreview" topLeftCell="A133" zoomScale="120" zoomScaleNormal="100" zoomScaleSheetLayoutView="120" workbookViewId="0">
      <selection activeCell="A45" sqref="A45:I45"/>
    </sheetView>
  </sheetViews>
  <sheetFormatPr defaultRowHeight="13.5"/>
  <cols>
    <col min="1" max="1" width="10" style="26" customWidth="1"/>
    <col min="2" max="2" width="10.7109375" style="26" customWidth="1"/>
    <col min="3" max="3" width="10.85546875" style="26" customWidth="1"/>
    <col min="4" max="9" width="10.7109375" style="26" customWidth="1"/>
    <col min="10" max="16384" width="9.140625" style="26"/>
  </cols>
  <sheetData>
    <row r="1" spans="1:9" s="299" customFormat="1" ht="32.1" customHeight="1">
      <c r="A1" s="987" t="s">
        <v>679</v>
      </c>
      <c r="B1" s="988"/>
      <c r="C1" s="988"/>
      <c r="D1" s="988"/>
      <c r="E1" s="988"/>
      <c r="F1" s="988"/>
      <c r="G1" s="988"/>
      <c r="H1" s="988"/>
      <c r="I1" s="989"/>
    </row>
    <row r="2" spans="1:9" s="299" customFormat="1" ht="32.1" customHeight="1">
      <c r="A2" s="296" t="s">
        <v>477</v>
      </c>
      <c r="B2" s="990" t="s">
        <v>478</v>
      </c>
      <c r="C2" s="990"/>
      <c r="D2" s="990"/>
      <c r="E2" s="990"/>
      <c r="F2" s="990"/>
      <c r="G2" s="990"/>
      <c r="H2" s="990"/>
      <c r="I2" s="991"/>
    </row>
    <row r="3" spans="1:9" s="299" customFormat="1" ht="32.1" customHeight="1">
      <c r="A3" s="296" t="s">
        <v>479</v>
      </c>
      <c r="B3" s="990" t="s">
        <v>480</v>
      </c>
      <c r="C3" s="990"/>
      <c r="D3" s="990"/>
      <c r="E3" s="990"/>
      <c r="F3" s="990"/>
      <c r="G3" s="990"/>
      <c r="H3" s="990"/>
      <c r="I3" s="991"/>
    </row>
    <row r="4" spans="1:9" s="299" customFormat="1" ht="32.1" customHeight="1">
      <c r="A4" s="296" t="s">
        <v>481</v>
      </c>
      <c r="B4" s="990" t="s">
        <v>482</v>
      </c>
      <c r="C4" s="990"/>
      <c r="D4" s="990"/>
      <c r="E4" s="990"/>
      <c r="F4" s="990"/>
      <c r="G4" s="990"/>
      <c r="H4" s="990"/>
      <c r="I4" s="991"/>
    </row>
    <row r="5" spans="1:9" s="299" customFormat="1" ht="32.1" customHeight="1">
      <c r="A5" s="296" t="s">
        <v>483</v>
      </c>
      <c r="B5" s="990" t="s">
        <v>484</v>
      </c>
      <c r="C5" s="990"/>
      <c r="D5" s="990"/>
      <c r="E5" s="990"/>
      <c r="F5" s="990"/>
      <c r="G5" s="990"/>
      <c r="H5" s="990"/>
      <c r="I5" s="991"/>
    </row>
    <row r="6" spans="1:9" s="299" customFormat="1" ht="32.1" customHeight="1">
      <c r="A6" s="297" t="s">
        <v>485</v>
      </c>
      <c r="B6" s="992" t="s">
        <v>680</v>
      </c>
      <c r="C6" s="992"/>
      <c r="D6" s="992"/>
      <c r="E6" s="992"/>
      <c r="F6" s="992"/>
      <c r="G6" s="992"/>
      <c r="H6" s="992"/>
      <c r="I6" s="993"/>
    </row>
    <row r="7" spans="1:9" s="299" customFormat="1" ht="32.1" customHeight="1">
      <c r="A7" s="298"/>
      <c r="C7" s="298"/>
      <c r="D7" s="298"/>
      <c r="E7" s="298"/>
      <c r="F7" s="298"/>
      <c r="G7" s="298"/>
      <c r="H7" s="298"/>
      <c r="I7" s="298"/>
    </row>
    <row r="28" spans="1:10">
      <c r="A28" s="73"/>
      <c r="B28" s="73"/>
      <c r="C28" s="73"/>
      <c r="D28" s="73"/>
      <c r="E28" s="73"/>
      <c r="F28" s="73"/>
      <c r="G28" s="73"/>
      <c r="H28" s="73"/>
      <c r="I28" s="73"/>
      <c r="J28" s="73"/>
    </row>
    <row r="29" spans="1:10">
      <c r="A29" s="73"/>
      <c r="B29" s="73"/>
      <c r="C29" s="73"/>
      <c r="D29" s="73"/>
      <c r="E29" s="73"/>
      <c r="F29" s="73"/>
      <c r="G29" s="73"/>
      <c r="H29" s="73"/>
      <c r="I29" s="73"/>
      <c r="J29" s="73"/>
    </row>
    <row r="30" spans="1:10">
      <c r="A30" s="73"/>
      <c r="B30" s="73"/>
      <c r="C30" s="73"/>
      <c r="D30" s="73"/>
      <c r="E30" s="73"/>
      <c r="F30" s="73"/>
      <c r="G30" s="73"/>
      <c r="H30" s="73"/>
      <c r="I30" s="73"/>
      <c r="J30" s="73"/>
    </row>
    <row r="31" spans="1:10" ht="18.75">
      <c r="A31" s="997" t="s">
        <v>413</v>
      </c>
      <c r="B31" s="997"/>
      <c r="C31" s="997"/>
      <c r="D31" s="997"/>
      <c r="E31" s="997"/>
      <c r="F31" s="997"/>
      <c r="G31" s="997"/>
      <c r="H31" s="997"/>
      <c r="I31" s="997"/>
      <c r="J31" s="73"/>
    </row>
    <row r="32" spans="1:10" ht="15.75">
      <c r="A32" s="994" t="s">
        <v>414</v>
      </c>
      <c r="B32" s="994"/>
      <c r="C32" s="994"/>
      <c r="D32" s="994"/>
      <c r="E32" s="994"/>
      <c r="F32" s="994"/>
      <c r="G32" s="994"/>
      <c r="H32" s="994"/>
      <c r="I32" s="994"/>
      <c r="J32" s="73"/>
    </row>
    <row r="33" spans="1:10" ht="18.75">
      <c r="A33" s="996" t="s">
        <v>415</v>
      </c>
      <c r="B33" s="996"/>
      <c r="C33" s="996"/>
      <c r="D33" s="996"/>
      <c r="E33" s="996"/>
      <c r="F33" s="996"/>
      <c r="G33" s="996"/>
      <c r="H33" s="996"/>
      <c r="I33" s="996"/>
      <c r="J33" s="73"/>
    </row>
    <row r="34" spans="1:10" ht="36" customHeight="1">
      <c r="A34" s="998" t="s">
        <v>416</v>
      </c>
      <c r="B34" s="998"/>
      <c r="C34" s="998"/>
      <c r="D34" s="998"/>
      <c r="E34" s="998"/>
      <c r="F34" s="998"/>
      <c r="G34" s="998"/>
      <c r="H34" s="998"/>
      <c r="I34" s="998"/>
      <c r="J34" s="73"/>
    </row>
    <row r="35" spans="1:10" ht="18.75">
      <c r="A35" s="996" t="s">
        <v>417</v>
      </c>
      <c r="B35" s="996"/>
      <c r="C35" s="996"/>
      <c r="D35" s="996"/>
      <c r="E35" s="996"/>
      <c r="F35" s="996"/>
      <c r="G35" s="996"/>
      <c r="H35" s="996"/>
      <c r="I35" s="996"/>
      <c r="J35" s="73"/>
    </row>
    <row r="36" spans="1:10" ht="15.75">
      <c r="A36" s="994" t="s">
        <v>418</v>
      </c>
      <c r="B36" s="994"/>
      <c r="C36" s="994"/>
      <c r="D36" s="994"/>
      <c r="E36" s="994"/>
      <c r="F36" s="994"/>
      <c r="G36" s="994"/>
      <c r="H36" s="994"/>
      <c r="I36" s="994"/>
      <c r="J36" s="73"/>
    </row>
    <row r="37" spans="1:10" ht="15.75">
      <c r="A37" s="994">
        <f>'Names of Bidder'!D13</f>
        <v>0</v>
      </c>
      <c r="B37" s="994"/>
      <c r="C37" s="994"/>
      <c r="D37" s="994"/>
      <c r="E37" s="994"/>
      <c r="F37" s="994"/>
      <c r="G37" s="994"/>
      <c r="H37" s="994"/>
      <c r="I37" s="994"/>
      <c r="J37" s="73"/>
    </row>
    <row r="38" spans="1:10" ht="36.75" customHeight="1">
      <c r="A38" s="995" t="str">
        <f>" having its Registered Office at " &amp; 'Names of Bidder'!D14 &amp; " " &amp; 'Names of Bidder'!D15 &amp; " " &amp; 'Names of Bidder'!D16</f>
        <v xml:space="preserve"> having its Registered Office at   </v>
      </c>
      <c r="B38" s="995"/>
      <c r="C38" s="995"/>
      <c r="D38" s="995"/>
      <c r="E38" s="995"/>
      <c r="F38" s="995"/>
      <c r="G38" s="995"/>
      <c r="H38" s="995"/>
      <c r="I38" s="995"/>
      <c r="J38" s="73"/>
    </row>
    <row r="39" spans="1:10" ht="15.75">
      <c r="A39" s="994" t="str">
        <f>IF('Names of Bidder'!D9 = "Sole Bidder", " ", " and ")</f>
        <v xml:space="preserve"> </v>
      </c>
      <c r="B39" s="994"/>
      <c r="C39" s="994"/>
      <c r="D39" s="994"/>
      <c r="E39" s="994"/>
      <c r="F39" s="994"/>
      <c r="G39" s="994"/>
      <c r="H39" s="994"/>
      <c r="I39" s="994"/>
      <c r="J39" s="73"/>
    </row>
    <row r="40" spans="1:10" ht="17.25" customHeight="1">
      <c r="A40" s="995" t="str">
        <f>IF('Names of Bidder'!D9= "Sole Bidder", "", IF('Names of Bidder'!D10=1,'Names of Bidder'!D18,IF('Names of Bidder'!D10="2 or More",'Names of Bidder'!D18&amp;" &amp; "&amp;'Names of Bidder'!D23,"")))</f>
        <v/>
      </c>
      <c r="B40" s="995"/>
      <c r="C40" s="995"/>
      <c r="D40" s="995"/>
      <c r="E40" s="995"/>
      <c r="F40" s="995"/>
      <c r="G40" s="995"/>
      <c r="H40" s="995"/>
      <c r="I40" s="995"/>
      <c r="J40" s="73"/>
    </row>
    <row r="41" spans="1:10" ht="39" customHeight="1">
      <c r="A41" s="995" t="str">
        <f>IF('Names of Bidder'!D9= "Sole Bidder", "", "having its Registered Office at "&amp;IF('Names of Bidder'!D10=1,'Names of Bidder'!D19&amp;" "&amp;'Names of Bidder'!D20&amp;" "&amp;'Names of Bidder'!D21,IF('Names of Bidder'!D10="2 or More",'Names of Bidder'!D19&amp;" &amp; "&amp;'Names of Bidder'!D20&amp;" "&amp;'Names of Bidder'!D21&amp;" and " &amp; 'Names of Bidder'!D24&amp;" &amp; "&amp;'Names of Bidder'!D25&amp;" "&amp;'Names of Bidder'!D26 &amp;IF('Names of Bidder'!D10="2 or More"," respectively",""))))</f>
        <v/>
      </c>
      <c r="B41" s="995"/>
      <c r="C41" s="995"/>
      <c r="D41" s="995"/>
      <c r="E41" s="995"/>
      <c r="F41" s="995"/>
      <c r="G41" s="995"/>
      <c r="H41" s="995"/>
      <c r="I41" s="995"/>
      <c r="J41" s="73"/>
    </row>
    <row r="42" spans="1:10" ht="15.75">
      <c r="A42" s="994" t="s">
        <v>419</v>
      </c>
      <c r="B42" s="994"/>
      <c r="C42" s="994"/>
      <c r="D42" s="994"/>
      <c r="E42" s="994"/>
      <c r="F42" s="994"/>
      <c r="G42" s="994"/>
      <c r="H42" s="994"/>
      <c r="I42" s="994"/>
      <c r="J42" s="73"/>
    </row>
    <row r="43" spans="1:10" ht="18.75">
      <c r="A43" s="996" t="s">
        <v>420</v>
      </c>
      <c r="B43" s="996"/>
      <c r="C43" s="996"/>
      <c r="D43" s="996"/>
      <c r="E43" s="996"/>
      <c r="F43" s="996"/>
      <c r="G43" s="996"/>
      <c r="H43" s="996"/>
      <c r="I43" s="996"/>
      <c r="J43" s="73"/>
    </row>
    <row r="44" spans="1:10" ht="18.75">
      <c r="A44" s="996" t="s">
        <v>421</v>
      </c>
      <c r="B44" s="996"/>
      <c r="C44" s="996"/>
      <c r="D44" s="996"/>
      <c r="E44" s="996"/>
      <c r="F44" s="996"/>
      <c r="G44" s="996"/>
      <c r="H44" s="996"/>
      <c r="I44" s="996"/>
      <c r="J44" s="73"/>
    </row>
    <row r="45" spans="1:10" ht="139.5" customHeight="1">
      <c r="A45" s="978" t="str">
        <f>"POWERGRID intends to award, under laid-down organisational procedures, contract(s) for " &amp; Basic!B1</f>
        <v>POWERGRID intends to award, under laid-down organisational procedures, contract(s) for Transmission Line Package TL01 for construction of 132kV D/C (Single HTLS Equivalent Panther) Transmission line from Rammam-III HEP to POWERGRID Rangpo Substation under Consultancy services to NTPC Ltd.</v>
      </c>
      <c r="B45" s="978"/>
      <c r="C45" s="978"/>
      <c r="D45" s="978"/>
      <c r="E45" s="978"/>
      <c r="F45" s="978"/>
      <c r="G45" s="978"/>
      <c r="H45" s="978"/>
      <c r="I45" s="978"/>
      <c r="J45" s="73"/>
    </row>
    <row r="46" spans="1:10" ht="16.5" customHeight="1">
      <c r="A46" s="257"/>
      <c r="B46" s="259"/>
      <c r="C46" s="259"/>
      <c r="D46" s="259"/>
      <c r="E46" s="259"/>
      <c r="F46" s="257"/>
      <c r="G46" s="259"/>
      <c r="H46" s="259"/>
      <c r="I46" s="259"/>
      <c r="J46" s="73"/>
    </row>
    <row r="47" spans="1:10" ht="21" customHeight="1">
      <c r="A47" s="866" t="s">
        <v>422</v>
      </c>
      <c r="B47" s="866"/>
      <c r="C47" s="866"/>
      <c r="D47" s="866"/>
      <c r="E47" s="983" t="s">
        <v>422</v>
      </c>
      <c r="F47" s="983"/>
      <c r="G47" s="983"/>
      <c r="H47" s="983"/>
      <c r="I47" s="983"/>
      <c r="J47" s="73"/>
    </row>
    <row r="48" spans="1:10" ht="33" customHeight="1">
      <c r="A48" s="976" t="s">
        <v>488</v>
      </c>
      <c r="B48" s="976"/>
      <c r="C48" s="976"/>
      <c r="D48" s="976"/>
      <c r="E48" s="977" t="str">
        <f>"(For &amp; On behalf of "&amp;'Attach-3 (QR)'!A8</f>
        <v xml:space="preserve">(For &amp; On behalf of </v>
      </c>
      <c r="F48" s="977"/>
      <c r="G48" s="977"/>
      <c r="H48" s="977"/>
      <c r="I48" s="977"/>
      <c r="J48" s="73"/>
    </row>
    <row r="49" spans="1:10" ht="31.5" customHeight="1">
      <c r="A49" s="260" t="s">
        <v>424</v>
      </c>
      <c r="B49" s="260"/>
      <c r="C49" s="260"/>
      <c r="D49" s="260"/>
      <c r="E49" s="260"/>
      <c r="F49" s="260"/>
      <c r="G49" s="260"/>
      <c r="H49" s="260"/>
      <c r="I49" s="261" t="s">
        <v>425</v>
      </c>
      <c r="J49" s="73"/>
    </row>
    <row r="50" spans="1:10" ht="130.5" customHeight="1">
      <c r="A50" s="978" t="str">
        <f>Basic!B1&amp;" Package and Specification Number "&amp;Basic!B3</f>
        <v>Transmission Line Package TL01 for construction of 132kV D/C (Single HTLS Equivalent Panther) Transmission line from Rammam-III HEP to POWERGRID Rangpo Substation under Consultancy services to NTPC Ltd. Package and Specification Number CC/NT/W-TW/DOM/A04/25/01234</v>
      </c>
      <c r="B50" s="978"/>
      <c r="C50" s="978"/>
      <c r="D50" s="978"/>
      <c r="E50" s="978"/>
      <c r="F50" s="978"/>
      <c r="G50" s="978"/>
      <c r="H50" s="978"/>
      <c r="I50" s="978"/>
    </row>
    <row r="51" spans="1:10" ht="20.25" customHeight="1">
      <c r="A51" s="258"/>
      <c r="B51" s="258"/>
      <c r="C51" s="258"/>
      <c r="D51" s="258"/>
      <c r="E51" s="258"/>
      <c r="F51" s="258"/>
      <c r="G51" s="258"/>
      <c r="H51" s="258"/>
      <c r="I51" s="258"/>
    </row>
    <row r="52" spans="1:10" ht="57.75" customHeight="1">
      <c r="A52" s="866" t="s">
        <v>638</v>
      </c>
      <c r="B52" s="978"/>
      <c r="C52" s="978"/>
      <c r="D52" s="978"/>
      <c r="E52" s="978"/>
      <c r="F52" s="978"/>
      <c r="G52" s="978"/>
      <c r="H52" s="978"/>
      <c r="I52" s="978"/>
    </row>
    <row r="53" spans="1:10" ht="6.75" customHeight="1">
      <c r="A53" s="506"/>
      <c r="B53" s="506"/>
      <c r="C53" s="506"/>
      <c r="D53" s="506"/>
      <c r="E53" s="506"/>
      <c r="F53" s="506"/>
      <c r="G53" s="506"/>
      <c r="H53" s="506"/>
      <c r="I53" s="506"/>
    </row>
    <row r="54" spans="1:10" ht="35.25" customHeight="1">
      <c r="A54" s="978" t="s">
        <v>426</v>
      </c>
      <c r="B54" s="978"/>
      <c r="C54" s="978"/>
      <c r="D54" s="978"/>
      <c r="E54" s="978"/>
      <c r="F54" s="978"/>
      <c r="G54" s="978"/>
      <c r="H54" s="978"/>
      <c r="I54" s="978"/>
    </row>
    <row r="55" spans="1:10" ht="8.1" customHeight="1">
      <c r="A55" s="262"/>
      <c r="B55" s="183"/>
      <c r="C55" s="183"/>
      <c r="D55" s="183"/>
      <c r="E55" s="183"/>
      <c r="F55" s="183"/>
      <c r="G55" s="183"/>
      <c r="H55" s="183"/>
      <c r="I55" s="183"/>
    </row>
    <row r="56" spans="1:10" ht="15.75">
      <c r="A56" s="986" t="s">
        <v>590</v>
      </c>
      <c r="B56" s="986"/>
      <c r="C56" s="986"/>
      <c r="D56" s="986"/>
      <c r="E56" s="986"/>
      <c r="F56" s="986"/>
      <c r="G56" s="986"/>
      <c r="H56" s="986"/>
      <c r="I56" s="986"/>
    </row>
    <row r="57" spans="1:10" ht="8.1" customHeight="1">
      <c r="A57" s="262"/>
      <c r="B57" s="183"/>
      <c r="C57" s="183"/>
      <c r="D57" s="183"/>
      <c r="E57" s="183"/>
      <c r="F57" s="183"/>
      <c r="G57" s="183"/>
      <c r="H57" s="183"/>
      <c r="I57" s="183"/>
    </row>
    <row r="58" spans="1:10" ht="16.5">
      <c r="A58" s="982" t="s">
        <v>427</v>
      </c>
      <c r="B58" s="982"/>
      <c r="C58" s="982"/>
      <c r="D58" s="982"/>
      <c r="E58" s="982"/>
      <c r="F58" s="982"/>
      <c r="G58" s="982"/>
      <c r="H58" s="982"/>
      <c r="I58" s="982"/>
    </row>
    <row r="59" spans="1:10" ht="8.1" customHeight="1">
      <c r="A59" s="263"/>
      <c r="B59" s="183"/>
      <c r="C59" s="183"/>
      <c r="D59" s="183"/>
      <c r="E59" s="183"/>
      <c r="F59" s="183"/>
      <c r="G59" s="183"/>
      <c r="H59" s="183"/>
      <c r="I59" s="183"/>
    </row>
    <row r="60" spans="1:10" ht="37.5" customHeight="1">
      <c r="A60" s="264" t="s">
        <v>428</v>
      </c>
      <c r="B60" s="866" t="s">
        <v>591</v>
      </c>
      <c r="C60" s="866"/>
      <c r="D60" s="866"/>
      <c r="E60" s="866"/>
      <c r="F60" s="866"/>
      <c r="G60" s="866"/>
      <c r="H60" s="866"/>
      <c r="I60" s="866"/>
    </row>
    <row r="61" spans="1:10" ht="8.1" customHeight="1">
      <c r="A61" s="262"/>
      <c r="B61" s="183"/>
      <c r="C61" s="183"/>
      <c r="D61" s="183"/>
      <c r="E61" s="183"/>
      <c r="F61" s="183"/>
      <c r="G61" s="183"/>
      <c r="H61" s="183"/>
      <c r="I61" s="183"/>
    </row>
    <row r="62" spans="1:10" ht="72" customHeight="1">
      <c r="A62" s="183"/>
      <c r="B62" s="264" t="s">
        <v>366</v>
      </c>
      <c r="C62" s="866" t="s">
        <v>592</v>
      </c>
      <c r="D62" s="866"/>
      <c r="E62" s="866"/>
      <c r="F62" s="866"/>
      <c r="G62" s="866"/>
      <c r="H62" s="866"/>
      <c r="I62" s="866"/>
    </row>
    <row r="63" spans="1:10" ht="8.1" customHeight="1">
      <c r="A63" s="183"/>
      <c r="B63" s="264"/>
      <c r="C63" s="257"/>
      <c r="D63" s="257"/>
      <c r="E63" s="257"/>
      <c r="F63" s="257"/>
      <c r="G63" s="257"/>
      <c r="H63" s="257"/>
      <c r="I63" s="257"/>
    </row>
    <row r="64" spans="1:10" ht="96.75" customHeight="1">
      <c r="A64" s="183"/>
      <c r="B64" s="264" t="s">
        <v>367</v>
      </c>
      <c r="C64" s="866" t="s">
        <v>593</v>
      </c>
      <c r="D64" s="866"/>
      <c r="E64" s="866"/>
      <c r="F64" s="866"/>
      <c r="G64" s="866"/>
      <c r="H64" s="866"/>
      <c r="I64" s="866"/>
    </row>
    <row r="65" spans="1:10" ht="8.1" customHeight="1">
      <c r="A65" s="183"/>
      <c r="B65" s="264"/>
      <c r="C65" s="257"/>
      <c r="D65" s="257"/>
      <c r="E65" s="257"/>
      <c r="F65" s="257"/>
      <c r="G65" s="257"/>
      <c r="H65" s="257"/>
      <c r="I65" s="257"/>
    </row>
    <row r="66" spans="1:10" ht="50.25" customHeight="1">
      <c r="A66" s="183"/>
      <c r="B66" s="264" t="s">
        <v>368</v>
      </c>
      <c r="C66" s="866" t="s">
        <v>595</v>
      </c>
      <c r="D66" s="866"/>
      <c r="E66" s="866"/>
      <c r="F66" s="866"/>
      <c r="G66" s="866"/>
      <c r="H66" s="866"/>
      <c r="I66" s="866"/>
    </row>
    <row r="67" spans="1:10" ht="8.1" customHeight="1">
      <c r="A67" s="183"/>
      <c r="B67" s="264"/>
      <c r="C67" s="257"/>
      <c r="D67" s="257"/>
      <c r="E67" s="257"/>
      <c r="F67" s="257"/>
      <c r="G67" s="257"/>
      <c r="H67" s="257"/>
      <c r="I67" s="257"/>
    </row>
    <row r="68" spans="1:10" ht="82.5" customHeight="1">
      <c r="A68" s="264" t="s">
        <v>429</v>
      </c>
      <c r="B68" s="866" t="s">
        <v>596</v>
      </c>
      <c r="C68" s="866"/>
      <c r="D68" s="866"/>
      <c r="E68" s="866"/>
      <c r="F68" s="866"/>
      <c r="G68" s="866"/>
      <c r="H68" s="866"/>
      <c r="I68" s="866"/>
    </row>
    <row r="69" spans="1:10" ht="8.1" customHeight="1">
      <c r="A69" s="183"/>
      <c r="B69" s="264"/>
      <c r="C69" s="257"/>
      <c r="D69" s="257"/>
      <c r="E69" s="257"/>
      <c r="F69" s="257"/>
      <c r="G69" s="257"/>
      <c r="H69" s="257"/>
      <c r="I69" s="257"/>
    </row>
    <row r="70" spans="1:10" ht="16.5">
      <c r="A70" s="982" t="s">
        <v>430</v>
      </c>
      <c r="B70" s="982"/>
      <c r="C70" s="982"/>
      <c r="D70" s="982"/>
      <c r="E70" s="982"/>
      <c r="F70" s="982"/>
      <c r="G70" s="982"/>
      <c r="H70" s="982"/>
      <c r="I70" s="982"/>
    </row>
    <row r="71" spans="1:10" ht="8.1" customHeight="1">
      <c r="A71" s="183"/>
      <c r="B71" s="264"/>
      <c r="C71" s="257"/>
      <c r="D71" s="257"/>
      <c r="E71" s="257"/>
      <c r="F71" s="257"/>
      <c r="G71" s="257"/>
      <c r="H71" s="257"/>
      <c r="I71" s="257"/>
    </row>
    <row r="72" spans="1:10" ht="49.5" customHeight="1">
      <c r="A72" s="264" t="s">
        <v>428</v>
      </c>
      <c r="B72" s="866" t="s">
        <v>597</v>
      </c>
      <c r="C72" s="866"/>
      <c r="D72" s="866"/>
      <c r="E72" s="866"/>
      <c r="F72" s="866"/>
      <c r="G72" s="866"/>
      <c r="H72" s="866"/>
      <c r="I72" s="866"/>
    </row>
    <row r="73" spans="1:10" ht="41.25" customHeight="1">
      <c r="A73" s="257"/>
      <c r="B73" s="260"/>
      <c r="C73" s="260"/>
      <c r="D73" s="260"/>
      <c r="E73" s="260"/>
      <c r="F73" s="257"/>
      <c r="G73" s="260"/>
      <c r="H73" s="260"/>
      <c r="I73" s="260"/>
      <c r="J73" s="73"/>
    </row>
    <row r="74" spans="1:10" ht="21" customHeight="1">
      <c r="A74" s="866" t="s">
        <v>422</v>
      </c>
      <c r="B74" s="866"/>
      <c r="C74" s="866"/>
      <c r="D74" s="866"/>
      <c r="E74" s="983" t="s">
        <v>422</v>
      </c>
      <c r="F74" s="983"/>
      <c r="G74" s="983"/>
      <c r="H74" s="983"/>
      <c r="I74" s="983"/>
      <c r="J74" s="73"/>
    </row>
    <row r="75" spans="1:10" ht="33" customHeight="1">
      <c r="A75" s="976" t="s">
        <v>423</v>
      </c>
      <c r="B75" s="976"/>
      <c r="C75" s="976"/>
      <c r="D75" s="976"/>
      <c r="E75" s="977" t="str">
        <f>E48</f>
        <v xml:space="preserve">(For &amp; On behalf of </v>
      </c>
      <c r="F75" s="977"/>
      <c r="G75" s="977"/>
      <c r="H75" s="977"/>
      <c r="I75" s="977"/>
      <c r="J75" s="73"/>
    </row>
    <row r="76" spans="1:10" ht="15.75">
      <c r="A76" s="260" t="s">
        <v>424</v>
      </c>
      <c r="B76" s="260"/>
      <c r="C76" s="260"/>
      <c r="D76" s="260"/>
      <c r="E76" s="260"/>
      <c r="F76" s="260"/>
      <c r="G76" s="260"/>
      <c r="H76" s="260"/>
      <c r="I76" s="261" t="s">
        <v>431</v>
      </c>
      <c r="J76" s="73"/>
    </row>
    <row r="77" spans="1:10" ht="120.75" customHeight="1">
      <c r="A77" s="183"/>
      <c r="B77" s="264" t="s">
        <v>366</v>
      </c>
      <c r="C77" s="866" t="s">
        <v>598</v>
      </c>
      <c r="D77" s="866"/>
      <c r="E77" s="866"/>
      <c r="F77" s="866"/>
      <c r="G77" s="866"/>
      <c r="H77" s="866"/>
      <c r="I77" s="866"/>
    </row>
    <row r="78" spans="1:10" ht="9.9499999999999993" customHeight="1">
      <c r="A78" s="183"/>
      <c r="B78" s="145"/>
      <c r="C78" s="262"/>
      <c r="D78" s="262"/>
      <c r="E78" s="262"/>
      <c r="F78" s="262"/>
      <c r="G78" s="262"/>
      <c r="H78" s="262"/>
      <c r="I78" s="262"/>
    </row>
    <row r="79" spans="1:10" ht="101.25" customHeight="1">
      <c r="A79" s="183"/>
      <c r="B79" s="264" t="s">
        <v>367</v>
      </c>
      <c r="C79" s="866" t="s">
        <v>599</v>
      </c>
      <c r="D79" s="866"/>
      <c r="E79" s="866"/>
      <c r="F79" s="866"/>
      <c r="G79" s="866"/>
      <c r="H79" s="866"/>
      <c r="I79" s="866"/>
    </row>
    <row r="80" spans="1:10" ht="9.9499999999999993" customHeight="1">
      <c r="A80" s="183"/>
      <c r="B80" s="264"/>
      <c r="C80" s="265"/>
      <c r="D80" s="265"/>
      <c r="E80" s="265"/>
      <c r="F80" s="265"/>
      <c r="G80" s="265"/>
      <c r="H80" s="265"/>
      <c r="I80" s="265"/>
    </row>
    <row r="81" spans="1:10" ht="69" customHeight="1">
      <c r="A81" s="183"/>
      <c r="B81" s="264" t="s">
        <v>594</v>
      </c>
      <c r="C81" s="866" t="s">
        <v>600</v>
      </c>
      <c r="D81" s="866"/>
      <c r="E81" s="866"/>
      <c r="F81" s="866"/>
      <c r="G81" s="866"/>
      <c r="H81" s="866"/>
      <c r="I81" s="866"/>
    </row>
    <row r="82" spans="1:10" ht="9.9499999999999993" customHeight="1">
      <c r="A82" s="183"/>
      <c r="B82" s="264"/>
      <c r="C82" s="265"/>
      <c r="D82" s="265"/>
      <c r="E82" s="265"/>
      <c r="F82" s="265"/>
      <c r="G82" s="265"/>
      <c r="H82" s="265"/>
      <c r="I82" s="265"/>
    </row>
    <row r="83" spans="1:10" ht="100.5" customHeight="1">
      <c r="A83" s="183"/>
      <c r="B83" s="264" t="s">
        <v>369</v>
      </c>
      <c r="C83" s="866" t="s">
        <v>432</v>
      </c>
      <c r="D83" s="866"/>
      <c r="E83" s="866"/>
      <c r="F83" s="866"/>
      <c r="G83" s="866"/>
      <c r="H83" s="866"/>
      <c r="I83" s="866"/>
    </row>
    <row r="84" spans="1:10" ht="9.9499999999999993" customHeight="1">
      <c r="A84" s="183"/>
      <c r="B84" s="264"/>
      <c r="C84" s="265"/>
      <c r="D84" s="265"/>
      <c r="E84" s="265"/>
      <c r="F84" s="265"/>
      <c r="G84" s="265"/>
      <c r="H84" s="265"/>
      <c r="I84" s="265"/>
    </row>
    <row r="85" spans="1:10" ht="80.25" customHeight="1">
      <c r="A85" s="183"/>
      <c r="B85" s="264" t="s">
        <v>601</v>
      </c>
      <c r="C85" s="866" t="s">
        <v>602</v>
      </c>
      <c r="D85" s="866"/>
      <c r="E85" s="866"/>
      <c r="F85" s="866"/>
      <c r="G85" s="866"/>
      <c r="H85" s="866"/>
      <c r="I85" s="866"/>
    </row>
    <row r="86" spans="1:10" ht="9.9499999999999993" customHeight="1">
      <c r="A86" s="183"/>
      <c r="B86" s="264"/>
      <c r="C86" s="265"/>
      <c r="D86" s="265"/>
      <c r="E86" s="265"/>
      <c r="F86" s="265"/>
      <c r="G86" s="265"/>
      <c r="H86" s="265"/>
      <c r="I86" s="265"/>
    </row>
    <row r="87" spans="1:10" ht="64.5" customHeight="1">
      <c r="A87" s="183"/>
      <c r="B87" s="264" t="s">
        <v>81</v>
      </c>
      <c r="C87" s="866" t="s">
        <v>603</v>
      </c>
      <c r="D87" s="866"/>
      <c r="E87" s="866"/>
      <c r="F87" s="866"/>
      <c r="G87" s="866"/>
      <c r="H87" s="866"/>
      <c r="I87" s="866"/>
    </row>
    <row r="88" spans="1:10" ht="8.1" customHeight="1">
      <c r="A88" s="183"/>
      <c r="B88" s="265"/>
      <c r="C88" s="265"/>
      <c r="D88" s="265"/>
      <c r="E88" s="265"/>
      <c r="F88" s="265"/>
      <c r="G88" s="265"/>
      <c r="H88" s="265"/>
      <c r="I88" s="265"/>
    </row>
    <row r="89" spans="1:10" ht="53.25" customHeight="1">
      <c r="A89" s="264"/>
      <c r="B89" s="264" t="s">
        <v>84</v>
      </c>
      <c r="C89" s="866" t="s">
        <v>604</v>
      </c>
      <c r="D89" s="866"/>
      <c r="E89" s="866"/>
      <c r="F89" s="866"/>
      <c r="G89" s="866"/>
      <c r="H89" s="866"/>
      <c r="I89" s="866"/>
    </row>
    <row r="90" spans="1:10" ht="45.75" customHeight="1">
      <c r="A90" s="505" t="s">
        <v>429</v>
      </c>
      <c r="B90" s="985" t="s">
        <v>605</v>
      </c>
      <c r="C90" s="985"/>
      <c r="D90" s="985"/>
      <c r="E90" s="985"/>
      <c r="F90" s="985"/>
      <c r="G90" s="985"/>
      <c r="H90" s="985"/>
      <c r="I90" s="985"/>
      <c r="J90" s="73"/>
    </row>
    <row r="91" spans="1:10" ht="21" customHeight="1">
      <c r="A91" s="866" t="s">
        <v>422</v>
      </c>
      <c r="B91" s="866"/>
      <c r="C91" s="866"/>
      <c r="D91" s="866"/>
      <c r="E91" s="983" t="s">
        <v>422</v>
      </c>
      <c r="F91" s="983"/>
      <c r="G91" s="983"/>
      <c r="H91" s="983"/>
      <c r="I91" s="983"/>
      <c r="J91" s="73"/>
    </row>
    <row r="92" spans="1:10" ht="33" customHeight="1">
      <c r="A92" s="976" t="s">
        <v>423</v>
      </c>
      <c r="B92" s="976"/>
      <c r="C92" s="976"/>
      <c r="D92" s="976"/>
      <c r="E92" s="977" t="str">
        <f>E48</f>
        <v xml:space="preserve">(For &amp; On behalf of </v>
      </c>
      <c r="F92" s="977"/>
      <c r="G92" s="977"/>
      <c r="H92" s="977"/>
      <c r="I92" s="977"/>
      <c r="J92" s="73"/>
    </row>
    <row r="93" spans="1:10" ht="19.5" customHeight="1">
      <c r="A93" s="260" t="s">
        <v>424</v>
      </c>
      <c r="B93" s="260"/>
      <c r="C93" s="260"/>
      <c r="D93" s="260"/>
      <c r="E93" s="260"/>
      <c r="F93" s="260"/>
      <c r="G93" s="260"/>
      <c r="H93" s="260"/>
      <c r="I93" s="261" t="s">
        <v>433</v>
      </c>
      <c r="J93" s="73"/>
    </row>
    <row r="94" spans="1:10" ht="2.25" customHeight="1">
      <c r="A94" s="260"/>
      <c r="B94" s="260"/>
      <c r="C94" s="260"/>
      <c r="D94" s="260"/>
      <c r="E94" s="260"/>
      <c r="F94" s="260"/>
      <c r="G94" s="260"/>
      <c r="H94" s="260"/>
      <c r="I94" s="261"/>
      <c r="J94" s="73"/>
    </row>
    <row r="95" spans="1:10" ht="16.5">
      <c r="A95" s="982" t="s">
        <v>434</v>
      </c>
      <c r="B95" s="982"/>
      <c r="C95" s="982"/>
      <c r="D95" s="982"/>
      <c r="E95" s="982"/>
      <c r="F95" s="982"/>
      <c r="G95" s="982"/>
      <c r="H95" s="982"/>
      <c r="I95" s="982"/>
    </row>
    <row r="96" spans="1:10" ht="8.1" customHeight="1">
      <c r="A96" s="183"/>
      <c r="B96" s="265"/>
      <c r="C96" s="265"/>
      <c r="D96" s="265"/>
      <c r="E96" s="265"/>
      <c r="F96" s="265"/>
      <c r="G96" s="265"/>
      <c r="H96" s="265"/>
      <c r="I96" s="265"/>
    </row>
    <row r="97" spans="1:9" ht="80.25" customHeight="1">
      <c r="A97" s="264" t="s">
        <v>428</v>
      </c>
      <c r="B97" s="866" t="s">
        <v>606</v>
      </c>
      <c r="C97" s="866"/>
      <c r="D97" s="866"/>
      <c r="E97" s="866"/>
      <c r="F97" s="866"/>
      <c r="G97" s="866"/>
      <c r="H97" s="866"/>
      <c r="I97" s="866"/>
    </row>
    <row r="98" spans="1:9" ht="8.1" customHeight="1">
      <c r="A98" s="183"/>
      <c r="B98" s="265"/>
      <c r="C98" s="265"/>
      <c r="D98" s="265"/>
      <c r="E98" s="265"/>
      <c r="F98" s="265"/>
      <c r="G98" s="265"/>
      <c r="H98" s="265"/>
      <c r="I98" s="265"/>
    </row>
    <row r="99" spans="1:9" ht="160.5" customHeight="1">
      <c r="A99" s="264" t="s">
        <v>429</v>
      </c>
      <c r="B99" s="866" t="s">
        <v>607</v>
      </c>
      <c r="C99" s="866"/>
      <c r="D99" s="866"/>
      <c r="E99" s="866"/>
      <c r="F99" s="866"/>
      <c r="G99" s="866"/>
      <c r="H99" s="866"/>
      <c r="I99" s="866"/>
    </row>
    <row r="100" spans="1:9" ht="8.1" customHeight="1">
      <c r="A100" s="183"/>
      <c r="B100" s="265"/>
      <c r="C100" s="265"/>
      <c r="D100" s="265"/>
      <c r="E100" s="265"/>
      <c r="F100" s="265"/>
      <c r="G100" s="265"/>
      <c r="H100" s="265"/>
      <c r="I100" s="265"/>
    </row>
    <row r="101" spans="1:9" ht="51.75" customHeight="1">
      <c r="A101" s="264" t="s">
        <v>435</v>
      </c>
      <c r="B101" s="866" t="s">
        <v>608</v>
      </c>
      <c r="C101" s="866"/>
      <c r="D101" s="866"/>
      <c r="E101" s="866"/>
      <c r="F101" s="866"/>
      <c r="G101" s="866"/>
      <c r="H101" s="866"/>
      <c r="I101" s="866"/>
    </row>
    <row r="102" spans="1:9" ht="15" customHeight="1">
      <c r="A102" s="262"/>
      <c r="B102" s="183"/>
      <c r="C102" s="183"/>
      <c r="D102" s="183"/>
      <c r="E102" s="183"/>
      <c r="F102" s="183"/>
      <c r="G102" s="183"/>
      <c r="H102" s="183"/>
      <c r="I102" s="183"/>
    </row>
    <row r="103" spans="1:9" ht="16.5">
      <c r="A103" s="982" t="s">
        <v>436</v>
      </c>
      <c r="B103" s="982"/>
      <c r="C103" s="982"/>
      <c r="D103" s="982"/>
      <c r="E103" s="982"/>
      <c r="F103" s="982"/>
      <c r="G103" s="982"/>
      <c r="H103" s="982"/>
      <c r="I103" s="982"/>
    </row>
    <row r="104" spans="1:9" ht="8.1" customHeight="1">
      <c r="A104" s="183"/>
      <c r="B104" s="265"/>
      <c r="C104" s="265"/>
      <c r="D104" s="265"/>
      <c r="E104" s="265"/>
      <c r="F104" s="265"/>
      <c r="G104" s="265"/>
      <c r="H104" s="265"/>
      <c r="I104" s="265"/>
    </row>
    <row r="105" spans="1:9" ht="60" customHeight="1">
      <c r="A105" s="264" t="s">
        <v>428</v>
      </c>
      <c r="B105" s="978" t="s">
        <v>609</v>
      </c>
      <c r="C105" s="978"/>
      <c r="D105" s="978"/>
      <c r="E105" s="978"/>
      <c r="F105" s="978"/>
      <c r="G105" s="978"/>
      <c r="H105" s="978"/>
      <c r="I105" s="978"/>
    </row>
    <row r="106" spans="1:9" ht="8.1" customHeight="1">
      <c r="A106" s="183"/>
      <c r="B106" s="265"/>
      <c r="C106" s="265"/>
      <c r="D106" s="265"/>
      <c r="E106" s="265"/>
      <c r="F106" s="265"/>
      <c r="G106" s="265"/>
      <c r="H106" s="265"/>
      <c r="I106" s="265"/>
    </row>
    <row r="107" spans="1:9" ht="79.5" customHeight="1">
      <c r="A107" s="264" t="s">
        <v>429</v>
      </c>
      <c r="B107" s="978" t="s">
        <v>610</v>
      </c>
      <c r="C107" s="978"/>
      <c r="D107" s="978"/>
      <c r="E107" s="978"/>
      <c r="F107" s="978"/>
      <c r="G107" s="978"/>
      <c r="H107" s="978"/>
      <c r="I107" s="978"/>
    </row>
    <row r="108" spans="1:9" ht="8.1" customHeight="1">
      <c r="A108" s="183"/>
      <c r="B108" s="265"/>
      <c r="C108" s="265"/>
      <c r="D108" s="265"/>
      <c r="E108" s="265"/>
      <c r="F108" s="265"/>
      <c r="G108" s="265"/>
      <c r="H108" s="265"/>
      <c r="I108" s="265"/>
    </row>
    <row r="109" spans="1:9" ht="16.5">
      <c r="A109" s="982" t="s">
        <v>437</v>
      </c>
      <c r="B109" s="982"/>
      <c r="C109" s="982"/>
      <c r="D109" s="982"/>
      <c r="E109" s="982"/>
      <c r="F109" s="982"/>
      <c r="G109" s="982"/>
      <c r="H109" s="982"/>
      <c r="I109" s="982"/>
    </row>
    <row r="110" spans="1:9" ht="15" customHeight="1">
      <c r="A110" s="263"/>
      <c r="B110" s="183"/>
      <c r="C110" s="183"/>
      <c r="D110" s="183"/>
      <c r="E110" s="183"/>
      <c r="F110" s="183"/>
      <c r="G110" s="183"/>
      <c r="H110" s="183"/>
      <c r="I110" s="183"/>
    </row>
    <row r="111" spans="1:9" ht="61.5" customHeight="1">
      <c r="A111" s="264" t="s">
        <v>428</v>
      </c>
      <c r="B111" s="978" t="s">
        <v>611</v>
      </c>
      <c r="C111" s="978"/>
      <c r="D111" s="978"/>
      <c r="E111" s="978"/>
      <c r="F111" s="978"/>
      <c r="G111" s="978"/>
      <c r="H111" s="978"/>
      <c r="I111" s="978"/>
    </row>
    <row r="112" spans="1:9" ht="58.5" customHeight="1">
      <c r="A112" s="264" t="s">
        <v>429</v>
      </c>
      <c r="B112" s="978" t="s">
        <v>612</v>
      </c>
      <c r="C112" s="978"/>
      <c r="D112" s="978"/>
      <c r="E112" s="978"/>
      <c r="F112" s="978"/>
      <c r="G112" s="978"/>
      <c r="H112" s="978"/>
      <c r="I112" s="978"/>
    </row>
    <row r="113" spans="1:10" ht="26.25" customHeight="1">
      <c r="A113" s="183"/>
      <c r="B113" s="183"/>
      <c r="C113" s="183"/>
      <c r="D113" s="183"/>
      <c r="E113" s="183"/>
      <c r="F113" s="183"/>
      <c r="G113" s="183"/>
      <c r="H113" s="183"/>
      <c r="I113" s="183"/>
      <c r="J113" s="73"/>
    </row>
    <row r="114" spans="1:10" ht="21" customHeight="1">
      <c r="A114" s="866" t="s">
        <v>422</v>
      </c>
      <c r="B114" s="866"/>
      <c r="C114" s="866"/>
      <c r="D114" s="866"/>
      <c r="E114" s="983" t="s">
        <v>422</v>
      </c>
      <c r="F114" s="983"/>
      <c r="G114" s="983"/>
      <c r="H114" s="983"/>
      <c r="I114" s="983"/>
      <c r="J114" s="73"/>
    </row>
    <row r="115" spans="1:10" ht="33" customHeight="1">
      <c r="A115" s="976" t="s">
        <v>423</v>
      </c>
      <c r="B115" s="976"/>
      <c r="C115" s="976"/>
      <c r="D115" s="976"/>
      <c r="E115" s="977" t="str">
        <f>E48</f>
        <v xml:space="preserve">(For &amp; On behalf of </v>
      </c>
      <c r="F115" s="977"/>
      <c r="G115" s="977"/>
      <c r="H115" s="977"/>
      <c r="I115" s="977"/>
      <c r="J115" s="73"/>
    </row>
    <row r="116" spans="1:10" ht="17.25" customHeight="1">
      <c r="A116" s="260" t="s">
        <v>424</v>
      </c>
      <c r="B116" s="260"/>
      <c r="C116" s="260"/>
      <c r="D116" s="260"/>
      <c r="E116" s="260"/>
      <c r="F116" s="260"/>
      <c r="G116" s="260"/>
      <c r="H116" s="260"/>
      <c r="I116" s="261" t="s">
        <v>438</v>
      </c>
      <c r="J116" s="73"/>
    </row>
    <row r="117" spans="1:10" ht="5.25" customHeight="1">
      <c r="A117" s="262"/>
      <c r="B117" s="183"/>
      <c r="C117" s="183"/>
      <c r="D117" s="183"/>
      <c r="E117" s="183"/>
      <c r="F117" s="183"/>
      <c r="G117" s="183"/>
      <c r="H117" s="183"/>
      <c r="I117" s="183"/>
    </row>
    <row r="118" spans="1:10" ht="18.75" customHeight="1">
      <c r="A118" s="264"/>
      <c r="B118" s="978"/>
      <c r="C118" s="978"/>
      <c r="D118" s="978"/>
      <c r="E118" s="978"/>
      <c r="F118" s="978"/>
      <c r="G118" s="978"/>
      <c r="H118" s="978"/>
      <c r="I118" s="978"/>
    </row>
    <row r="119" spans="1:10" ht="12" customHeight="1">
      <c r="A119" s="262"/>
      <c r="B119" s="183"/>
      <c r="C119" s="183"/>
      <c r="D119" s="183"/>
      <c r="E119" s="183"/>
      <c r="F119" s="183"/>
      <c r="G119" s="183"/>
      <c r="H119" s="183"/>
      <c r="I119" s="183"/>
    </row>
    <row r="120" spans="1:10" ht="16.5">
      <c r="A120" s="982" t="s">
        <v>439</v>
      </c>
      <c r="B120" s="982"/>
      <c r="C120" s="982"/>
      <c r="D120" s="982"/>
      <c r="E120" s="982"/>
      <c r="F120" s="982"/>
      <c r="G120" s="982"/>
      <c r="H120" s="982"/>
      <c r="I120" s="982"/>
    </row>
    <row r="121" spans="1:10" ht="15.95" customHeight="1">
      <c r="A121" s="262"/>
      <c r="B121" s="183"/>
      <c r="C121" s="183"/>
      <c r="D121" s="183"/>
      <c r="E121" s="183"/>
      <c r="F121" s="183"/>
      <c r="G121" s="183"/>
      <c r="H121" s="183"/>
      <c r="I121" s="183"/>
    </row>
    <row r="122" spans="1:10" ht="46.5" customHeight="1">
      <c r="A122" s="264" t="s">
        <v>428</v>
      </c>
      <c r="B122" s="978" t="s">
        <v>440</v>
      </c>
      <c r="C122" s="978"/>
      <c r="D122" s="978"/>
      <c r="E122" s="978"/>
      <c r="F122" s="978"/>
      <c r="G122" s="978"/>
      <c r="H122" s="978"/>
      <c r="I122" s="978"/>
    </row>
    <row r="123" spans="1:10" ht="8.1" customHeight="1">
      <c r="B123" s="265"/>
      <c r="C123" s="265"/>
      <c r="D123" s="265"/>
      <c r="E123" s="265"/>
      <c r="F123" s="265"/>
      <c r="G123" s="265"/>
      <c r="H123" s="265"/>
      <c r="I123" s="265"/>
    </row>
    <row r="124" spans="1:10" ht="50.25" customHeight="1">
      <c r="A124" s="264" t="s">
        <v>429</v>
      </c>
      <c r="B124" s="978" t="s">
        <v>441</v>
      </c>
      <c r="C124" s="978"/>
      <c r="D124" s="978"/>
      <c r="E124" s="978"/>
      <c r="F124" s="978"/>
      <c r="G124" s="978"/>
      <c r="H124" s="978"/>
      <c r="I124" s="978"/>
    </row>
    <row r="125" spans="1:10" ht="12" customHeight="1">
      <c r="A125" s="262"/>
      <c r="B125" s="183"/>
      <c r="C125" s="183"/>
      <c r="D125" s="183"/>
      <c r="E125" s="183"/>
      <c r="F125" s="183"/>
      <c r="G125" s="183"/>
      <c r="H125" s="183"/>
      <c r="I125" s="183"/>
    </row>
    <row r="126" spans="1:10" ht="25.5" customHeight="1">
      <c r="A126" s="982" t="s">
        <v>442</v>
      </c>
      <c r="B126" s="982"/>
      <c r="C126" s="982"/>
      <c r="D126" s="982"/>
      <c r="E126" s="982"/>
      <c r="F126" s="982"/>
      <c r="G126" s="982"/>
      <c r="H126" s="982"/>
      <c r="I126" s="982"/>
    </row>
    <row r="127" spans="1:10" ht="15.95" customHeight="1">
      <c r="A127" s="262"/>
      <c r="B127" s="183"/>
      <c r="C127" s="183"/>
      <c r="D127" s="183"/>
      <c r="E127" s="183"/>
      <c r="F127" s="183"/>
      <c r="G127" s="183"/>
      <c r="H127" s="183"/>
      <c r="I127" s="183"/>
    </row>
    <row r="128" spans="1:10" ht="82.5" customHeight="1">
      <c r="A128" s="978" t="s">
        <v>613</v>
      </c>
      <c r="B128" s="978"/>
      <c r="C128" s="978"/>
      <c r="D128" s="978"/>
      <c r="E128" s="978"/>
      <c r="F128" s="978"/>
      <c r="G128" s="978"/>
      <c r="H128" s="978"/>
      <c r="I128" s="978"/>
    </row>
    <row r="129" spans="1:10" ht="12" customHeight="1">
      <c r="A129" s="262"/>
      <c r="B129" s="183"/>
      <c r="C129" s="183"/>
      <c r="D129" s="183"/>
      <c r="E129" s="183"/>
      <c r="F129" s="183"/>
      <c r="G129" s="183"/>
      <c r="H129" s="183"/>
      <c r="I129" s="183"/>
    </row>
    <row r="130" spans="1:10" ht="21.75" customHeight="1">
      <c r="A130" s="982" t="s">
        <v>443</v>
      </c>
      <c r="B130" s="982"/>
      <c r="C130" s="982"/>
      <c r="D130" s="982"/>
      <c r="E130" s="982"/>
      <c r="F130" s="982"/>
      <c r="G130" s="982"/>
      <c r="H130" s="982"/>
      <c r="I130" s="982"/>
    </row>
    <row r="131" spans="1:10" ht="15.95" customHeight="1">
      <c r="A131" s="263"/>
      <c r="B131" s="183"/>
      <c r="C131" s="183"/>
      <c r="D131" s="183"/>
      <c r="E131" s="183"/>
      <c r="F131" s="183"/>
      <c r="G131" s="183"/>
      <c r="H131" s="183"/>
      <c r="I131" s="183"/>
    </row>
    <row r="132" spans="1:10" ht="69" customHeight="1">
      <c r="A132" s="264" t="s">
        <v>428</v>
      </c>
      <c r="B132" s="978" t="s">
        <v>615</v>
      </c>
      <c r="C132" s="978"/>
      <c r="D132" s="978"/>
      <c r="E132" s="978"/>
      <c r="F132" s="978"/>
      <c r="G132" s="978"/>
      <c r="H132" s="978"/>
      <c r="I132" s="978"/>
    </row>
    <row r="133" spans="1:10" ht="8.1" customHeight="1">
      <c r="A133" s="183"/>
      <c r="B133" s="265"/>
      <c r="C133" s="265"/>
      <c r="D133" s="265"/>
      <c r="E133" s="265"/>
      <c r="F133" s="265"/>
      <c r="G133" s="265"/>
      <c r="H133" s="265"/>
      <c r="I133" s="265"/>
    </row>
    <row r="134" spans="1:10" ht="134.25" customHeight="1">
      <c r="A134" s="264" t="s">
        <v>429</v>
      </c>
      <c r="B134" s="978" t="s">
        <v>616</v>
      </c>
      <c r="C134" s="978"/>
      <c r="D134" s="978"/>
      <c r="E134" s="978"/>
      <c r="F134" s="978"/>
      <c r="G134" s="978"/>
      <c r="H134" s="978"/>
      <c r="I134" s="978"/>
    </row>
    <row r="135" spans="1:10" ht="28.5" customHeight="1">
      <c r="A135" s="264"/>
      <c r="B135" s="258"/>
      <c r="C135" s="258"/>
      <c r="D135" s="258"/>
      <c r="E135" s="258"/>
      <c r="F135" s="258"/>
      <c r="G135" s="258"/>
      <c r="H135" s="258"/>
      <c r="I135" s="258"/>
    </row>
    <row r="136" spans="1:10" ht="24.95" customHeight="1">
      <c r="A136" s="264"/>
      <c r="B136" s="258"/>
      <c r="C136" s="258"/>
      <c r="D136" s="258"/>
      <c r="E136" s="258"/>
      <c r="F136" s="258"/>
      <c r="G136" s="258"/>
      <c r="H136" s="258"/>
      <c r="I136" s="258"/>
    </row>
    <row r="137" spans="1:10" ht="21" customHeight="1">
      <c r="A137" s="866" t="s">
        <v>422</v>
      </c>
      <c r="B137" s="866"/>
      <c r="C137" s="866"/>
      <c r="D137" s="866"/>
      <c r="E137" s="983" t="s">
        <v>422</v>
      </c>
      <c r="F137" s="983"/>
      <c r="G137" s="983"/>
      <c r="H137" s="983"/>
      <c r="I137" s="983"/>
      <c r="J137" s="73"/>
    </row>
    <row r="138" spans="1:10" ht="33" customHeight="1">
      <c r="A138" s="976" t="s">
        <v>423</v>
      </c>
      <c r="B138" s="976"/>
      <c r="C138" s="976"/>
      <c r="D138" s="976"/>
      <c r="E138" s="977" t="str">
        <f>E48</f>
        <v xml:space="preserve">(For &amp; On behalf of </v>
      </c>
      <c r="F138" s="977"/>
      <c r="G138" s="977"/>
      <c r="H138" s="977"/>
      <c r="I138" s="977"/>
      <c r="J138" s="73"/>
    </row>
    <row r="139" spans="1:10" ht="15.75">
      <c r="A139" s="260" t="s">
        <v>424</v>
      </c>
      <c r="B139" s="260"/>
      <c r="C139" s="260"/>
      <c r="D139" s="260"/>
      <c r="E139" s="260"/>
      <c r="F139" s="260"/>
      <c r="G139" s="260"/>
      <c r="H139" s="260"/>
      <c r="I139" s="261" t="s">
        <v>444</v>
      </c>
      <c r="J139" s="73"/>
    </row>
    <row r="140" spans="1:10" ht="6" customHeight="1">
      <c r="A140" s="260"/>
      <c r="B140" s="260"/>
      <c r="C140" s="260"/>
      <c r="D140" s="260"/>
      <c r="E140" s="260"/>
      <c r="F140" s="260"/>
      <c r="G140" s="260"/>
      <c r="H140" s="260"/>
      <c r="I140" s="261"/>
      <c r="J140" s="73"/>
    </row>
    <row r="141" spans="1:10" ht="8.25" customHeight="1">
      <c r="A141" s="260"/>
      <c r="B141" s="260"/>
      <c r="C141" s="260"/>
      <c r="D141" s="260"/>
      <c r="E141" s="260"/>
      <c r="F141" s="260"/>
      <c r="G141" s="260"/>
      <c r="H141" s="260"/>
      <c r="I141" s="261"/>
      <c r="J141" s="73"/>
    </row>
    <row r="142" spans="1:10" ht="63" customHeight="1">
      <c r="A142" s="264" t="s">
        <v>435</v>
      </c>
      <c r="B142" s="978" t="s">
        <v>617</v>
      </c>
      <c r="C142" s="978"/>
      <c r="D142" s="978"/>
      <c r="E142" s="978"/>
      <c r="F142" s="978"/>
      <c r="G142" s="978"/>
      <c r="H142" s="978"/>
      <c r="I142" s="978"/>
    </row>
    <row r="143" spans="1:10" ht="12" customHeight="1">
      <c r="A143" s="264"/>
      <c r="B143" s="978"/>
      <c r="C143" s="978"/>
      <c r="D143" s="978"/>
      <c r="E143" s="978"/>
      <c r="F143" s="978"/>
      <c r="G143" s="978"/>
      <c r="H143" s="978"/>
      <c r="I143" s="978"/>
    </row>
    <row r="144" spans="1:10" ht="124.5" customHeight="1">
      <c r="A144" s="264" t="s">
        <v>445</v>
      </c>
      <c r="B144" s="978" t="s">
        <v>618</v>
      </c>
      <c r="C144" s="978"/>
      <c r="D144" s="978"/>
      <c r="E144" s="978"/>
      <c r="F144" s="978"/>
      <c r="G144" s="978"/>
      <c r="H144" s="978"/>
      <c r="I144" s="978"/>
    </row>
    <row r="145" spans="1:10" ht="12" customHeight="1">
      <c r="A145" s="264"/>
      <c r="B145" s="978"/>
      <c r="C145" s="978"/>
      <c r="D145" s="978"/>
      <c r="E145" s="978"/>
      <c r="F145" s="978"/>
      <c r="G145" s="978"/>
      <c r="H145" s="978"/>
      <c r="I145" s="978"/>
    </row>
    <row r="146" spans="1:10" ht="121.5" customHeight="1">
      <c r="A146" s="264" t="s">
        <v>446</v>
      </c>
      <c r="B146" s="978" t="s">
        <v>619</v>
      </c>
      <c r="C146" s="978"/>
      <c r="D146" s="978"/>
      <c r="E146" s="978"/>
      <c r="F146" s="978"/>
      <c r="G146" s="978"/>
      <c r="H146" s="978"/>
      <c r="I146" s="978"/>
    </row>
    <row r="147" spans="1:10" ht="12" customHeight="1">
      <c r="A147" s="264"/>
      <c r="B147" s="978"/>
      <c r="C147" s="978"/>
      <c r="D147" s="978"/>
      <c r="E147" s="978"/>
      <c r="F147" s="978"/>
      <c r="G147" s="978"/>
      <c r="H147" s="978"/>
      <c r="I147" s="978"/>
    </row>
    <row r="148" spans="1:10" ht="155.25" customHeight="1">
      <c r="A148" s="264" t="s">
        <v>447</v>
      </c>
      <c r="B148" s="978" t="s">
        <v>620</v>
      </c>
      <c r="C148" s="978"/>
      <c r="D148" s="978"/>
      <c r="E148" s="978"/>
      <c r="F148" s="978"/>
      <c r="G148" s="978"/>
      <c r="H148" s="978"/>
      <c r="I148" s="978"/>
    </row>
    <row r="149" spans="1:10" ht="12" customHeight="1">
      <c r="A149" s="264"/>
      <c r="B149" s="978"/>
      <c r="C149" s="978"/>
      <c r="D149" s="978"/>
      <c r="E149" s="978"/>
      <c r="F149" s="978"/>
      <c r="G149" s="978"/>
      <c r="H149" s="978"/>
      <c r="I149" s="978"/>
    </row>
    <row r="150" spans="1:10" ht="78" customHeight="1">
      <c r="A150" s="264" t="s">
        <v>448</v>
      </c>
      <c r="B150" s="978" t="s">
        <v>621</v>
      </c>
      <c r="C150" s="978"/>
      <c r="D150" s="978"/>
      <c r="E150" s="978"/>
      <c r="F150" s="978"/>
      <c r="G150" s="978"/>
      <c r="H150" s="978"/>
      <c r="I150" s="978"/>
    </row>
    <row r="151" spans="1:10" ht="12" customHeight="1">
      <c r="A151" s="264"/>
      <c r="B151" s="978"/>
      <c r="C151" s="978"/>
      <c r="D151" s="978"/>
      <c r="E151" s="978"/>
      <c r="F151" s="978"/>
      <c r="G151" s="978"/>
      <c r="H151" s="978"/>
      <c r="I151" s="978"/>
    </row>
    <row r="152" spans="1:10" ht="93.75" customHeight="1">
      <c r="A152" s="264" t="s">
        <v>449</v>
      </c>
      <c r="B152" s="978" t="s">
        <v>622</v>
      </c>
      <c r="C152" s="978"/>
      <c r="D152" s="978"/>
      <c r="E152" s="978"/>
      <c r="F152" s="978"/>
      <c r="G152" s="978"/>
      <c r="H152" s="978"/>
      <c r="I152" s="978"/>
    </row>
    <row r="153" spans="1:10" ht="51" customHeight="1">
      <c r="A153" s="264"/>
      <c r="B153" s="258"/>
      <c r="C153" s="258"/>
      <c r="D153" s="258"/>
      <c r="E153" s="258"/>
      <c r="F153" s="258"/>
      <c r="G153" s="258"/>
      <c r="H153" s="258"/>
      <c r="I153" s="258"/>
    </row>
    <row r="154" spans="1:10" ht="24.95" customHeight="1">
      <c r="A154" s="264"/>
      <c r="B154" s="258"/>
      <c r="C154" s="258"/>
      <c r="D154" s="258"/>
      <c r="E154" s="258"/>
      <c r="F154" s="258"/>
      <c r="G154" s="258"/>
      <c r="H154" s="258"/>
      <c r="I154" s="258"/>
    </row>
    <row r="155" spans="1:10" ht="21" customHeight="1">
      <c r="A155" s="866" t="s">
        <v>422</v>
      </c>
      <c r="B155" s="866"/>
      <c r="C155" s="866"/>
      <c r="D155" s="866"/>
      <c r="E155" s="983" t="s">
        <v>422</v>
      </c>
      <c r="F155" s="983"/>
      <c r="G155" s="983"/>
      <c r="H155" s="983"/>
      <c r="I155" s="983"/>
      <c r="J155" s="73"/>
    </row>
    <row r="156" spans="1:10" ht="33" customHeight="1">
      <c r="A156" s="976" t="s">
        <v>423</v>
      </c>
      <c r="B156" s="976"/>
      <c r="C156" s="976"/>
      <c r="D156" s="976"/>
      <c r="E156" s="977" t="str">
        <f>E48</f>
        <v xml:space="preserve">(For &amp; On behalf of </v>
      </c>
      <c r="F156" s="977"/>
      <c r="G156" s="977"/>
      <c r="H156" s="977"/>
      <c r="I156" s="977"/>
      <c r="J156" s="73"/>
    </row>
    <row r="157" spans="1:10" ht="16.5" customHeight="1">
      <c r="A157" s="260" t="s">
        <v>424</v>
      </c>
      <c r="B157" s="260"/>
      <c r="C157" s="260"/>
      <c r="D157" s="260"/>
      <c r="E157" s="260"/>
      <c r="F157" s="260"/>
      <c r="G157" s="260"/>
      <c r="H157" s="260"/>
      <c r="I157" s="261" t="s">
        <v>450</v>
      </c>
      <c r="J157" s="73"/>
    </row>
    <row r="158" spans="1:10" ht="5.25" customHeight="1">
      <c r="A158" s="260"/>
      <c r="B158" s="260"/>
      <c r="C158" s="260"/>
      <c r="D158" s="260"/>
      <c r="E158" s="260"/>
      <c r="F158" s="260"/>
      <c r="G158" s="260"/>
      <c r="H158" s="260"/>
      <c r="I158" s="261"/>
      <c r="J158" s="73"/>
    </row>
    <row r="159" spans="1:10" ht="21" customHeight="1">
      <c r="A159" s="264"/>
      <c r="B159" s="978"/>
      <c r="C159" s="978"/>
      <c r="D159" s="978"/>
      <c r="E159" s="978"/>
      <c r="F159" s="978"/>
      <c r="G159" s="978"/>
      <c r="H159" s="978"/>
      <c r="I159" s="978"/>
    </row>
    <row r="160" spans="1:10" ht="8.1" customHeight="1">
      <c r="A160" s="264"/>
      <c r="B160" s="183"/>
      <c r="C160" s="183"/>
      <c r="D160" s="183"/>
      <c r="E160" s="183"/>
      <c r="F160" s="183"/>
      <c r="G160" s="183"/>
      <c r="H160" s="183"/>
      <c r="I160" s="183"/>
    </row>
    <row r="161" spans="1:9" ht="64.5" customHeight="1">
      <c r="A161" s="264" t="s">
        <v>451</v>
      </c>
      <c r="B161" s="978" t="s">
        <v>623</v>
      </c>
      <c r="C161" s="978"/>
      <c r="D161" s="978"/>
      <c r="E161" s="978"/>
      <c r="F161" s="978"/>
      <c r="G161" s="978"/>
      <c r="H161" s="978"/>
      <c r="I161" s="978"/>
    </row>
    <row r="162" spans="1:9" ht="7.5" customHeight="1">
      <c r="A162" s="264"/>
      <c r="B162" s="258"/>
      <c r="C162" s="258"/>
      <c r="D162" s="258"/>
      <c r="E162" s="258"/>
      <c r="F162" s="258"/>
      <c r="G162" s="258"/>
      <c r="H162" s="258"/>
      <c r="I162" s="258"/>
    </row>
    <row r="163" spans="1:9" ht="29.25" customHeight="1">
      <c r="A163" s="264" t="s">
        <v>614</v>
      </c>
      <c r="B163" s="978" t="s">
        <v>624</v>
      </c>
      <c r="C163" s="978"/>
      <c r="D163" s="978"/>
      <c r="E163" s="978"/>
      <c r="F163" s="978"/>
      <c r="G163" s="978"/>
      <c r="H163" s="978"/>
      <c r="I163" s="978"/>
    </row>
    <row r="164" spans="1:9" ht="58.5" customHeight="1">
      <c r="A164" s="264" t="s">
        <v>452</v>
      </c>
      <c r="B164" s="978" t="s">
        <v>625</v>
      </c>
      <c r="C164" s="978"/>
      <c r="D164" s="978"/>
      <c r="E164" s="978"/>
      <c r="F164" s="978"/>
      <c r="G164" s="978"/>
      <c r="H164" s="978"/>
      <c r="I164" s="978"/>
    </row>
    <row r="165" spans="1:9" ht="8.1" customHeight="1">
      <c r="A165" s="262"/>
      <c r="B165" s="183"/>
      <c r="C165" s="183"/>
      <c r="D165" s="183"/>
      <c r="E165" s="183"/>
      <c r="F165" s="183"/>
      <c r="G165" s="183"/>
      <c r="H165" s="183"/>
      <c r="I165" s="183"/>
    </row>
    <row r="166" spans="1:9" ht="16.5">
      <c r="A166" s="982" t="s">
        <v>453</v>
      </c>
      <c r="B166" s="982"/>
      <c r="C166" s="982"/>
      <c r="D166" s="982"/>
      <c r="E166" s="982"/>
      <c r="F166" s="982"/>
      <c r="G166" s="982"/>
      <c r="H166" s="982"/>
      <c r="I166" s="982"/>
    </row>
    <row r="167" spans="1:9" ht="8.1" customHeight="1">
      <c r="A167" s="262"/>
      <c r="B167" s="183"/>
      <c r="C167" s="183"/>
      <c r="D167" s="183"/>
      <c r="E167" s="183"/>
      <c r="F167" s="183"/>
      <c r="G167" s="183"/>
      <c r="H167" s="183"/>
      <c r="I167" s="183"/>
    </row>
    <row r="168" spans="1:9" ht="54.75" customHeight="1">
      <c r="A168" s="978" t="s">
        <v>454</v>
      </c>
      <c r="B168" s="978"/>
      <c r="C168" s="978"/>
      <c r="D168" s="978"/>
      <c r="E168" s="978"/>
      <c r="F168" s="978"/>
      <c r="G168" s="978"/>
      <c r="H168" s="978"/>
      <c r="I168" s="978"/>
    </row>
    <row r="169" spans="1:9" ht="8.1" customHeight="1">
      <c r="A169" s="263"/>
      <c r="B169" s="183"/>
      <c r="C169" s="183"/>
      <c r="D169" s="183"/>
      <c r="E169" s="183"/>
      <c r="F169" s="183"/>
      <c r="G169" s="183"/>
      <c r="H169" s="183"/>
      <c r="I169" s="183"/>
    </row>
    <row r="170" spans="1:9" ht="16.5">
      <c r="A170" s="982" t="s">
        <v>455</v>
      </c>
      <c r="B170" s="982"/>
      <c r="C170" s="982"/>
      <c r="D170" s="982"/>
      <c r="E170" s="982"/>
      <c r="F170" s="982"/>
      <c r="G170" s="982"/>
      <c r="H170" s="982"/>
      <c r="I170" s="982"/>
    </row>
    <row r="171" spans="1:9" ht="8.1" customHeight="1">
      <c r="A171" s="262"/>
      <c r="B171" s="183"/>
      <c r="C171" s="183"/>
      <c r="D171" s="183"/>
      <c r="E171" s="183"/>
      <c r="F171" s="183"/>
      <c r="G171" s="183"/>
      <c r="H171" s="183"/>
      <c r="I171" s="183"/>
    </row>
    <row r="172" spans="1:9" ht="75.75" customHeight="1">
      <c r="A172" s="264" t="s">
        <v>428</v>
      </c>
      <c r="B172" s="978" t="s">
        <v>626</v>
      </c>
      <c r="C172" s="978"/>
      <c r="D172" s="978"/>
      <c r="E172" s="978"/>
      <c r="F172" s="978"/>
      <c r="G172" s="978"/>
      <c r="H172" s="978"/>
      <c r="I172" s="978"/>
    </row>
    <row r="173" spans="1:9" ht="8.1" customHeight="1">
      <c r="A173" s="145"/>
      <c r="B173" s="183"/>
      <c r="C173" s="183"/>
      <c r="D173" s="183"/>
      <c r="E173" s="183"/>
      <c r="F173" s="183"/>
      <c r="G173" s="183"/>
      <c r="H173" s="183"/>
      <c r="I173" s="183"/>
    </row>
    <row r="174" spans="1:9" ht="42.75" customHeight="1">
      <c r="A174" s="264" t="s">
        <v>429</v>
      </c>
      <c r="B174" s="978" t="s">
        <v>627</v>
      </c>
      <c r="C174" s="978"/>
      <c r="D174" s="978"/>
      <c r="E174" s="978"/>
      <c r="F174" s="978"/>
      <c r="G174" s="978"/>
      <c r="H174" s="978"/>
      <c r="I174" s="978"/>
    </row>
    <row r="175" spans="1:9" ht="8.1" customHeight="1">
      <c r="A175" s="145"/>
      <c r="B175" s="183"/>
      <c r="C175" s="183"/>
      <c r="D175" s="183"/>
      <c r="E175" s="183"/>
      <c r="F175" s="183"/>
      <c r="G175" s="183"/>
      <c r="H175" s="183"/>
      <c r="I175" s="183"/>
    </row>
    <row r="176" spans="1:9" ht="60.75" customHeight="1">
      <c r="A176" s="264" t="s">
        <v>435</v>
      </c>
      <c r="B176" s="978" t="s">
        <v>456</v>
      </c>
      <c r="C176" s="978"/>
      <c r="D176" s="978"/>
      <c r="E176" s="978"/>
      <c r="F176" s="978"/>
      <c r="G176" s="978"/>
      <c r="H176" s="978"/>
      <c r="I176" s="978"/>
    </row>
    <row r="177" spans="1:10" ht="8.1" customHeight="1">
      <c r="A177" s="264"/>
      <c r="B177" s="183"/>
      <c r="C177" s="183"/>
      <c r="D177" s="183"/>
      <c r="E177" s="183"/>
      <c r="F177" s="183"/>
      <c r="G177" s="183"/>
      <c r="H177" s="183"/>
      <c r="I177" s="183"/>
    </row>
    <row r="178" spans="1:10" ht="43.5" customHeight="1">
      <c r="A178" s="264" t="s">
        <v>445</v>
      </c>
      <c r="B178" s="978" t="s">
        <v>457</v>
      </c>
      <c r="C178" s="978"/>
      <c r="D178" s="978"/>
      <c r="E178" s="978"/>
      <c r="F178" s="978"/>
      <c r="G178" s="978"/>
      <c r="H178" s="978"/>
      <c r="I178" s="978"/>
    </row>
    <row r="179" spans="1:10" ht="8.1" customHeight="1">
      <c r="A179" s="264"/>
      <c r="B179" s="183"/>
      <c r="C179" s="183"/>
      <c r="D179" s="183"/>
      <c r="E179" s="183"/>
      <c r="F179" s="183"/>
      <c r="G179" s="183"/>
      <c r="H179" s="183"/>
      <c r="I179" s="183"/>
    </row>
    <row r="180" spans="1:10" ht="24" customHeight="1">
      <c r="A180" s="264" t="s">
        <v>446</v>
      </c>
      <c r="B180" s="978" t="s">
        <v>628</v>
      </c>
      <c r="C180" s="978"/>
      <c r="D180" s="978"/>
      <c r="E180" s="978"/>
      <c r="F180" s="978"/>
      <c r="G180" s="978"/>
      <c r="H180" s="978"/>
      <c r="I180" s="978"/>
    </row>
    <row r="181" spans="1:10" ht="8.1" customHeight="1">
      <c r="A181" s="264"/>
      <c r="B181" s="183"/>
      <c r="C181" s="183"/>
      <c r="D181" s="183"/>
      <c r="E181" s="183"/>
      <c r="F181" s="183"/>
      <c r="G181" s="183"/>
      <c r="H181" s="183"/>
      <c r="I181" s="183"/>
    </row>
    <row r="182" spans="1:10" ht="90" customHeight="1">
      <c r="A182" s="264" t="s">
        <v>447</v>
      </c>
      <c r="B182" s="978" t="s">
        <v>629</v>
      </c>
      <c r="C182" s="978"/>
      <c r="D182" s="978"/>
      <c r="E182" s="978"/>
      <c r="F182" s="978"/>
      <c r="G182" s="978"/>
      <c r="H182" s="978"/>
      <c r="I182" s="978"/>
    </row>
    <row r="183" spans="1:10" ht="55.5" customHeight="1">
      <c r="A183" s="264" t="s">
        <v>458</v>
      </c>
      <c r="B183" s="984" t="s">
        <v>459</v>
      </c>
      <c r="C183" s="984"/>
      <c r="D183" s="984"/>
      <c r="E183" s="984"/>
      <c r="F183" s="984"/>
      <c r="G183" s="984"/>
      <c r="H183" s="984"/>
      <c r="I183" s="984"/>
    </row>
    <row r="184" spans="1:10" ht="31.5" customHeight="1">
      <c r="A184" s="264"/>
      <c r="B184" s="258"/>
      <c r="C184" s="258"/>
      <c r="D184" s="258"/>
      <c r="E184" s="258"/>
      <c r="F184" s="258"/>
      <c r="G184" s="258"/>
      <c r="H184" s="258"/>
      <c r="I184" s="258"/>
    </row>
    <row r="185" spans="1:10" ht="21" customHeight="1">
      <c r="A185" s="866" t="s">
        <v>422</v>
      </c>
      <c r="B185" s="866"/>
      <c r="C185" s="866"/>
      <c r="D185" s="866"/>
      <c r="E185" s="983" t="s">
        <v>422</v>
      </c>
      <c r="F185" s="983"/>
      <c r="G185" s="983"/>
      <c r="H185" s="983"/>
      <c r="I185" s="983"/>
      <c r="J185" s="73"/>
    </row>
    <row r="186" spans="1:10" ht="33" customHeight="1">
      <c r="A186" s="976" t="s">
        <v>423</v>
      </c>
      <c r="B186" s="976"/>
      <c r="C186" s="976"/>
      <c r="D186" s="976"/>
      <c r="E186" s="977" t="str">
        <f>E48</f>
        <v xml:space="preserve">(For &amp; On behalf of </v>
      </c>
      <c r="F186" s="977"/>
      <c r="G186" s="977"/>
      <c r="H186" s="977"/>
      <c r="I186" s="977"/>
      <c r="J186" s="73"/>
    </row>
    <row r="187" spans="1:10" ht="18.75" customHeight="1">
      <c r="A187" s="260" t="s">
        <v>424</v>
      </c>
      <c r="B187" s="260"/>
      <c r="C187" s="260"/>
      <c r="D187" s="260"/>
      <c r="E187" s="260"/>
      <c r="F187" s="260"/>
      <c r="G187" s="260"/>
      <c r="H187" s="260"/>
      <c r="I187" s="261" t="s">
        <v>460</v>
      </c>
      <c r="J187" s="73"/>
    </row>
    <row r="188" spans="1:10" ht="15.75">
      <c r="A188" s="260"/>
      <c r="B188" s="260"/>
      <c r="C188" s="260"/>
      <c r="D188" s="260"/>
      <c r="E188" s="260"/>
      <c r="F188" s="260"/>
      <c r="G188" s="260"/>
      <c r="H188" s="260"/>
      <c r="I188" s="261"/>
      <c r="J188" s="73"/>
    </row>
    <row r="189" spans="1:10" ht="53.25" customHeight="1">
      <c r="A189" s="264" t="s">
        <v>448</v>
      </c>
      <c r="B189" s="978" t="s">
        <v>461</v>
      </c>
      <c r="C189" s="978"/>
      <c r="D189" s="978"/>
      <c r="E189" s="978"/>
      <c r="F189" s="978"/>
      <c r="G189" s="978"/>
      <c r="H189" s="978"/>
      <c r="I189" s="978"/>
    </row>
    <row r="190" spans="1:10" ht="15.75">
      <c r="A190" s="262"/>
      <c r="B190" s="183"/>
      <c r="C190" s="183"/>
      <c r="D190" s="183"/>
      <c r="E190" s="183"/>
      <c r="F190" s="183"/>
      <c r="G190" s="183"/>
      <c r="H190" s="183"/>
      <c r="I190" s="183"/>
    </row>
    <row r="191" spans="1:10" ht="21.95" customHeight="1">
      <c r="A191" s="183"/>
      <c r="B191" s="257"/>
      <c r="C191" s="183"/>
      <c r="D191" s="183"/>
      <c r="E191" s="183"/>
      <c r="F191" s="257"/>
      <c r="G191" s="183"/>
      <c r="H191" s="183"/>
      <c r="I191" s="183"/>
    </row>
    <row r="192" spans="1:10" ht="21.95" customHeight="1">
      <c r="A192" s="183"/>
      <c r="B192" s="266" t="s">
        <v>462</v>
      </c>
      <c r="C192" s="266"/>
      <c r="D192" s="266"/>
      <c r="E192" s="266"/>
      <c r="F192" s="266" t="s">
        <v>462</v>
      </c>
      <c r="G192" s="266"/>
      <c r="H192" s="266"/>
      <c r="I192" s="266"/>
    </row>
    <row r="193" spans="1:9" ht="35.25" customHeight="1">
      <c r="A193" s="183"/>
      <c r="B193" s="979" t="s">
        <v>423</v>
      </c>
      <c r="C193" s="979"/>
      <c r="D193" s="979"/>
      <c r="E193" s="979"/>
      <c r="F193" s="979" t="str">
        <f>E48</f>
        <v xml:space="preserve">(For &amp; On behalf of </v>
      </c>
      <c r="G193" s="979"/>
      <c r="H193" s="979"/>
      <c r="I193" s="979"/>
    </row>
    <row r="194" spans="1:9" ht="21.95" customHeight="1">
      <c r="A194" s="183"/>
      <c r="B194" s="267"/>
      <c r="C194" s="262"/>
      <c r="D194" s="262"/>
      <c r="E194" s="262"/>
      <c r="F194" s="268"/>
      <c r="G194" s="268"/>
      <c r="H194" s="268"/>
      <c r="I194" s="268"/>
    </row>
    <row r="195" spans="1:9" ht="21.95" customHeight="1">
      <c r="A195" s="183"/>
      <c r="B195" s="866" t="s">
        <v>463</v>
      </c>
      <c r="C195" s="866"/>
      <c r="D195" s="866"/>
      <c r="E195" s="866"/>
      <c r="F195" s="866" t="s">
        <v>463</v>
      </c>
      <c r="G195" s="866"/>
      <c r="H195" s="866"/>
      <c r="I195" s="866"/>
    </row>
    <row r="196" spans="1:9" ht="21.95" customHeight="1">
      <c r="A196" s="183"/>
      <c r="B196" s="257"/>
      <c r="C196" s="262"/>
      <c r="D196" s="262"/>
      <c r="E196" s="262"/>
      <c r="F196" s="257"/>
      <c r="G196" s="262"/>
      <c r="H196" s="262"/>
      <c r="I196" s="262"/>
    </row>
    <row r="197" spans="1:9" ht="21.95" customHeight="1">
      <c r="A197" s="183"/>
      <c r="B197" s="257"/>
      <c r="C197" s="262"/>
      <c r="D197" s="262"/>
      <c r="E197" s="262"/>
      <c r="F197" s="257"/>
      <c r="G197" s="262"/>
      <c r="H197" s="262"/>
      <c r="I197" s="262"/>
    </row>
    <row r="198" spans="1:9" ht="24.75" customHeight="1">
      <c r="A198" s="183"/>
      <c r="B198" s="260" t="s">
        <v>464</v>
      </c>
      <c r="C198" s="269"/>
      <c r="D198" s="260"/>
      <c r="E198" s="260"/>
      <c r="F198" s="980" t="str">
        <f>"Name : "&amp; 'Names of Bidder'!D32</f>
        <v xml:space="preserve">Name : </v>
      </c>
      <c r="G198" s="981"/>
      <c r="H198" s="981"/>
      <c r="I198" s="981"/>
    </row>
    <row r="199" spans="1:9" ht="21.95" customHeight="1">
      <c r="A199" s="183"/>
      <c r="B199" s="260" t="s">
        <v>5</v>
      </c>
      <c r="C199" s="269"/>
      <c r="D199" s="260"/>
      <c r="E199" s="260"/>
      <c r="F199" s="980" t="str">
        <f>"Designation : " &amp; 'Names of Bidder'!D33</f>
        <v xml:space="preserve">Designation : </v>
      </c>
      <c r="G199" s="981"/>
      <c r="H199" s="981"/>
      <c r="I199" s="981"/>
    </row>
    <row r="200" spans="1:9" ht="21.95" customHeight="1">
      <c r="A200" s="183"/>
      <c r="B200" s="266"/>
      <c r="C200" s="262"/>
      <c r="D200" s="262"/>
      <c r="E200" s="262"/>
      <c r="F200" s="266"/>
      <c r="G200" s="262"/>
      <c r="H200" s="262"/>
      <c r="I200" s="262"/>
    </row>
    <row r="201" spans="1:9" ht="21.95" customHeight="1">
      <c r="A201" s="183"/>
      <c r="B201" s="866" t="s">
        <v>465</v>
      </c>
      <c r="C201" s="866"/>
      <c r="D201" s="866"/>
      <c r="E201" s="866"/>
      <c r="F201" s="866" t="s">
        <v>465</v>
      </c>
      <c r="G201" s="866"/>
      <c r="H201" s="866"/>
      <c r="I201" s="866"/>
    </row>
    <row r="202" spans="1:9" ht="21.95" customHeight="1">
      <c r="A202" s="183"/>
      <c r="B202" s="260" t="s">
        <v>464</v>
      </c>
      <c r="C202" s="260"/>
      <c r="D202" s="260"/>
      <c r="E202" s="260"/>
      <c r="F202" s="260" t="s">
        <v>464</v>
      </c>
      <c r="G202" s="266"/>
      <c r="H202" s="266"/>
      <c r="I202" s="266"/>
    </row>
    <row r="203" spans="1:9" ht="21.95" customHeight="1">
      <c r="A203" s="183"/>
      <c r="B203" s="260" t="s">
        <v>5</v>
      </c>
      <c r="C203" s="260"/>
      <c r="D203" s="260"/>
      <c r="E203" s="260"/>
      <c r="F203" s="260" t="s">
        <v>5</v>
      </c>
      <c r="G203" s="183"/>
      <c r="H203" s="183"/>
      <c r="I203" s="183"/>
    </row>
    <row r="204" spans="1:9" ht="21.95" customHeight="1">
      <c r="A204" s="183"/>
      <c r="B204" s="183"/>
      <c r="C204" s="183"/>
      <c r="D204" s="183"/>
      <c r="E204" s="183"/>
      <c r="F204" s="183"/>
      <c r="G204" s="183"/>
      <c r="H204" s="183"/>
      <c r="I204" s="183"/>
    </row>
    <row r="205" spans="1:9" ht="21.95" customHeight="1">
      <c r="A205" s="183"/>
      <c r="B205" s="866" t="s">
        <v>465</v>
      </c>
      <c r="C205" s="866"/>
      <c r="D205" s="866"/>
      <c r="E205" s="866"/>
      <c r="F205" s="866" t="s">
        <v>465</v>
      </c>
      <c r="G205" s="866"/>
      <c r="H205" s="866"/>
      <c r="I205" s="866"/>
    </row>
    <row r="206" spans="1:9" ht="21.95" customHeight="1">
      <c r="A206" s="183"/>
      <c r="B206" s="260" t="s">
        <v>464</v>
      </c>
      <c r="C206" s="260"/>
      <c r="D206" s="260"/>
      <c r="E206" s="260"/>
      <c r="F206" s="260" t="s">
        <v>464</v>
      </c>
      <c r="G206" s="266"/>
      <c r="H206" s="266"/>
      <c r="I206" s="266"/>
    </row>
    <row r="207" spans="1:9" ht="21.95" customHeight="1">
      <c r="A207" s="183"/>
      <c r="B207" s="260" t="s">
        <v>5</v>
      </c>
      <c r="C207" s="260"/>
      <c r="D207" s="260"/>
      <c r="E207" s="260"/>
      <c r="F207" s="260" t="s">
        <v>5</v>
      </c>
      <c r="G207" s="183"/>
      <c r="H207" s="183"/>
      <c r="I207" s="183"/>
    </row>
    <row r="208" spans="1:9" ht="21.95" customHeight="1">
      <c r="A208" s="183"/>
      <c r="B208" s="260"/>
      <c r="C208" s="260"/>
      <c r="D208" s="260"/>
      <c r="E208" s="260"/>
      <c r="F208" s="260"/>
      <c r="G208" s="183"/>
      <c r="H208" s="183"/>
      <c r="I208" s="183"/>
    </row>
    <row r="209" spans="1:9" ht="21.95" customHeight="1">
      <c r="A209" s="183"/>
      <c r="B209" s="260"/>
      <c r="C209" s="260"/>
      <c r="D209" s="260"/>
      <c r="E209" s="260"/>
      <c r="F209" s="260"/>
      <c r="G209" s="183"/>
      <c r="H209" s="183"/>
      <c r="I209" s="183"/>
    </row>
    <row r="210" spans="1:9" ht="21.95" customHeight="1">
      <c r="A210" s="183"/>
      <c r="B210" s="260"/>
      <c r="C210" s="260"/>
      <c r="D210" s="260"/>
      <c r="E210" s="260"/>
      <c r="F210" s="260"/>
      <c r="G210" s="183"/>
      <c r="H210" s="183"/>
      <c r="I210" s="183"/>
    </row>
    <row r="211" spans="1:9" ht="21.95" customHeight="1">
      <c r="A211" s="183"/>
      <c r="B211" s="260"/>
      <c r="C211" s="260"/>
      <c r="D211" s="260"/>
      <c r="E211" s="260"/>
      <c r="F211" s="260"/>
      <c r="G211" s="183"/>
      <c r="H211" s="183"/>
      <c r="I211" s="183"/>
    </row>
    <row r="212" spans="1:9" ht="21.95" customHeight="1">
      <c r="A212" s="183"/>
      <c r="B212" s="260"/>
      <c r="C212" s="260"/>
      <c r="D212" s="260"/>
      <c r="E212" s="260"/>
      <c r="F212" s="260"/>
      <c r="G212" s="183"/>
      <c r="H212" s="183"/>
      <c r="I212" s="183"/>
    </row>
    <row r="213" spans="1:9" ht="21.95" customHeight="1">
      <c r="A213" s="183"/>
      <c r="B213" s="260"/>
      <c r="C213" s="260"/>
      <c r="D213" s="260"/>
      <c r="E213" s="260"/>
      <c r="F213" s="260"/>
      <c r="G213" s="183"/>
      <c r="H213" s="183"/>
      <c r="I213" s="183"/>
    </row>
    <row r="214" spans="1:9" ht="21.95" customHeight="1">
      <c r="A214" s="183"/>
      <c r="B214" s="260"/>
      <c r="C214" s="260"/>
      <c r="D214" s="260"/>
      <c r="E214" s="260"/>
      <c r="F214" s="260"/>
      <c r="G214" s="183"/>
      <c r="H214" s="183"/>
      <c r="I214" s="183"/>
    </row>
    <row r="215" spans="1:9" ht="21.95" customHeight="1">
      <c r="A215" s="183"/>
      <c r="B215" s="260"/>
      <c r="C215" s="260"/>
      <c r="D215" s="260"/>
      <c r="E215" s="260"/>
      <c r="F215" s="260"/>
      <c r="G215" s="183"/>
      <c r="H215" s="183"/>
      <c r="I215" s="183"/>
    </row>
    <row r="216" spans="1:9" ht="21.95" customHeight="1">
      <c r="A216" s="183"/>
      <c r="B216" s="260"/>
      <c r="C216" s="260"/>
      <c r="D216" s="260"/>
      <c r="E216" s="260"/>
      <c r="F216" s="260"/>
      <c r="G216" s="183"/>
      <c r="H216" s="183"/>
      <c r="I216" s="183"/>
    </row>
    <row r="217" spans="1:9" ht="21.95" customHeight="1">
      <c r="A217" s="183"/>
      <c r="B217" s="260"/>
      <c r="C217" s="260"/>
      <c r="D217" s="260"/>
      <c r="E217" s="260"/>
      <c r="F217" s="260"/>
      <c r="G217" s="183"/>
      <c r="H217" s="183"/>
      <c r="I217" s="183"/>
    </row>
    <row r="218" spans="1:9" ht="21.95" customHeight="1">
      <c r="A218" s="183"/>
      <c r="B218" s="260"/>
      <c r="C218" s="260"/>
      <c r="D218" s="260"/>
      <c r="E218" s="260"/>
      <c r="F218" s="260"/>
      <c r="G218" s="183"/>
      <c r="H218" s="183"/>
      <c r="I218" s="183"/>
    </row>
    <row r="219" spans="1:9" ht="21.95" customHeight="1">
      <c r="A219" s="183"/>
      <c r="B219" s="260"/>
      <c r="C219" s="260"/>
      <c r="D219" s="260"/>
      <c r="E219" s="260"/>
      <c r="F219" s="260"/>
      <c r="G219" s="183"/>
      <c r="H219" s="183"/>
      <c r="I219" s="183"/>
    </row>
    <row r="220" spans="1:9" ht="15.75" customHeight="1">
      <c r="A220" s="183"/>
      <c r="B220" s="260"/>
      <c r="C220" s="260"/>
      <c r="D220" s="260"/>
      <c r="E220" s="260"/>
      <c r="F220" s="260"/>
      <c r="G220" s="183"/>
      <c r="H220" s="183"/>
      <c r="I220" s="183"/>
    </row>
    <row r="221" spans="1:9" ht="15.75">
      <c r="A221" s="270"/>
      <c r="B221" s="270"/>
      <c r="C221" s="270"/>
      <c r="D221" s="270"/>
      <c r="E221" s="270"/>
      <c r="F221" s="270"/>
      <c r="G221" s="270"/>
      <c r="H221" s="270"/>
      <c r="I221" s="270"/>
    </row>
    <row r="222" spans="1:9" ht="15.75">
      <c r="A222" s="260" t="s">
        <v>424</v>
      </c>
      <c r="B222" s="260"/>
      <c r="C222" s="260"/>
      <c r="D222" s="260"/>
      <c r="E222" s="260"/>
      <c r="F222" s="260"/>
      <c r="G222" s="260"/>
      <c r="H222" s="260"/>
      <c r="I222" s="261" t="s">
        <v>466</v>
      </c>
    </row>
    <row r="223" spans="1:9" ht="15.75">
      <c r="A223" s="183"/>
      <c r="B223" s="183"/>
      <c r="C223" s="183"/>
      <c r="D223" s="183"/>
      <c r="E223" s="183"/>
      <c r="F223" s="183"/>
      <c r="G223" s="183"/>
      <c r="H223" s="183"/>
      <c r="I223" s="183"/>
    </row>
    <row r="224" spans="1:9" ht="15.75">
      <c r="A224" s="183"/>
      <c r="B224" s="183"/>
      <c r="C224" s="183"/>
      <c r="D224" s="183"/>
      <c r="E224" s="183"/>
      <c r="F224" s="183"/>
      <c r="G224" s="183"/>
      <c r="H224" s="183"/>
      <c r="I224" s="183"/>
    </row>
    <row r="225" spans="1:9" ht="15.75">
      <c r="A225" s="183"/>
      <c r="B225" s="183"/>
      <c r="C225" s="183"/>
      <c r="D225" s="183"/>
      <c r="E225" s="183"/>
      <c r="F225" s="183"/>
      <c r="G225" s="183"/>
      <c r="H225" s="183"/>
      <c r="I225" s="183"/>
    </row>
    <row r="226" spans="1:9" ht="15.75">
      <c r="A226" s="183"/>
      <c r="B226" s="183"/>
      <c r="C226" s="183"/>
      <c r="D226" s="183"/>
      <c r="E226" s="183"/>
      <c r="F226" s="183"/>
      <c r="G226" s="183"/>
      <c r="H226" s="183"/>
      <c r="I226" s="183"/>
    </row>
    <row r="227" spans="1:9" ht="15.75">
      <c r="A227" s="183"/>
      <c r="B227" s="183"/>
      <c r="C227" s="183"/>
      <c r="D227" s="183"/>
      <c r="E227" s="183"/>
      <c r="F227" s="183"/>
      <c r="G227" s="183"/>
      <c r="H227" s="183"/>
      <c r="I227" s="183"/>
    </row>
    <row r="228" spans="1:9" ht="15.75">
      <c r="A228" s="183"/>
      <c r="B228" s="183"/>
      <c r="C228" s="183"/>
      <c r="D228" s="183"/>
      <c r="E228" s="183"/>
      <c r="F228" s="183"/>
      <c r="G228" s="183"/>
      <c r="H228" s="183"/>
      <c r="I228" s="183"/>
    </row>
    <row r="229" spans="1:9" ht="15.75">
      <c r="A229" s="183"/>
      <c r="B229" s="183"/>
      <c r="C229" s="183"/>
      <c r="D229" s="183"/>
      <c r="E229" s="183"/>
      <c r="F229" s="183"/>
      <c r="G229" s="183"/>
      <c r="H229" s="183"/>
      <c r="I229" s="183"/>
    </row>
    <row r="230" spans="1:9" ht="15.75">
      <c r="A230" s="183"/>
      <c r="B230" s="183"/>
      <c r="C230" s="183"/>
      <c r="D230" s="183"/>
      <c r="E230" s="183"/>
      <c r="F230" s="183"/>
      <c r="G230" s="183"/>
      <c r="H230" s="183"/>
      <c r="I230" s="183"/>
    </row>
    <row r="231" spans="1:9" ht="15.75">
      <c r="A231" s="183"/>
      <c r="B231" s="183"/>
      <c r="C231" s="183"/>
      <c r="D231" s="183"/>
      <c r="E231" s="183"/>
      <c r="F231" s="183"/>
      <c r="G231" s="183"/>
      <c r="H231" s="183"/>
      <c r="I231" s="183"/>
    </row>
    <row r="232" spans="1:9" ht="15.75">
      <c r="A232" s="183"/>
      <c r="B232" s="183"/>
      <c r="C232" s="183"/>
      <c r="D232" s="183"/>
      <c r="E232" s="183"/>
      <c r="F232" s="183"/>
      <c r="G232" s="183"/>
      <c r="H232" s="183"/>
      <c r="I232" s="183"/>
    </row>
    <row r="233" spans="1:9" ht="15.75">
      <c r="A233" s="183"/>
      <c r="B233" s="183"/>
      <c r="C233" s="183"/>
      <c r="D233" s="183"/>
      <c r="E233" s="183"/>
      <c r="F233" s="183"/>
      <c r="G233" s="183"/>
      <c r="H233" s="183"/>
      <c r="I233" s="183"/>
    </row>
    <row r="234" spans="1:9" ht="15.75">
      <c r="A234" s="183"/>
      <c r="B234" s="183"/>
      <c r="C234" s="183"/>
      <c r="D234" s="183"/>
      <c r="E234" s="183"/>
      <c r="F234" s="183"/>
      <c r="G234" s="183"/>
      <c r="H234" s="183"/>
      <c r="I234" s="183"/>
    </row>
    <row r="235" spans="1:9" ht="15.75">
      <c r="A235" s="183"/>
      <c r="B235" s="183"/>
      <c r="C235" s="183"/>
      <c r="D235" s="183"/>
      <c r="E235" s="183"/>
      <c r="F235" s="183"/>
      <c r="G235" s="183"/>
      <c r="H235" s="183"/>
      <c r="I235" s="183"/>
    </row>
  </sheetData>
  <sheetProtection password="CC69" sheet="1" formatColumns="0" formatRows="0" selectLockedCells="1"/>
  <customSheetViews>
    <customSheetView guid="{B7CC3635-BEA1-4EB6-9397-ABEDC5D04D5E}" scale="120" showPageBreaks="1" showGridLines="0" printArea="1" state="hidden" view="pageBreakPreview" topLeftCell="A133">
      <selection activeCell="A45" sqref="A45:I45"/>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1"/>
      <headerFooter alignWithMargins="0">
        <oddFooter>&amp;C&amp;A</oddFooter>
      </headerFooter>
    </customSheetView>
    <customSheetView guid="{7518E083-431A-45D0-A3DD-DF0866826B90}" scale="120" showPageBreaks="1" showGridLines="0" printArea="1" view="pageBreakPreview" topLeftCell="A133">
      <selection activeCell="A45" sqref="A45:I45"/>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2"/>
      <headerFooter alignWithMargins="0">
        <oddFooter>&amp;C&amp;A</oddFooter>
      </headerFooter>
    </customSheetView>
    <customSheetView guid="{CD28740F-9825-447C-B887-B18F0232D126}" scale="120" showPageBreaks="1" showGridLines="0" printArea="1" view="pageBreakPreview">
      <selection activeCell="A45" sqref="A45:I45"/>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3"/>
      <headerFooter alignWithMargins="0">
        <oddFooter>&amp;C&amp;A</oddFooter>
      </headerFooter>
    </customSheetView>
    <customSheetView guid="{012A8702-091E-4FD1-8E26-12B65B8B3B8C}" scale="120" showPageBreaks="1" showGridLines="0" printArea="1" view="pageBreakPreview">
      <selection activeCell="B2" sqref="B2:I2"/>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4"/>
      <headerFooter alignWithMargins="0">
        <oddFooter>&amp;C&amp;A</oddFooter>
      </headerFooter>
    </customSheetView>
    <customSheetView guid="{0D490C87-B003-4943-9825-ACE0B8E7CC06}" scale="120" showPageBreaks="1" showGridLines="0" printArea="1" view="pageBreakPreview" topLeftCell="A46">
      <selection activeCell="A50" sqref="A50:I50"/>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5"/>
      <headerFooter alignWithMargins="0">
        <oddFooter>&amp;C&amp;A</oddFooter>
      </headerFooter>
    </customSheetView>
    <customSheetView guid="{4D67A8FB-66CE-4EFD-8932-C754BE25ED43}" scale="120" showPageBreaks="1" showGridLines="0" printArea="1" view="pageBreakPreview" topLeftCell="A10">
      <selection activeCell="L6" sqref="L6"/>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6"/>
      <headerFooter alignWithMargins="0">
        <oddFooter>&amp;C&amp;A</oddFooter>
      </headerFooter>
    </customSheetView>
    <customSheetView guid="{B07CB001-8FAF-40AD-8AD5-A65A64B33B35}" scale="120" showPageBreaks="1" showGridLines="0" printArea="1" view="pageBreakPreview">
      <selection activeCell="L6" sqref="L6"/>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7"/>
      <headerFooter alignWithMargins="0">
        <oddFooter>&amp;C&amp;A</oddFooter>
      </headerFooter>
    </customSheetView>
    <customSheetView guid="{8CF338B0-8CA3-4AF4-816D-CB7A6D8E33BC}" scale="120" showPageBreaks="1" showGridLines="0" printArea="1" view="pageBreakPreview" topLeftCell="A58">
      <selection activeCell="M46" sqref="M46"/>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8"/>
      <headerFooter alignWithMargins="0">
        <oddFooter>&amp;C&amp;A</oddFooter>
      </headerFooter>
    </customSheetView>
    <customSheetView guid="{D05C69EC-C4A6-4AED-AFBA-A3044FD4B3FB}" scale="120" showPageBreaks="1" showGridLines="0" printArea="1" view="pageBreakPreview" topLeftCell="A19">
      <selection activeCell="M46" sqref="M46"/>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9"/>
      <headerFooter alignWithMargins="0">
        <oddFooter>&amp;C&amp;A</oddFooter>
      </headerFooter>
    </customSheetView>
    <customSheetView guid="{BE615921-12B2-47E1-81BB-292B559B4C46}" scale="120" showPageBreaks="1" showGridLines="0" printArea="1" view="pageBreakPreview" topLeftCell="A49">
      <selection activeCell="A56" sqref="A56:I56"/>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10"/>
      <headerFooter alignWithMargins="0">
        <oddFooter>&amp;C&amp;A</oddFooter>
      </headerFooter>
    </customSheetView>
    <customSheetView guid="{13A93EBF-985A-49FD-9FE0-DC75D238EC8C}" scale="120" showPageBreaks="1" showGridLines="0" printArea="1" view="pageBreakPreview" topLeftCell="A130">
      <selection activeCell="J68" sqref="J68"/>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11"/>
      <headerFooter alignWithMargins="0">
        <oddFooter>&amp;C&amp;A</oddFooter>
      </headerFooter>
    </customSheetView>
    <customSheetView guid="{1E2D7167-D6B7-4690-9A83-BF768C4223A4}" showPageBreaks="1" showGridLines="0" printArea="1" view="pageBreakPreview" topLeftCell="A67">
      <selection activeCell="B75" sqref="B75:I75"/>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7A88FC7A-7690-48AB-B789-172043AFADC8}" showPageBreaks="1" printArea="1" view="pageBreakPreview" topLeftCell="A172">
      <selection activeCell="B75" sqref="B75:I75"/>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CB7CD015-9A92-451A-BEF4-2BC98E3768DD}" showPageBreaks="1" printArea="1" view="pageBreakPreview" topLeftCell="A61">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44C1C443-3199-4288-884A-D16AF7B2CD69}" showPageBreaks="1" printArea="1" view="pageBreakPreview" topLeftCell="A61">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82E8A0F5-0020-4355-95CF-28601763A783}" showPageBreaks="1" printArea="1" view="pageBreakPreview" topLeftCell="A163">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9"/>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2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21"/>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82C64B11-1F50-45B5-B7BB-9F1DC733C833}" showPageBreaks="1" printArea="1" view="pageBreakPreview" topLeftCell="A46">
      <selection activeCell="B75" sqref="B75:C75"/>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CFBF18EC-8277-4311-991B-395AF21BB33B}" showPageBreaks="1" showGridLines="0" printArea="1" view="pageBreakPreview" topLeftCell="A67">
      <selection activeCell="B75" sqref="B75:I75"/>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AA750348-930C-43DE-ADD0-8D60980F5013}" showPageBreaks="1" showGridLines="0" printArea="1" view="pageBreakPreview" topLeftCell="A67">
      <selection activeCell="B75" sqref="B75:I75"/>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14C32814-5A59-4863-9FB1-822FBB75D7D1}" showPageBreaks="1" showGridLines="0" printArea="1" view="pageBreakPreview" topLeftCell="A16">
      <selection activeCell="C79" sqref="C79:I79"/>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6"/>
      <headerFooter alignWithMargins="0">
        <oddFooter>&amp;C&amp;A</oddFooter>
      </headerFooter>
    </customSheetView>
    <customSheetView guid="{1F125E51-1799-42D0-B41E-DC039BB17D59}" scale="120" showPageBreaks="1" showGridLines="0" printArea="1" view="pageBreakPreview" topLeftCell="A145">
      <selection activeCell="M46" sqref="M46"/>
      <rowBreaks count="8" manualBreakCount="8">
        <brk id="49" max="8" man="1"/>
        <brk id="75"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27"/>
      <headerFooter alignWithMargins="0">
        <oddFooter>&amp;C&amp;A</oddFooter>
      </headerFooter>
    </customSheetView>
    <customSheetView guid="{77353208-2D17-4D2E-ADE3-4F168F350B73}" scale="120" showPageBreaks="1" showGridLines="0" printArea="1" view="pageBreakPreview">
      <selection activeCell="L6" sqref="L6"/>
      <rowBreaks count="8" manualBreakCount="8">
        <brk id="49" max="8" man="1"/>
        <brk id="75"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28"/>
      <headerFooter alignWithMargins="0">
        <oddFooter>&amp;C&amp;A</oddFooter>
      </headerFooter>
    </customSheetView>
    <customSheetView guid="{010B040B-83D1-42E5-9354-A9BE9113BDAC}" scale="120" showPageBreaks="1" showGridLines="0" printArea="1" view="pageBreakPreview">
      <selection activeCell="B2" sqref="B2:I2"/>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29"/>
      <headerFooter alignWithMargins="0">
        <oddFooter>&amp;C&amp;A</oddFooter>
      </headerFooter>
    </customSheetView>
    <customSheetView guid="{FC200EB0-6614-47DB-96CE-7610471486D9}" scale="120" showPageBreaks="1" showGridLines="0" printArea="1" view="pageBreakPreview" topLeftCell="A163">
      <selection activeCell="B2" sqref="B2:I2"/>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30"/>
      <headerFooter alignWithMargins="0">
        <oddFooter>&amp;C&amp;A</oddFooter>
      </headerFooter>
    </customSheetView>
    <customSheetView guid="{35C772BD-8F05-4A18-BEC8-6AF744E22539}" scale="120" showPageBreaks="1" showGridLines="0" printArea="1" view="pageBreakPreview" topLeftCell="A40">
      <selection activeCell="B2" sqref="B2:I2"/>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31"/>
      <headerFooter alignWithMargins="0">
        <oddFooter>&amp;C&amp;A</oddFooter>
      </headerFooter>
    </customSheetView>
    <customSheetView guid="{FADCBE67-C557-4BB1-9129-D4D2EFCC4742}" scale="120" showPageBreaks="1" showGridLines="0" printArea="1" view="pageBreakPreview" topLeftCell="A133">
      <selection activeCell="A45" sqref="A45:I45"/>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32"/>
      <headerFooter alignWithMargins="0">
        <oddFooter>&amp;C&amp;A</oddFooter>
      </headerFooter>
    </customSheetView>
    <customSheetView guid="{E1B28BB1-ED8F-4C22-9AA1-AB162FCA7917}" scale="120" showPageBreaks="1" showGridLines="0" printArea="1" state="hidden" view="pageBreakPreview" topLeftCell="A133">
      <selection activeCell="A45" sqref="A45:I45"/>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33"/>
      <headerFooter alignWithMargins="0">
        <oddFooter>&amp;C&amp;A</oddFooter>
      </headerFooter>
    </customSheetView>
  </customSheetViews>
  <mergeCells count="124">
    <mergeCell ref="A1:I1"/>
    <mergeCell ref="B2:I2"/>
    <mergeCell ref="B3:I3"/>
    <mergeCell ref="B4:I4"/>
    <mergeCell ref="B5:I5"/>
    <mergeCell ref="B6:I6"/>
    <mergeCell ref="A37:I37"/>
    <mergeCell ref="A50:I50"/>
    <mergeCell ref="A54:I54"/>
    <mergeCell ref="A40:I40"/>
    <mergeCell ref="A41:I41"/>
    <mergeCell ref="A42:I42"/>
    <mergeCell ref="A43:I43"/>
    <mergeCell ref="A44:I44"/>
    <mergeCell ref="A45:I45"/>
    <mergeCell ref="A31:I31"/>
    <mergeCell ref="A32:I32"/>
    <mergeCell ref="A33:I33"/>
    <mergeCell ref="A34:I34"/>
    <mergeCell ref="A35:I35"/>
    <mergeCell ref="A36:I36"/>
    <mergeCell ref="A38:I38"/>
    <mergeCell ref="A39:I39"/>
    <mergeCell ref="A58:I58"/>
    <mergeCell ref="B60:I60"/>
    <mergeCell ref="C62:I62"/>
    <mergeCell ref="C64:I64"/>
    <mergeCell ref="E47:I47"/>
    <mergeCell ref="A48:D48"/>
    <mergeCell ref="E48:I48"/>
    <mergeCell ref="A47:D47"/>
    <mergeCell ref="C66:I66"/>
    <mergeCell ref="A52:I52"/>
    <mergeCell ref="A56:I56"/>
    <mergeCell ref="B68:I68"/>
    <mergeCell ref="A70:I70"/>
    <mergeCell ref="B72:I72"/>
    <mergeCell ref="A74:D74"/>
    <mergeCell ref="E74:I74"/>
    <mergeCell ref="A75:D75"/>
    <mergeCell ref="E75:I75"/>
    <mergeCell ref="C77:I77"/>
    <mergeCell ref="C79:I79"/>
    <mergeCell ref="C81:I81"/>
    <mergeCell ref="C83:I83"/>
    <mergeCell ref="C85:I85"/>
    <mergeCell ref="C87:I87"/>
    <mergeCell ref="A91:D91"/>
    <mergeCell ref="E91:I91"/>
    <mergeCell ref="A92:D92"/>
    <mergeCell ref="E92:I92"/>
    <mergeCell ref="C89:I89"/>
    <mergeCell ref="B90:I90"/>
    <mergeCell ref="A95:I95"/>
    <mergeCell ref="B97:I97"/>
    <mergeCell ref="B99:I99"/>
    <mergeCell ref="B101:I101"/>
    <mergeCell ref="A103:I103"/>
    <mergeCell ref="B105:I105"/>
    <mergeCell ref="B107:I107"/>
    <mergeCell ref="A109:I109"/>
    <mergeCell ref="B111:I111"/>
    <mergeCell ref="A114:D114"/>
    <mergeCell ref="E114:I114"/>
    <mergeCell ref="A115:D115"/>
    <mergeCell ref="E115:I115"/>
    <mergeCell ref="B112:I112"/>
    <mergeCell ref="B118:I118"/>
    <mergeCell ref="A120:I120"/>
    <mergeCell ref="B122:I122"/>
    <mergeCell ref="B124:I124"/>
    <mergeCell ref="A126:I126"/>
    <mergeCell ref="A128:I128"/>
    <mergeCell ref="A130:I130"/>
    <mergeCell ref="B132:I132"/>
    <mergeCell ref="B134:I134"/>
    <mergeCell ref="A137:D137"/>
    <mergeCell ref="E137:I137"/>
    <mergeCell ref="A138:D138"/>
    <mergeCell ref="E138:I138"/>
    <mergeCell ref="B159:I159"/>
    <mergeCell ref="B142:I142"/>
    <mergeCell ref="B143:I143"/>
    <mergeCell ref="B144:I144"/>
    <mergeCell ref="B145:I145"/>
    <mergeCell ref="B146:I146"/>
    <mergeCell ref="B148:I148"/>
    <mergeCell ref="B147:I147"/>
    <mergeCell ref="B149:I149"/>
    <mergeCell ref="B150:I150"/>
    <mergeCell ref="B152:I152"/>
    <mergeCell ref="A155:D155"/>
    <mergeCell ref="E155:I155"/>
    <mergeCell ref="A156:D156"/>
    <mergeCell ref="E156:I156"/>
    <mergeCell ref="B151:I151"/>
    <mergeCell ref="B161:I161"/>
    <mergeCell ref="A166:I166"/>
    <mergeCell ref="A168:I168"/>
    <mergeCell ref="A170:I170"/>
    <mergeCell ref="A185:D185"/>
    <mergeCell ref="E185:I185"/>
    <mergeCell ref="B180:I180"/>
    <mergeCell ref="B183:I183"/>
    <mergeCell ref="B163:I163"/>
    <mergeCell ref="B164:I164"/>
    <mergeCell ref="B172:I172"/>
    <mergeCell ref="B174:I174"/>
    <mergeCell ref="B176:I176"/>
    <mergeCell ref="B178:I178"/>
    <mergeCell ref="B201:E201"/>
    <mergeCell ref="F201:I201"/>
    <mergeCell ref="B205:E205"/>
    <mergeCell ref="F205:I205"/>
    <mergeCell ref="A186:D186"/>
    <mergeCell ref="E186:I186"/>
    <mergeCell ref="B189:I189"/>
    <mergeCell ref="B182:I182"/>
    <mergeCell ref="F193:I193"/>
    <mergeCell ref="B195:E195"/>
    <mergeCell ref="F198:I198"/>
    <mergeCell ref="F199:I199"/>
    <mergeCell ref="F195:I195"/>
    <mergeCell ref="B193:E193"/>
  </mergeCells>
  <printOptions horizontalCentered="1"/>
  <pageMargins left="0.75" right="0.75" top="0.68" bottom="0.19" header="0.5" footer="0.15"/>
  <pageSetup paperSize="9" scale="91" orientation="portrait" r:id="rId34"/>
  <headerFooter alignWithMargins="0">
    <oddFooter>&amp;C&amp;A</oddFooter>
  </headerFooter>
  <rowBreaks count="7" manualBreakCount="7">
    <brk id="49" max="8" man="1"/>
    <brk id="76" max="8" man="1"/>
    <brk id="94" max="8" man="1"/>
    <brk id="117" max="8" man="1"/>
    <brk id="140" max="8" man="1"/>
    <brk id="158" max="8" man="1"/>
    <brk id="187" max="8" man="1"/>
  </rowBreaks>
  <drawing r:id="rId35"/>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indexed="24"/>
  </sheetPr>
  <dimension ref="A1:AE114"/>
  <sheetViews>
    <sheetView showGridLines="0" view="pageBreakPreview" topLeftCell="A10" zoomScale="130" zoomScaleNormal="100" zoomScaleSheetLayoutView="130" workbookViewId="0">
      <selection activeCell="E18" sqref="E18"/>
    </sheetView>
  </sheetViews>
  <sheetFormatPr defaultRowHeight="16.5"/>
  <cols>
    <col min="1" max="1" width="12.140625" style="30" customWidth="1"/>
    <col min="2" max="2" width="20.5703125" style="30" customWidth="1"/>
    <col min="3" max="3" width="11.42578125" style="30" customWidth="1"/>
    <col min="4" max="4" width="14" style="30" customWidth="1"/>
    <col min="5" max="5" width="39.28515625" style="30" customWidth="1"/>
    <col min="6" max="6" width="0" style="224" hidden="1" customWidth="1"/>
    <col min="7" max="7" width="9.140625" style="224"/>
    <col min="8" max="8" width="0" style="224" hidden="1" customWidth="1"/>
    <col min="9" max="31" width="9.140625" style="224"/>
    <col min="32" max="16384" width="9.140625" style="26"/>
  </cols>
  <sheetData>
    <row r="1" spans="1:31">
      <c r="A1" s="22" t="str">
        <f>Basic!A3&amp;Basic!B3</f>
        <v>Specification No. :CC/NT/W-TW/DOM/A04/25/01234</v>
      </c>
      <c r="B1" s="23"/>
      <c r="C1" s="23"/>
      <c r="D1" s="23"/>
      <c r="E1" s="24" t="str">
        <f>"Attachment-15 "</f>
        <v xml:space="preserve">Attachment-15 </v>
      </c>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row>
    <row r="2" spans="1:31" ht="12" customHeight="1"/>
    <row r="3" spans="1:31" ht="90.75" customHeight="1">
      <c r="A3" s="648" t="str">
        <f>Basic!B1</f>
        <v>Transmission Line Package TL01 for construction of 132kV D/C (Single HTLS Equivalent Panther) Transmission line from Rammam-III HEP to POWERGRID Rangpo Substation under Consultancy services to NTPC Ltd.</v>
      </c>
      <c r="B3" s="648"/>
      <c r="C3" s="648"/>
      <c r="D3" s="648"/>
      <c r="E3" s="648"/>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row>
    <row r="4" spans="1:31" ht="15.75" customHeight="1">
      <c r="A4" s="29"/>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row>
    <row r="5" spans="1:31" ht="33.75" customHeight="1">
      <c r="A5" s="1002" t="s">
        <v>755</v>
      </c>
      <c r="B5" s="1002"/>
      <c r="C5" s="1002"/>
      <c r="D5" s="1002"/>
      <c r="E5" s="1002"/>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row>
    <row r="6" spans="1:31" ht="15" customHeight="1">
      <c r="A6" s="3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row>
    <row r="7" spans="1:31" ht="20.100000000000001" customHeight="1">
      <c r="A7" s="34"/>
      <c r="E7" s="14" t="str">
        <f>'Attach 3(JV)'!E7</f>
        <v>To:</v>
      </c>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row>
    <row r="8" spans="1:31" ht="36" customHeight="1">
      <c r="A8" s="647" t="str">
        <f>'Attach 3(JV)'!A7</f>
        <v>Bidder’s Name and Address :</v>
      </c>
      <c r="B8" s="647"/>
      <c r="C8" s="647"/>
      <c r="D8" s="647"/>
      <c r="E8" s="11" t="str">
        <f>'Attach 3(JV)'!E8</f>
        <v>Contract Services</v>
      </c>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row>
    <row r="9" spans="1:31" ht="20.100000000000001" customHeight="1">
      <c r="A9" s="12" t="s">
        <v>356</v>
      </c>
      <c r="B9" s="1003" t="str">
        <f>'Attach 3(JV)'!B9:D9</f>
        <v/>
      </c>
      <c r="C9" s="1003"/>
      <c r="D9" s="1003"/>
      <c r="E9" s="11" t="str">
        <f>'Attach 3(JV)'!E9</f>
        <v>Power Grid Corporation of India Ltd.,</v>
      </c>
      <c r="F9" s="223"/>
      <c r="G9" s="223"/>
      <c r="H9" s="223"/>
      <c r="I9" s="223"/>
      <c r="J9" s="223"/>
      <c r="K9" s="223"/>
      <c r="L9" s="223"/>
      <c r="M9" s="223"/>
      <c r="N9" s="223"/>
      <c r="O9" s="223"/>
      <c r="P9" s="223"/>
      <c r="Q9" s="223"/>
      <c r="R9" s="223"/>
      <c r="S9" s="223"/>
      <c r="T9" s="223"/>
      <c r="U9" s="223"/>
      <c r="V9" s="223"/>
      <c r="W9" s="223"/>
      <c r="X9" s="223"/>
      <c r="Y9" s="223"/>
      <c r="Z9" s="223"/>
      <c r="AA9" s="223"/>
      <c r="AB9" s="223"/>
      <c r="AC9" s="223"/>
      <c r="AD9" s="223"/>
      <c r="AE9" s="223"/>
    </row>
    <row r="10" spans="1:31" ht="20.100000000000001" customHeight="1">
      <c r="A10" s="12" t="s">
        <v>358</v>
      </c>
      <c r="B10" s="651" t="str">
        <f>'Attach 3(JV)'!B10:D10</f>
        <v/>
      </c>
      <c r="C10" s="651"/>
      <c r="D10" s="651"/>
      <c r="E10" s="11" t="str">
        <f>'Attach 3(JV)'!E10</f>
        <v>"Saudamini", Plot No. 2, Sector 29</v>
      </c>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row>
    <row r="11" spans="1:31" ht="17.25" customHeight="1">
      <c r="B11" s="651" t="str">
        <f>'Attach 3(JV)'!B11:D11</f>
        <v/>
      </c>
      <c r="C11" s="651"/>
      <c r="D11" s="651"/>
      <c r="E11" s="11" t="str">
        <f>'Attach 3(JV)'!E11</f>
        <v>Gurgaon (Haryana) - 122001</v>
      </c>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row>
    <row r="12" spans="1:31" ht="17.25" customHeight="1">
      <c r="A12" s="33"/>
      <c r="B12" s="651" t="str">
        <f>'Attach 3(JV)'!B12</f>
        <v/>
      </c>
      <c r="C12" s="651"/>
      <c r="D12" s="651"/>
      <c r="E12" s="11"/>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row>
    <row r="13" spans="1:31" ht="13.5" customHeight="1">
      <c r="A13" s="33"/>
      <c r="B13" s="651"/>
      <c r="C13" s="651"/>
      <c r="D13" s="651"/>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row>
    <row r="14" spans="1:31" ht="17.25" customHeight="1">
      <c r="A14" s="30" t="s">
        <v>350</v>
      </c>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row>
    <row r="15" spans="1:31" ht="8.25" hidden="1" customHeight="1">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row>
    <row r="16" spans="1:31" ht="56.25" customHeight="1">
      <c r="A16" s="225" t="s">
        <v>408</v>
      </c>
      <c r="B16" s="1012" t="s">
        <v>409</v>
      </c>
      <c r="C16" s="1012"/>
      <c r="D16" s="1012"/>
      <c r="E16" s="1012"/>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row>
    <row r="17" spans="1:31" ht="30.75" customHeight="1">
      <c r="A17" s="226"/>
      <c r="B17" s="1013" t="s">
        <v>756</v>
      </c>
      <c r="C17" s="1013"/>
      <c r="D17" s="1013"/>
      <c r="E17" s="101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row>
    <row r="18" spans="1:31" ht="22.5" customHeight="1">
      <c r="A18" s="59"/>
      <c r="B18" s="999" t="s">
        <v>757</v>
      </c>
      <c r="C18" s="1000"/>
      <c r="D18" s="1001"/>
      <c r="E18" s="146"/>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row>
    <row r="19" spans="1:31" ht="20.25" customHeight="1">
      <c r="A19" s="574"/>
      <c r="B19" s="999" t="s">
        <v>758</v>
      </c>
      <c r="C19" s="1000"/>
      <c r="D19" s="1001"/>
      <c r="E19" s="146"/>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row>
    <row r="20" spans="1:31">
      <c r="B20" s="1014"/>
      <c r="C20" s="1014"/>
      <c r="D20" s="1014"/>
      <c r="E20" s="1014"/>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row>
    <row r="21" spans="1:31" ht="35.25" customHeight="1">
      <c r="A21" s="225" t="s">
        <v>410</v>
      </c>
      <c r="B21" s="1012" t="s">
        <v>133</v>
      </c>
      <c r="C21" s="1012"/>
      <c r="D21" s="1012"/>
      <c r="E21" s="1012"/>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row>
    <row r="22" spans="1:31" ht="36" customHeight="1">
      <c r="A22" s="210" t="s">
        <v>157</v>
      </c>
      <c r="B22" s="1015" t="s">
        <v>134</v>
      </c>
      <c r="C22" s="1015"/>
      <c r="D22" s="1015"/>
      <c r="E22" s="190" t="str">
        <f>B9</f>
        <v/>
      </c>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row>
    <row r="23" spans="1:31" ht="18.95" customHeight="1">
      <c r="A23" s="211" t="s">
        <v>158</v>
      </c>
      <c r="B23" s="1011" t="s">
        <v>135</v>
      </c>
      <c r="C23" s="1011"/>
      <c r="D23" s="1011"/>
      <c r="E23" s="134"/>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row>
    <row r="24" spans="1:31" ht="18.95" customHeight="1">
      <c r="A24" s="212"/>
      <c r="B24" s="1011" t="s">
        <v>136</v>
      </c>
      <c r="C24" s="1011"/>
      <c r="D24" s="1011"/>
      <c r="E24" s="205"/>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row>
    <row r="25" spans="1:31" ht="18.95" customHeight="1">
      <c r="A25" s="212"/>
      <c r="B25" s="1011"/>
      <c r="C25" s="1011"/>
      <c r="D25" s="1011"/>
      <c r="E25" s="205"/>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row>
    <row r="26" spans="1:31" ht="18.95" customHeight="1">
      <c r="A26" s="212"/>
      <c r="B26" s="1011"/>
      <c r="C26" s="1011"/>
      <c r="D26" s="1011"/>
      <c r="E26" s="205"/>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row>
    <row r="27" spans="1:31" ht="18.95" customHeight="1">
      <c r="A27" s="212"/>
      <c r="B27" s="1011" t="s">
        <v>137</v>
      </c>
      <c r="C27" s="1011"/>
      <c r="D27" s="1011"/>
      <c r="E27" s="205"/>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row>
    <row r="28" spans="1:31" ht="18.95" customHeight="1">
      <c r="A28" s="212"/>
      <c r="B28" s="1011"/>
      <c r="C28" s="1011"/>
      <c r="D28" s="1011"/>
      <c r="E28" s="280"/>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row>
    <row r="29" spans="1:31" ht="18.95" customHeight="1">
      <c r="A29" s="212"/>
      <c r="B29" s="1011"/>
      <c r="C29" s="1011"/>
      <c r="D29" s="1011"/>
      <c r="E29" s="280"/>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row>
    <row r="30" spans="1:31" ht="18.95" customHeight="1">
      <c r="A30" s="212"/>
      <c r="B30" s="1011" t="s">
        <v>138</v>
      </c>
      <c r="C30" s="1011"/>
      <c r="D30" s="1011"/>
      <c r="E30" s="280"/>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row>
    <row r="31" spans="1:31" ht="18.95" customHeight="1">
      <c r="A31" s="212"/>
      <c r="B31" s="1011"/>
      <c r="C31" s="1011"/>
      <c r="D31" s="1011"/>
      <c r="E31" s="205"/>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row>
    <row r="32" spans="1:31" ht="18.95" customHeight="1">
      <c r="A32" s="227"/>
      <c r="B32" s="1016"/>
      <c r="C32" s="1016"/>
      <c r="D32" s="1016"/>
      <c r="E32" s="206"/>
      <c r="F32" s="223"/>
      <c r="G32" s="223"/>
      <c r="H32" s="223"/>
      <c r="I32" s="223"/>
      <c r="J32" s="223"/>
      <c r="K32" s="223"/>
      <c r="L32" s="223"/>
      <c r="M32" s="223"/>
      <c r="N32" s="223"/>
      <c r="O32" s="223"/>
      <c r="P32" s="223"/>
      <c r="Q32" s="223"/>
      <c r="R32" s="223"/>
      <c r="S32" s="223"/>
      <c r="T32" s="223"/>
      <c r="U32" s="223"/>
      <c r="V32" s="223"/>
      <c r="W32" s="223"/>
      <c r="X32" s="223"/>
      <c r="Y32" s="223"/>
      <c r="Z32" s="223"/>
      <c r="AA32" s="223"/>
      <c r="AB32" s="223"/>
      <c r="AC32" s="223"/>
      <c r="AD32" s="223"/>
      <c r="AE32" s="223"/>
    </row>
    <row r="33" spans="1:31" ht="18.95" customHeight="1">
      <c r="A33" s="211" t="s">
        <v>560</v>
      </c>
      <c r="B33" s="1009" t="s">
        <v>139</v>
      </c>
      <c r="C33" s="1009"/>
      <c r="D33" s="1009"/>
      <c r="E33" s="1004"/>
      <c r="F33" s="223"/>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row>
    <row r="34" spans="1:31" ht="60.75" customHeight="1">
      <c r="A34" s="212"/>
      <c r="B34" s="1006" t="s">
        <v>140</v>
      </c>
      <c r="C34" s="1007"/>
      <c r="D34" s="1008"/>
      <c r="E34" s="1005"/>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row>
    <row r="35" spans="1:31" ht="96.75" customHeight="1">
      <c r="A35" s="209" t="s">
        <v>561</v>
      </c>
      <c r="B35" s="1024" t="s">
        <v>559</v>
      </c>
      <c r="C35" s="1024"/>
      <c r="D35" s="1024"/>
      <c r="E35" s="146"/>
      <c r="F35" s="223">
        <f>IF(E35="Yes",1,0)</f>
        <v>0</v>
      </c>
      <c r="G35" s="223"/>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row>
    <row r="36" spans="1:31" ht="69" customHeight="1">
      <c r="A36" s="209" t="s">
        <v>563</v>
      </c>
      <c r="B36" s="999" t="s">
        <v>564</v>
      </c>
      <c r="C36" s="1000"/>
      <c r="D36" s="1001"/>
      <c r="E36" s="372"/>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row>
    <row r="37" spans="1:31" ht="126.75" customHeight="1">
      <c r="A37" s="209" t="s">
        <v>580</v>
      </c>
      <c r="B37" s="999" t="s">
        <v>579</v>
      </c>
      <c r="C37" s="1000"/>
      <c r="D37" s="1001"/>
      <c r="E37" s="146"/>
      <c r="F37" s="223"/>
      <c r="G37" s="223"/>
      <c r="H37" s="223"/>
      <c r="I37" s="223"/>
      <c r="J37" s="223"/>
      <c r="K37" s="223"/>
      <c r="L37" s="223"/>
      <c r="M37" s="223"/>
      <c r="N37" s="223"/>
      <c r="O37" s="223"/>
      <c r="P37" s="223"/>
      <c r="Q37" s="223"/>
      <c r="R37" s="223"/>
      <c r="S37" s="223"/>
      <c r="T37" s="223"/>
      <c r="U37" s="223"/>
      <c r="V37" s="223"/>
      <c r="W37" s="223"/>
      <c r="X37" s="223"/>
      <c r="Y37" s="223"/>
      <c r="Z37" s="223"/>
      <c r="AA37" s="223"/>
      <c r="AB37" s="223"/>
      <c r="AC37" s="223"/>
      <c r="AD37" s="223"/>
      <c r="AE37" s="223"/>
    </row>
    <row r="38" spans="1:31" ht="17.100000000000001" customHeight="1">
      <c r="A38" s="209" t="s">
        <v>159</v>
      </c>
      <c r="B38" s="646" t="s">
        <v>141</v>
      </c>
      <c r="C38" s="646"/>
      <c r="D38" s="646"/>
      <c r="E38" s="37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row>
    <row r="39" spans="1:31" ht="17.100000000000001" customHeight="1">
      <c r="A39" s="209" t="s">
        <v>160</v>
      </c>
      <c r="B39" s="959" t="s">
        <v>538</v>
      </c>
      <c r="C39" s="960"/>
      <c r="D39" s="961"/>
      <c r="E39" s="98"/>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row>
    <row r="40" spans="1:31" ht="37.5" customHeight="1">
      <c r="A40" s="209" t="s">
        <v>534</v>
      </c>
      <c r="B40" s="930" t="s">
        <v>539</v>
      </c>
      <c r="C40" s="931"/>
      <c r="D40" s="932"/>
      <c r="E40" s="98"/>
      <c r="F40" s="223"/>
      <c r="G40" s="223"/>
      <c r="H40" s="223"/>
      <c r="I40" s="223"/>
      <c r="J40" s="223"/>
      <c r="K40" s="223"/>
      <c r="L40" s="223"/>
      <c r="M40" s="223"/>
      <c r="N40" s="223"/>
      <c r="O40" s="223"/>
      <c r="P40" s="223"/>
      <c r="Q40" s="223"/>
      <c r="R40" s="223"/>
      <c r="S40" s="223"/>
      <c r="T40" s="223"/>
      <c r="U40" s="223"/>
      <c r="V40" s="223"/>
      <c r="W40" s="223"/>
      <c r="X40" s="223"/>
      <c r="Y40" s="223"/>
      <c r="Z40" s="223"/>
      <c r="AA40" s="223"/>
      <c r="AB40" s="223"/>
      <c r="AC40" s="223"/>
      <c r="AD40" s="223"/>
      <c r="AE40" s="223"/>
    </row>
    <row r="41" spans="1:31" ht="16.5" customHeight="1">
      <c r="A41" s="209"/>
      <c r="B41" s="1019" t="s">
        <v>540</v>
      </c>
      <c r="C41" s="1020"/>
      <c r="D41" s="1021"/>
      <c r="E41" s="366" t="s">
        <v>541</v>
      </c>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row>
    <row r="42" spans="1:31" ht="16.5" customHeight="1">
      <c r="A42" s="209" t="s">
        <v>23</v>
      </c>
      <c r="B42" s="903"/>
      <c r="C42" s="1010"/>
      <c r="D42" s="904"/>
      <c r="E42" s="98"/>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row>
    <row r="43" spans="1:31" ht="16.5" customHeight="1">
      <c r="A43" s="209" t="s">
        <v>32</v>
      </c>
      <c r="B43" s="903"/>
      <c r="C43" s="1010"/>
      <c r="D43" s="904"/>
      <c r="E43" s="98"/>
      <c r="F43" s="223"/>
      <c r="G43" s="223"/>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row>
    <row r="44" spans="1:31" ht="16.5" customHeight="1">
      <c r="A44" s="209" t="s">
        <v>513</v>
      </c>
      <c r="B44" s="903"/>
      <c r="C44" s="1010"/>
      <c r="D44" s="904"/>
      <c r="E44" s="98"/>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row>
    <row r="45" spans="1:31" ht="53.25" customHeight="1">
      <c r="A45" s="209" t="s">
        <v>542</v>
      </c>
      <c r="B45" s="930" t="s">
        <v>543</v>
      </c>
      <c r="C45" s="931"/>
      <c r="D45" s="932"/>
      <c r="E45" s="98"/>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row>
    <row r="46" spans="1:31" ht="16.5" customHeight="1">
      <c r="A46" s="209"/>
      <c r="B46" s="1019" t="s">
        <v>540</v>
      </c>
      <c r="C46" s="1020"/>
      <c r="D46" s="1021"/>
      <c r="E46" s="366" t="s">
        <v>541</v>
      </c>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row>
    <row r="47" spans="1:31" ht="16.5" customHeight="1">
      <c r="A47" s="209" t="s">
        <v>23</v>
      </c>
      <c r="B47" s="903"/>
      <c r="C47" s="1010"/>
      <c r="D47" s="904"/>
      <c r="E47" s="98"/>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row>
    <row r="48" spans="1:31" ht="16.5" customHeight="1">
      <c r="A48" s="209" t="s">
        <v>32</v>
      </c>
      <c r="B48" s="903"/>
      <c r="C48" s="1010"/>
      <c r="D48" s="904"/>
      <c r="E48" s="98"/>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row>
    <row r="49" spans="1:31" ht="17.100000000000001" customHeight="1">
      <c r="A49" s="209" t="s">
        <v>513</v>
      </c>
      <c r="B49" s="903"/>
      <c r="C49" s="1010"/>
      <c r="D49" s="904"/>
      <c r="E49" s="98"/>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row>
    <row r="50" spans="1:31" ht="17.100000000000001" customHeight="1">
      <c r="A50" s="209" t="s">
        <v>565</v>
      </c>
      <c r="B50" s="903"/>
      <c r="C50" s="1010"/>
      <c r="D50" s="904"/>
      <c r="E50" s="98"/>
      <c r="F50" s="223"/>
      <c r="G50" s="223"/>
      <c r="H50" s="223"/>
      <c r="I50" s="223"/>
      <c r="J50" s="223"/>
      <c r="K50" s="223"/>
      <c r="L50" s="223"/>
      <c r="M50" s="223"/>
      <c r="N50" s="223"/>
      <c r="O50" s="223"/>
      <c r="P50" s="223"/>
      <c r="Q50" s="223"/>
      <c r="R50" s="223"/>
      <c r="S50" s="223"/>
      <c r="T50" s="223"/>
      <c r="U50" s="223"/>
      <c r="V50" s="223"/>
      <c r="W50" s="223"/>
      <c r="X50" s="223"/>
      <c r="Y50" s="223"/>
      <c r="Z50" s="223"/>
      <c r="AA50" s="223"/>
      <c r="AB50" s="223"/>
      <c r="AC50" s="223"/>
      <c r="AD50" s="223"/>
      <c r="AE50" s="223"/>
    </row>
    <row r="51" spans="1:31" ht="17.100000000000001" customHeight="1">
      <c r="A51" s="209" t="s">
        <v>566</v>
      </c>
      <c r="B51" s="903"/>
      <c r="C51" s="1010"/>
      <c r="D51" s="904"/>
      <c r="E51" s="98"/>
      <c r="F51" s="223"/>
      <c r="G51" s="223"/>
      <c r="H51" s="223"/>
      <c r="I51" s="223"/>
      <c r="J51" s="223"/>
      <c r="K51" s="223"/>
      <c r="L51" s="223"/>
      <c r="M51" s="223"/>
      <c r="N51" s="223"/>
      <c r="O51" s="223"/>
      <c r="P51" s="223"/>
      <c r="Q51" s="223"/>
      <c r="R51" s="223"/>
      <c r="S51" s="223"/>
      <c r="T51" s="223"/>
      <c r="U51" s="223"/>
      <c r="V51" s="223"/>
      <c r="W51" s="223"/>
      <c r="X51" s="223"/>
      <c r="Y51" s="223"/>
      <c r="Z51" s="223"/>
      <c r="AA51" s="223"/>
      <c r="AB51" s="223"/>
      <c r="AC51" s="223"/>
      <c r="AD51" s="223"/>
      <c r="AE51" s="223"/>
    </row>
    <row r="52" spans="1:31" ht="17.100000000000001" customHeight="1">
      <c r="A52" s="209" t="s">
        <v>161</v>
      </c>
      <c r="B52" s="646" t="s">
        <v>142</v>
      </c>
      <c r="C52" s="646"/>
      <c r="D52" s="646"/>
      <c r="E52" s="98"/>
      <c r="F52" s="223"/>
      <c r="G52" s="223"/>
      <c r="H52" s="223"/>
      <c r="I52" s="223"/>
      <c r="J52" s="223"/>
      <c r="K52" s="223"/>
      <c r="L52" s="223"/>
      <c r="M52" s="223"/>
      <c r="N52" s="223"/>
      <c r="O52" s="223"/>
      <c r="P52" s="223"/>
      <c r="Q52" s="223"/>
      <c r="R52" s="223"/>
      <c r="S52" s="223"/>
      <c r="T52" s="223"/>
      <c r="U52" s="223"/>
      <c r="V52" s="223"/>
      <c r="W52" s="223"/>
      <c r="X52" s="223"/>
      <c r="Y52" s="223"/>
      <c r="Z52" s="223"/>
      <c r="AA52" s="223"/>
      <c r="AB52" s="223"/>
      <c r="AC52" s="223"/>
      <c r="AD52" s="223"/>
      <c r="AE52" s="223"/>
    </row>
    <row r="53" spans="1:31" ht="17.100000000000001" customHeight="1">
      <c r="A53" s="53" t="s">
        <v>544</v>
      </c>
      <c r="B53" s="1011" t="s">
        <v>143</v>
      </c>
      <c r="C53" s="1011"/>
      <c r="D53" s="1011"/>
      <c r="E53" s="98"/>
      <c r="F53" s="223"/>
      <c r="G53" s="223"/>
      <c r="H53" s="223"/>
      <c r="I53" s="223"/>
      <c r="J53" s="223"/>
      <c r="K53" s="223"/>
      <c r="L53" s="223"/>
      <c r="M53" s="223"/>
      <c r="N53" s="223"/>
      <c r="O53" s="223"/>
      <c r="P53" s="223"/>
      <c r="Q53" s="223"/>
      <c r="R53" s="223"/>
      <c r="S53" s="223"/>
      <c r="T53" s="223"/>
      <c r="U53" s="223"/>
      <c r="V53" s="223"/>
      <c r="W53" s="223"/>
      <c r="X53" s="223"/>
      <c r="Y53" s="223"/>
      <c r="Z53" s="223"/>
      <c r="AA53" s="223"/>
      <c r="AB53" s="223"/>
      <c r="AC53" s="223"/>
      <c r="AD53" s="223"/>
      <c r="AE53" s="223"/>
    </row>
    <row r="54" spans="1:31" ht="17.100000000000001" customHeight="1">
      <c r="A54" s="133"/>
      <c r="B54" s="1011"/>
      <c r="C54" s="1011"/>
      <c r="D54" s="1011"/>
      <c r="E54" s="205"/>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row>
    <row r="55" spans="1:31" ht="17.100000000000001" customHeight="1">
      <c r="A55" s="127"/>
      <c r="B55" s="1016"/>
      <c r="C55" s="1016"/>
      <c r="D55" s="1016"/>
      <c r="E55" s="206"/>
      <c r="F55" s="223"/>
      <c r="G55" s="223"/>
      <c r="H55" s="223"/>
      <c r="I55" s="223"/>
      <c r="J55" s="223"/>
      <c r="K55" s="223"/>
      <c r="L55" s="223"/>
      <c r="M55" s="223"/>
      <c r="N55" s="223"/>
      <c r="O55" s="223"/>
      <c r="P55" s="223"/>
      <c r="Q55" s="223"/>
      <c r="R55" s="223"/>
      <c r="S55" s="223"/>
      <c r="T55" s="223"/>
      <c r="U55" s="223"/>
      <c r="V55" s="223"/>
      <c r="W55" s="223"/>
      <c r="X55" s="223"/>
      <c r="Y55" s="223"/>
      <c r="Z55" s="223"/>
      <c r="AA55" s="223"/>
      <c r="AB55" s="223"/>
      <c r="AC55" s="223"/>
      <c r="AD55" s="223"/>
      <c r="AE55" s="223"/>
    </row>
    <row r="56" spans="1:31" ht="17.100000000000001" customHeight="1">
      <c r="A56" s="133" t="s">
        <v>545</v>
      </c>
      <c r="B56" s="1018" t="s">
        <v>144</v>
      </c>
      <c r="C56" s="1018"/>
      <c r="D56" s="1018"/>
      <c r="E56" s="207"/>
      <c r="F56" s="223"/>
      <c r="G56" s="223"/>
      <c r="H56" s="223"/>
      <c r="I56" s="223"/>
      <c r="J56" s="223"/>
      <c r="K56" s="223"/>
      <c r="L56" s="223"/>
      <c r="M56" s="223"/>
      <c r="N56" s="223"/>
      <c r="O56" s="223"/>
      <c r="P56" s="223"/>
      <c r="Q56" s="223"/>
      <c r="R56" s="223"/>
      <c r="S56" s="223"/>
      <c r="T56" s="223"/>
      <c r="U56" s="223"/>
      <c r="V56" s="223"/>
      <c r="W56" s="223"/>
      <c r="X56" s="223"/>
      <c r="Y56" s="223"/>
      <c r="Z56" s="223"/>
      <c r="AA56" s="223"/>
      <c r="AB56" s="223"/>
      <c r="AC56" s="223"/>
      <c r="AD56" s="223"/>
      <c r="AE56" s="223"/>
    </row>
    <row r="57" spans="1:31" ht="17.100000000000001" customHeight="1">
      <c r="A57" s="133"/>
      <c r="B57" s="1011" t="s">
        <v>174</v>
      </c>
      <c r="C57" s="1011"/>
      <c r="D57" s="1011"/>
      <c r="E57" s="205"/>
      <c r="F57" s="223"/>
      <c r="G57" s="223"/>
      <c r="H57" s="223"/>
      <c r="I57" s="223"/>
      <c r="J57" s="223"/>
      <c r="K57" s="223"/>
      <c r="L57" s="223"/>
      <c r="M57" s="223"/>
      <c r="N57" s="223"/>
      <c r="O57" s="223"/>
      <c r="P57" s="223"/>
      <c r="Q57" s="223"/>
      <c r="R57" s="223"/>
      <c r="S57" s="223"/>
      <c r="T57" s="223"/>
      <c r="U57" s="223"/>
      <c r="V57" s="223"/>
      <c r="W57" s="223"/>
      <c r="X57" s="223"/>
      <c r="Y57" s="223"/>
      <c r="Z57" s="223"/>
      <c r="AA57" s="223"/>
      <c r="AB57" s="223"/>
      <c r="AC57" s="223"/>
      <c r="AD57" s="223"/>
      <c r="AE57" s="223"/>
    </row>
    <row r="58" spans="1:31" ht="17.100000000000001" customHeight="1">
      <c r="A58" s="53" t="s">
        <v>546</v>
      </c>
      <c r="B58" s="1026" t="s">
        <v>154</v>
      </c>
      <c r="C58" s="1027"/>
      <c r="D58" s="1028"/>
      <c r="E58" s="208"/>
      <c r="F58" s="223"/>
      <c r="G58" s="223"/>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row>
    <row r="59" spans="1:31" ht="17.100000000000001" customHeight="1">
      <c r="A59" s="133"/>
      <c r="B59" s="1011" t="s">
        <v>145</v>
      </c>
      <c r="C59" s="1011"/>
      <c r="D59" s="1011"/>
      <c r="E59" s="205"/>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row>
    <row r="60" spans="1:31" ht="17.100000000000001" customHeight="1">
      <c r="A60" s="133"/>
      <c r="B60" s="1011" t="s">
        <v>146</v>
      </c>
      <c r="C60" s="1011"/>
      <c r="D60" s="1011"/>
      <c r="E60" s="205"/>
      <c r="F60" s="223"/>
      <c r="G60" s="223"/>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c r="AE60" s="223"/>
    </row>
    <row r="61" spans="1:31" ht="17.100000000000001" customHeight="1">
      <c r="A61" s="127"/>
      <c r="B61" s="1016" t="s">
        <v>147</v>
      </c>
      <c r="C61" s="1016"/>
      <c r="D61" s="1016"/>
      <c r="E61" s="206"/>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row>
    <row r="62" spans="1:31" ht="17.100000000000001" customHeight="1">
      <c r="A62" s="53" t="s">
        <v>162</v>
      </c>
      <c r="B62" s="1017" t="s">
        <v>148</v>
      </c>
      <c r="C62" s="1017"/>
      <c r="D62" s="1017"/>
      <c r="E62" s="208"/>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row>
    <row r="63" spans="1:31" ht="17.100000000000001" customHeight="1">
      <c r="A63" s="133"/>
      <c r="B63" s="1011" t="s">
        <v>149</v>
      </c>
      <c r="C63" s="1011"/>
      <c r="D63" s="1011"/>
      <c r="E63" s="205"/>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row>
    <row r="64" spans="1:31" ht="17.100000000000001" customHeight="1">
      <c r="A64" s="133"/>
      <c r="B64" s="1011" t="s">
        <v>150</v>
      </c>
      <c r="C64" s="1011"/>
      <c r="D64" s="1011"/>
      <c r="E64" s="205"/>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row>
    <row r="65" spans="1:31" ht="17.100000000000001" customHeight="1">
      <c r="A65" s="133"/>
      <c r="B65" s="1011"/>
      <c r="C65" s="1011"/>
      <c r="D65" s="1011"/>
      <c r="E65" s="205"/>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row>
    <row r="66" spans="1:31" ht="17.100000000000001" customHeight="1">
      <c r="A66" s="133"/>
      <c r="B66" s="1011"/>
      <c r="C66" s="1011"/>
      <c r="D66" s="1011"/>
      <c r="E66" s="205"/>
      <c r="F66" s="223"/>
      <c r="G66" s="223"/>
      <c r="H66" s="228">
        <v>2</v>
      </c>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row>
    <row r="67" spans="1:31" ht="17.100000000000001" customHeight="1">
      <c r="A67" s="133"/>
      <c r="B67" s="1011" t="s">
        <v>151</v>
      </c>
      <c r="C67" s="1011"/>
      <c r="D67" s="1011"/>
      <c r="E67" s="205"/>
      <c r="F67" s="223"/>
      <c r="G67" s="223"/>
      <c r="H67" s="223"/>
      <c r="I67" s="223"/>
      <c r="J67" s="223"/>
      <c r="K67" s="223"/>
      <c r="L67" s="223"/>
      <c r="M67" s="223"/>
      <c r="N67" s="223"/>
      <c r="O67" s="223"/>
      <c r="P67" s="223"/>
      <c r="Q67" s="223"/>
      <c r="R67" s="223"/>
      <c r="S67" s="223"/>
      <c r="T67" s="223"/>
      <c r="U67" s="223"/>
      <c r="V67" s="223"/>
      <c r="W67" s="223"/>
      <c r="X67" s="223"/>
      <c r="Y67" s="223"/>
      <c r="Z67" s="112"/>
      <c r="AA67" s="112"/>
      <c r="AB67" s="112"/>
    </row>
    <row r="68" spans="1:31" ht="17.100000000000001" customHeight="1">
      <c r="A68" s="133"/>
      <c r="B68" s="1011" t="s">
        <v>152</v>
      </c>
      <c r="C68" s="1011"/>
      <c r="D68" s="1011"/>
      <c r="E68" s="205"/>
      <c r="Z68" s="112"/>
      <c r="AA68" s="112"/>
      <c r="AB68" s="112"/>
    </row>
    <row r="69" spans="1:31" ht="18.95" customHeight="1">
      <c r="A69" s="133"/>
      <c r="B69" s="1029" t="s">
        <v>152</v>
      </c>
      <c r="C69" s="1030"/>
      <c r="D69" s="1031"/>
      <c r="E69" s="133" t="str">
        <f>IF(H66=1,"Saving Account","Current Account")</f>
        <v>Current Account</v>
      </c>
      <c r="Z69" s="112"/>
      <c r="AA69" s="112"/>
      <c r="AB69" s="112"/>
    </row>
    <row r="70" spans="1:31" ht="33" customHeight="1">
      <c r="A70" s="105" t="s">
        <v>163</v>
      </c>
      <c r="B70" s="1015" t="s">
        <v>153</v>
      </c>
      <c r="C70" s="1015"/>
      <c r="D70" s="1015"/>
      <c r="E70" s="98"/>
    </row>
    <row r="71" spans="1:31" ht="48" customHeight="1">
      <c r="A71" s="105" t="s">
        <v>164</v>
      </c>
      <c r="B71" s="1015" t="s">
        <v>166</v>
      </c>
      <c r="C71" s="1015"/>
      <c r="D71" s="1015"/>
      <c r="E71" s="98"/>
    </row>
    <row r="72" spans="1:31" ht="46.5" customHeight="1">
      <c r="A72" s="929" t="s">
        <v>165</v>
      </c>
      <c r="B72" s="929"/>
      <c r="C72" s="929"/>
      <c r="D72" s="929"/>
      <c r="E72" s="929"/>
    </row>
    <row r="73" spans="1:31">
      <c r="A73" s="201"/>
      <c r="B73" s="201"/>
      <c r="C73" s="201"/>
      <c r="D73" s="201"/>
      <c r="E73" s="201"/>
    </row>
    <row r="74" spans="1:31" ht="23.25" customHeight="1">
      <c r="A74" s="374" t="s">
        <v>567</v>
      </c>
      <c r="B74"/>
      <c r="C74" s="201"/>
      <c r="D74" s="201"/>
      <c r="E74" s="201"/>
    </row>
    <row r="75" spans="1:31" ht="18.75" customHeight="1">
      <c r="A75" s="1025" t="s">
        <v>568</v>
      </c>
      <c r="B75" s="1025"/>
      <c r="C75" s="1025"/>
      <c r="D75" s="1025"/>
      <c r="E75" s="1025"/>
    </row>
    <row r="76" spans="1:31" ht="34.5" customHeight="1">
      <c r="A76" s="5" t="s">
        <v>569</v>
      </c>
      <c r="B76" s="1025" t="s">
        <v>570</v>
      </c>
      <c r="C76" s="1025"/>
      <c r="D76" s="1025"/>
      <c r="E76" s="1025"/>
    </row>
    <row r="77" spans="1:31" ht="36.75" customHeight="1">
      <c r="A77" s="5" t="s">
        <v>536</v>
      </c>
      <c r="B77" s="1022" t="s">
        <v>571</v>
      </c>
      <c r="C77" s="1022"/>
      <c r="D77" s="1022"/>
      <c r="E77" s="1022"/>
    </row>
    <row r="78" spans="1:31" ht="36" customHeight="1">
      <c r="A78" s="5" t="s">
        <v>572</v>
      </c>
      <c r="B78" s="1022" t="s">
        <v>573</v>
      </c>
      <c r="C78" s="1022"/>
      <c r="D78" s="1022"/>
      <c r="E78" s="1022"/>
    </row>
    <row r="79" spans="1:31" ht="6.75" customHeight="1">
      <c r="A79" s="375"/>
      <c r="B79"/>
      <c r="C79" s="201"/>
      <c r="D79" s="201"/>
      <c r="E79" s="201"/>
    </row>
    <row r="80" spans="1:31" ht="50.25" customHeight="1">
      <c r="A80" s="1023" t="s">
        <v>574</v>
      </c>
      <c r="B80" s="1023"/>
      <c r="C80" s="1023"/>
      <c r="D80" s="1023"/>
      <c r="E80" s="1023"/>
    </row>
    <row r="81" spans="1:5" ht="24.95" customHeight="1">
      <c r="A81" s="37" t="s">
        <v>6</v>
      </c>
      <c r="B81" s="77" t="str">
        <f>'Attach 3(JV)'!B24</f>
        <v/>
      </c>
      <c r="D81" s="65" t="s">
        <v>4</v>
      </c>
      <c r="E81" s="272" t="str">
        <f>'Attach 3(JV)'!E24</f>
        <v/>
      </c>
    </row>
    <row r="82" spans="1:5" ht="34.5" customHeight="1">
      <c r="A82" s="37" t="s">
        <v>7</v>
      </c>
      <c r="B82" s="272" t="str">
        <f>'Attach 3(JV)'!B25</f>
        <v/>
      </c>
      <c r="D82" s="65" t="s">
        <v>5</v>
      </c>
      <c r="E82" s="272" t="str">
        <f>'Attach 3(JV)'!E25</f>
        <v/>
      </c>
    </row>
    <row r="83" spans="1:5" ht="24.95" customHeight="1">
      <c r="D83" s="65"/>
      <c r="E83" s="39"/>
    </row>
    <row r="84" spans="1:5" ht="48" customHeight="1">
      <c r="A84" s="39"/>
    </row>
    <row r="85" spans="1:5" ht="96" customHeight="1"/>
    <row r="86" spans="1:5" ht="20.100000000000001" customHeight="1">
      <c r="A86" s="39"/>
    </row>
    <row r="87" spans="1:5" ht="46.5" customHeight="1"/>
    <row r="88" spans="1:5" ht="20.100000000000001" customHeight="1">
      <c r="A88" s="39"/>
    </row>
    <row r="89" spans="1:5" ht="20.100000000000001" customHeight="1"/>
    <row r="90" spans="1:5" ht="20.100000000000001" customHeight="1">
      <c r="A90" s="39"/>
    </row>
    <row r="91" spans="1:5" ht="20.100000000000001" customHeight="1"/>
    <row r="92" spans="1:5" ht="20.100000000000001" customHeight="1"/>
    <row r="93" spans="1:5" ht="20.100000000000001" customHeight="1"/>
    <row r="94" spans="1:5" ht="20.100000000000001" customHeight="1"/>
    <row r="110" ht="62.25" customHeight="1"/>
    <row r="112" ht="57" customHeight="1"/>
    <row r="114" ht="40.5" customHeight="1"/>
  </sheetData>
  <sheetProtection password="CC69" sheet="1" formatColumns="0" formatRows="0" selectLockedCells="1"/>
  <customSheetViews>
    <customSheetView guid="{B7CC3635-BEA1-4EB6-9397-ABEDC5D04D5E}" scale="130" showPageBreaks="1" showGridLines="0" printArea="1" hiddenRows="1" hiddenColumns="1" view="pageBreakPreview">
      <selection activeCell="E18" sqref="E18"/>
      <pageMargins left="0.75" right="0.63" top="0.57999999999999996" bottom="0.6" header="0.34" footer="0.35"/>
      <pageSetup orientation="portrait" r:id="rId1"/>
      <headerFooter alignWithMargins="0">
        <oddFooter>&amp;R&amp;"Book Antiqua,Bold"&amp;8 Page &amp;P of &amp;N</oddFooter>
      </headerFooter>
    </customSheetView>
    <customSheetView guid="{7518E083-431A-45D0-A3DD-DF0866826B90}" scale="130" showPageBreaks="1" showGridLines="0" printArea="1" hiddenRows="1" hiddenColumns="1" view="pageBreakPreview" topLeftCell="A76">
      <selection activeCell="E19" sqref="E19"/>
      <pageMargins left="0.75" right="0.63" top="0.57999999999999996" bottom="0.6" header="0.34" footer="0.35"/>
      <pageSetup orientation="portrait" r:id="rId2"/>
      <headerFooter alignWithMargins="0">
        <oddFooter>&amp;R&amp;"Book Antiqua,Bold"&amp;8 Page &amp;P of &amp;N</oddFooter>
      </headerFooter>
    </customSheetView>
    <customSheetView guid="{CD28740F-9825-447C-B887-B18F0232D126}" scale="130" showPageBreaks="1" showGridLines="0" printArea="1" hiddenRows="1" hiddenColumns="1" view="pageBreakPreview" topLeftCell="A3">
      <selection activeCell="E19" sqref="E19"/>
      <pageMargins left="0.75" right="0.63" top="0.57999999999999996" bottom="0.6" header="0.34" footer="0.35"/>
      <pageSetup orientation="portrait" r:id="rId3"/>
      <headerFooter alignWithMargins="0">
        <oddFooter>&amp;R&amp;"Book Antiqua,Bold"&amp;8 Page &amp;P of &amp;N</oddFooter>
      </headerFooter>
    </customSheetView>
    <customSheetView guid="{012A8702-091E-4FD1-8E26-12B65B8B3B8C}" showPageBreaks="1" showGridLines="0" printArea="1" hiddenRows="1" hiddenColumns="1" view="pageBreakPreview" topLeftCell="A64">
      <selection activeCell="E20" sqref="E20"/>
      <rowBreaks count="1" manualBreakCount="1">
        <brk id="31" max="4" man="1"/>
      </rowBreaks>
      <pageMargins left="0.75" right="0.63" top="0.57999999999999996" bottom="0.6" header="0.34" footer="0.35"/>
      <pageSetup scale="99" orientation="portrait" r:id="rId4"/>
      <headerFooter alignWithMargins="0">
        <oddFooter>&amp;R&amp;"Book Antiqua,Bold"&amp;8 Page &amp;P of &amp;N</oddFooter>
      </headerFooter>
    </customSheetView>
    <customSheetView guid="{0D490C87-B003-4943-9825-ACE0B8E7CC06}" showPageBreaks="1" showGridLines="0" printArea="1" hiddenRows="1" hiddenColumns="1" view="pageBreakPreview" topLeftCell="A19">
      <selection activeCell="E33" sqref="E33"/>
      <rowBreaks count="3" manualBreakCount="3">
        <brk id="30" max="4" man="1"/>
        <brk id="31" max="4" man="1"/>
        <brk id="5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4D67A8FB-66CE-4EFD-8932-C754BE25ED43}" showPageBreaks="1" showGridLines="0" printArea="1" hiddenRows="1" hiddenColumns="1" view="pageBreakPreview" topLeftCell="A7">
      <selection activeCell="E19" sqref="E19"/>
      <rowBreaks count="2" manualBreakCount="2">
        <brk id="31" max="4" man="1"/>
        <brk id="54"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B07CB001-8FAF-40AD-8AD5-A65A64B33B35}" showPageBreaks="1" showGridLines="0" printArea="1" hiddenRows="1" hiddenColumns="1" view="pageBreakPreview">
      <selection activeCell="E19" sqref="E19"/>
      <rowBreaks count="3" manualBreakCount="3">
        <brk id="30" max="4" man="1"/>
        <brk id="31" max="4" man="1"/>
        <brk id="5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8CF338B0-8CA3-4AF4-816D-CB7A6D8E33BC}" showPageBreaks="1" showGridLines="0" printArea="1" hiddenRows="1" hiddenColumns="1" view="pageBreakPreview" topLeftCell="A82">
      <selection activeCell="E25" sqref="E25"/>
      <rowBreaks count="3" manualBreakCount="3">
        <brk id="30" max="4" man="1"/>
        <brk id="31" max="4" man="1"/>
        <brk id="5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D05C69EC-C4A6-4AED-AFBA-A3044FD4B3FB}" showPageBreaks="1" showGridLines="0" printArea="1" hiddenRows="1" hiddenColumns="1" view="pageBreakPreview" topLeftCell="A61">
      <selection activeCell="E62" sqref="E62"/>
      <rowBreaks count="3" manualBreakCount="3">
        <brk id="30" max="4" man="1"/>
        <brk id="31" max="4" man="1"/>
        <brk id="5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BE615921-12B2-47E1-81BB-292B559B4C46}" showPageBreaks="1" showGridLines="0" printArea="1" hiddenRows="1" hiddenColumns="1" view="pageBreakPreview" topLeftCell="A38">
      <selection activeCell="E62" sqref="E62"/>
      <rowBreaks count="2" manualBreakCount="2">
        <brk id="31" max="4" man="1"/>
        <brk id="5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13A93EBF-985A-49FD-9FE0-DC75D238EC8C}" showPageBreaks="1" showGridLines="0" printArea="1" hiddenRows="1" hiddenColumns="1" view="pageBreakPreview">
      <selection activeCell="E38" sqref="E38"/>
      <rowBreaks count="2" manualBreakCount="2">
        <brk id="31" max="4" man="1"/>
        <brk id="5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1E2D7167-D6B7-4690-9A83-BF768C4223A4}" showPageBreaks="1" showGridLines="0" printArea="1" hiddenRows="1" hiddenColumns="1" view="pageBreakPreview" topLeftCell="A7">
      <selection activeCell="E19" sqref="E19"/>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7A88FC7A-7690-48AB-B789-172043AFADC8}" showPageBreaks="1" showGridLines="0" printArea="1" hiddenRows="1" hiddenColumns="1" view="pageBreakPreview" topLeftCell="A53">
      <selection activeCell="E71" sqref="E71"/>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CB7CD015-9A92-451A-BEF4-2BC98E3768D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44C1C443-3199-4288-884A-D16AF7B2CD6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37">
      <selection activeCell="E19" sqref="E19"/>
      <rowBreaks count="1" manualBreakCount="1">
        <brk id="33" max="4" man="1"/>
      </rowBreaks>
      <pageMargins left="0.75" right="0.63" top="0.57999999999999996" bottom="0.6" header="0.34" footer="0.35"/>
      <pageSetup scale="99" orientation="portrait" r:id="rId1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20"/>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82C64B11-1F50-45B5-B7BB-9F1DC733C833}" showPageBreaks="1" showGridLines="0" printArea="1" hiddenRows="1" hiddenColumns="1" view="pageBreakPreview" topLeftCell="A10">
      <selection activeCell="B75" sqref="B75:C75"/>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CFBF18EC-8277-4311-991B-395AF21BB33B}" showPageBreaks="1" showGridLines="0" printArea="1" hiddenRows="1" hiddenColumns="1" view="pageBreakPreview" topLeftCell="A7">
      <selection activeCell="E19" sqref="E19"/>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AA750348-930C-43DE-ADD0-8D60980F5013}" showPageBreaks="1" showGridLines="0" printArea="1" hiddenRows="1" hiddenColumns="1" view="pageBreakPreview" topLeftCell="A7">
      <selection activeCell="E19" sqref="E19"/>
      <rowBreaks count="1" manualBreakCount="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14C32814-5A59-4863-9FB1-822FBB75D7D1}" showPageBreaks="1" showGridLines="0" printArea="1" hiddenRows="1" hiddenColumns="1" view="pageBreakPreview">
      <selection activeCell="E19" sqref="E19"/>
      <rowBreaks count="1" manualBreakCount="1">
        <brk id="31" max="4" man="1"/>
      </rowBreaks>
      <pageMargins left="0.75" right="0.63" top="0.57999999999999996" bottom="0.6" header="0.34" footer="0.35"/>
      <pageSetup scale="99" orientation="portrait" r:id="rId28"/>
      <headerFooter alignWithMargins="0">
        <oddFooter>&amp;R&amp;"Book Antiqua,Bold"&amp;8 Page &amp;P of &amp;N</oddFooter>
      </headerFooter>
    </customSheetView>
    <customSheetView guid="{1F125E51-1799-42D0-B41E-DC039BB17D59}" showPageBreaks="1" showGridLines="0" printArea="1" hiddenRows="1" hiddenColumns="1" view="pageBreakPreview">
      <selection activeCell="E25" sqref="E25"/>
      <rowBreaks count="3" manualBreakCount="3">
        <brk id="30" max="4" man="1"/>
        <brk id="31" max="4" man="1"/>
        <brk id="53" max="4" man="1"/>
      </rowBreaks>
      <pageMargins left="0.75" right="0.63" top="0.57999999999999996" bottom="0.6" header="0.34" footer="0.35"/>
      <pageSetup scale="99" orientation="portrait" r:id="rId29"/>
      <headerFooter alignWithMargins="0">
        <oddFooter>&amp;R&amp;"Book Antiqua,Bold"&amp;8 Page &amp;P of &amp;N</oddFooter>
      </headerFooter>
    </customSheetView>
    <customSheetView guid="{77353208-2D17-4D2E-ADE3-4F168F350B73}" showPageBreaks="1" showGridLines="0" printArea="1" hiddenRows="1" hiddenColumns="1" view="pageBreakPreview">
      <selection activeCell="E19" sqref="E19"/>
      <rowBreaks count="3" manualBreakCount="3">
        <brk id="30" max="4" man="1"/>
        <brk id="31" max="4" man="1"/>
        <brk id="53" max="4" man="1"/>
      </rowBreaks>
      <pageMargins left="0.75" right="0.63" top="0.57999999999999996" bottom="0.6" header="0.34" footer="0.35"/>
      <pageSetup scale="99" orientation="portrait" r:id="rId30"/>
      <headerFooter alignWithMargins="0">
        <oddFooter>&amp;R&amp;"Book Antiqua,Bold"&amp;8 Page &amp;P of &amp;N</oddFooter>
      </headerFooter>
    </customSheetView>
    <customSheetView guid="{010B040B-83D1-42E5-9354-A9BE9113BDAC}" showPageBreaks="1" showGridLines="0" printArea="1" hiddenRows="1" hiddenColumns="1" view="pageBreakPreview" topLeftCell="A64">
      <selection activeCell="E20" sqref="E20"/>
      <rowBreaks count="1" manualBreakCount="1">
        <brk id="31" max="4" man="1"/>
      </rowBreaks>
      <pageMargins left="0.75" right="0.63" top="0.57999999999999996" bottom="0.6" header="0.34" footer="0.35"/>
      <pageSetup scale="99" orientation="portrait" r:id="rId31"/>
      <headerFooter alignWithMargins="0">
        <oddFooter>&amp;R&amp;"Book Antiqua,Bold"&amp;8 Page &amp;P of &amp;N</oddFooter>
      </headerFooter>
    </customSheetView>
    <customSheetView guid="{FC200EB0-6614-47DB-96CE-7610471486D9}" showPageBreaks="1" showGridLines="0" printArea="1" hiddenRows="1" hiddenColumns="1" view="pageBreakPreview">
      <selection activeCell="E19" sqref="E19"/>
      <pageMargins left="0.75" right="0.63" top="0.57999999999999996" bottom="0.6" header="0.34" footer="0.35"/>
      <pageSetup orientation="portrait" r:id="rId32"/>
      <headerFooter alignWithMargins="0">
        <oddFooter>&amp;R&amp;"Book Antiqua,Bold"&amp;8 Page &amp;P of &amp;N</oddFooter>
      </headerFooter>
    </customSheetView>
    <customSheetView guid="{35C772BD-8F05-4A18-BEC8-6AF744E22539}" showPageBreaks="1" showGridLines="0" printArea="1" hiddenRows="1" hiddenColumns="1" view="pageBreakPreview" topLeftCell="A16">
      <selection activeCell="E20" sqref="E20"/>
      <pageMargins left="0.75" right="0.63" top="0.57999999999999996" bottom="0.6" header="0.34" footer="0.35"/>
      <pageSetup orientation="portrait" r:id="rId33"/>
      <headerFooter alignWithMargins="0">
        <oddFooter>&amp;R&amp;"Book Antiqua,Bold"&amp;8 Page &amp;P of &amp;N</oddFooter>
      </headerFooter>
    </customSheetView>
    <customSheetView guid="{FADCBE67-C557-4BB1-9129-D4D2EFCC4742}" scale="130" showPageBreaks="1" showGridLines="0" printArea="1" hiddenRows="1" hiddenColumns="1" view="pageBreakPreview" topLeftCell="A76">
      <selection activeCell="E19" sqref="E19"/>
      <pageMargins left="0.75" right="0.63" top="0.57999999999999996" bottom="0.6" header="0.34" footer="0.35"/>
      <pageSetup orientation="portrait" r:id="rId34"/>
      <headerFooter alignWithMargins="0">
        <oddFooter>&amp;R&amp;"Book Antiqua,Bold"&amp;8 Page &amp;P of &amp;N</oddFooter>
      </headerFooter>
    </customSheetView>
    <customSheetView guid="{E1B28BB1-ED8F-4C22-9AA1-AB162FCA7917}" scale="130" showPageBreaks="1" showGridLines="0" printArea="1" hiddenRows="1" hiddenColumns="1" view="pageBreakPreview">
      <selection activeCell="E18" sqref="E18"/>
      <pageMargins left="0.75" right="0.63" top="0.57999999999999996" bottom="0.6" header="0.34" footer="0.35"/>
      <pageSetup orientation="portrait" r:id="rId35"/>
      <headerFooter alignWithMargins="0">
        <oddFooter>&amp;R&amp;"Book Antiqua,Bold"&amp;8 Page &amp;P of &amp;N</oddFooter>
      </headerFooter>
    </customSheetView>
  </customSheetViews>
  <mergeCells count="71">
    <mergeCell ref="B77:E77"/>
    <mergeCell ref="B78:E78"/>
    <mergeCell ref="A80:E80"/>
    <mergeCell ref="B35:D35"/>
    <mergeCell ref="B36:D36"/>
    <mergeCell ref="A75:E75"/>
    <mergeCell ref="B76:E76"/>
    <mergeCell ref="B57:D57"/>
    <mergeCell ref="B58:D58"/>
    <mergeCell ref="B48:D48"/>
    <mergeCell ref="A72:E72"/>
    <mergeCell ref="B61:D61"/>
    <mergeCell ref="B68:D68"/>
    <mergeCell ref="B69:D69"/>
    <mergeCell ref="B70:D70"/>
    <mergeCell ref="B71:D71"/>
    <mergeCell ref="B65:D65"/>
    <mergeCell ref="B66:D66"/>
    <mergeCell ref="B67:D67"/>
    <mergeCell ref="B63:D63"/>
    <mergeCell ref="B64:D64"/>
    <mergeCell ref="B40:D40"/>
    <mergeCell ref="B41:D41"/>
    <mergeCell ref="B46:D46"/>
    <mergeCell ref="B47:D47"/>
    <mergeCell ref="B43:D43"/>
    <mergeCell ref="B44:D44"/>
    <mergeCell ref="B45:D45"/>
    <mergeCell ref="B50:D50"/>
    <mergeCell ref="B52:D52"/>
    <mergeCell ref="B53:D53"/>
    <mergeCell ref="B54:D54"/>
    <mergeCell ref="B49:D49"/>
    <mergeCell ref="B62:D62"/>
    <mergeCell ref="B55:D55"/>
    <mergeCell ref="B51:D51"/>
    <mergeCell ref="B56:D56"/>
    <mergeCell ref="B60:D60"/>
    <mergeCell ref="B59:D59"/>
    <mergeCell ref="B27:D27"/>
    <mergeCell ref="B28:D28"/>
    <mergeCell ref="B39:D39"/>
    <mergeCell ref="B38:D38"/>
    <mergeCell ref="B29:D29"/>
    <mergeCell ref="B30:D30"/>
    <mergeCell ref="B31:D31"/>
    <mergeCell ref="B32:D32"/>
    <mergeCell ref="B37:D37"/>
    <mergeCell ref="E33:E34"/>
    <mergeCell ref="B34:D34"/>
    <mergeCell ref="B33:D33"/>
    <mergeCell ref="B42:D42"/>
    <mergeCell ref="B11:D11"/>
    <mergeCell ref="B25:D25"/>
    <mergeCell ref="B12:D12"/>
    <mergeCell ref="B16:E16"/>
    <mergeCell ref="B17:E17"/>
    <mergeCell ref="B13:D13"/>
    <mergeCell ref="B21:E21"/>
    <mergeCell ref="B20:E20"/>
    <mergeCell ref="B22:D22"/>
    <mergeCell ref="B23:D23"/>
    <mergeCell ref="B24:D24"/>
    <mergeCell ref="B26:D26"/>
    <mergeCell ref="B18:D18"/>
    <mergeCell ref="B19:D19"/>
    <mergeCell ref="A3:E3"/>
    <mergeCell ref="A5:E5"/>
    <mergeCell ref="A8:D8"/>
    <mergeCell ref="B9:D9"/>
    <mergeCell ref="B10:D10"/>
  </mergeCells>
  <conditionalFormatting sqref="F36:IV36 A36:D36">
    <cfRule type="expression" dxfId="9" priority="1" stopIfTrue="1">
      <formula>$F$35=0</formula>
    </cfRule>
  </conditionalFormatting>
  <dataValidations count="3">
    <dataValidation type="list" allowBlank="1" showInputMessage="1" showErrorMessage="1" sqref="E35 E18:E19" xr:uid="{00000000-0002-0000-1400-000000000000}">
      <formula1>"Yes, No"</formula1>
    </dataValidation>
    <dataValidation type="list" allowBlank="1" showInputMessage="1" showErrorMessage="1" sqref="E68" xr:uid="{00000000-0002-0000-1400-000001000000}">
      <formula1>$Z$67:$Z$68</formula1>
    </dataValidation>
    <dataValidation type="list" allowBlank="1" showInputMessage="1" showErrorMessage="1" sqref="E37" xr:uid="{00000000-0002-0000-1400-000002000000}">
      <formula1>"Yes (Documentary evidence attached), No"</formula1>
    </dataValidation>
  </dataValidations>
  <pageMargins left="0.75" right="0.63" top="0.57999999999999996" bottom="0.6" header="0.34" footer="0.35"/>
  <pageSetup orientation="portrait" r:id="rId36"/>
  <headerFooter alignWithMargins="0">
    <oddFooter>&amp;R&amp;"Book Antiqua,Bold"&amp;8 Page &amp;P of &amp;N</oddFooter>
  </headerFooter>
  <drawing r:id="rId37"/>
  <legacyDrawing r:id="rId38"/>
  <mc:AlternateContent xmlns:mc="http://schemas.openxmlformats.org/markup-compatibility/2006">
    <mc:Choice Requires="x14">
      <controls>
        <mc:AlternateContent xmlns:mc="http://schemas.openxmlformats.org/markup-compatibility/2006">
          <mc:Choice Requires="x14">
            <control shapeId="24577" r:id="rId39" name="Option Button 1">
              <controlPr defaultSize="0" autoFill="0" autoLine="0" autoPict="0">
                <anchor moveWithCells="1">
                  <from>
                    <xdr:col>1</xdr:col>
                    <xdr:colOff>1123950</xdr:colOff>
                    <xdr:row>68</xdr:row>
                    <xdr:rowOff>19050</xdr:rowOff>
                  </from>
                  <to>
                    <xdr:col>2</xdr:col>
                    <xdr:colOff>752475</xdr:colOff>
                    <xdr:row>69</xdr:row>
                    <xdr:rowOff>0</xdr:rowOff>
                  </to>
                </anchor>
              </controlPr>
            </control>
          </mc:Choice>
        </mc:AlternateContent>
        <mc:AlternateContent xmlns:mc="http://schemas.openxmlformats.org/markup-compatibility/2006">
          <mc:Choice Requires="x14">
            <control shapeId="24578" r:id="rId40" name="Option Button 2">
              <controlPr defaultSize="0" autoFill="0" autoLine="0" autoPict="0">
                <anchor moveWithCells="1">
                  <from>
                    <xdr:col>2</xdr:col>
                    <xdr:colOff>685800</xdr:colOff>
                    <xdr:row>68</xdr:row>
                    <xdr:rowOff>19050</xdr:rowOff>
                  </from>
                  <to>
                    <xdr:col>3</xdr:col>
                    <xdr:colOff>923925</xdr:colOff>
                    <xdr:row>69</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indexed="10"/>
  </sheetPr>
  <dimension ref="A1:BB94"/>
  <sheetViews>
    <sheetView showGridLines="0" showZeros="0" view="pageBreakPreview" topLeftCell="A49" zoomScaleNormal="100" zoomScaleSheetLayoutView="100" workbookViewId="0">
      <selection activeCell="J87" sqref="J87"/>
    </sheetView>
  </sheetViews>
  <sheetFormatPr defaultRowHeight="16.5"/>
  <cols>
    <col min="1" max="1" width="12.140625" style="30" customWidth="1"/>
    <col min="2" max="2" width="18.140625" style="30" customWidth="1"/>
    <col min="3" max="5" width="7.42578125" style="30" customWidth="1"/>
    <col min="6" max="8" width="7.42578125" style="25" customWidth="1"/>
    <col min="9" max="9" width="9.7109375" style="26" customWidth="1"/>
    <col min="10" max="10" width="11.85546875" style="26" customWidth="1"/>
    <col min="11" max="11" width="11.28515625" style="26" customWidth="1"/>
    <col min="12" max="12" width="9.42578125" style="26" customWidth="1"/>
    <col min="13" max="54" width="9.140625" style="92"/>
    <col min="55" max="16384" width="9.140625" style="26"/>
  </cols>
  <sheetData>
    <row r="1" spans="1:26">
      <c r="A1" s="22" t="str">
        <f>Basic!A3&amp;Basic!B3</f>
        <v>Specification No. :CC/NT/W-TW/DOM/A04/25/01234</v>
      </c>
      <c r="B1" s="23"/>
      <c r="C1" s="23"/>
      <c r="D1" s="23"/>
      <c r="E1" s="23"/>
      <c r="F1" s="99"/>
      <c r="G1" s="99"/>
      <c r="H1" s="99"/>
      <c r="I1" s="100"/>
      <c r="J1" s="100"/>
      <c r="K1" s="100"/>
      <c r="L1" s="24" t="str">
        <f>"Attachment-16 "</f>
        <v xml:space="preserve">Attachment-16 </v>
      </c>
    </row>
    <row r="2" spans="1:26" ht="11.25" customHeight="1">
      <c r="Z2" s="170">
        <f>'Attach 3(JV)'!Z2</f>
        <v>0</v>
      </c>
    </row>
    <row r="3" spans="1:26" ht="79.5" customHeight="1">
      <c r="A3" s="648" t="str">
        <f>'Attach 3(JV)'!A3</f>
        <v>Transmission Line Package TL01 for construction of 132kV D/C (Single HTLS Equivalent Panther) Transmission line from Rammam-III HEP to POWERGRID Rangpo Substation under Consultancy services to NTPC Ltd.</v>
      </c>
      <c r="B3" s="648"/>
      <c r="C3" s="648"/>
      <c r="D3" s="648"/>
      <c r="E3" s="648"/>
      <c r="F3" s="648"/>
      <c r="G3" s="648"/>
      <c r="H3" s="648"/>
      <c r="I3" s="648"/>
      <c r="J3" s="648"/>
      <c r="K3" s="648"/>
      <c r="L3" s="648"/>
    </row>
    <row r="4" spans="1:26" ht="15.95" customHeight="1">
      <c r="A4" s="29"/>
      <c r="H4" s="31"/>
      <c r="I4" s="10"/>
    </row>
    <row r="5" spans="1:26" ht="20.100000000000001" customHeight="1">
      <c r="A5" s="649" t="s">
        <v>8</v>
      </c>
      <c r="B5" s="649"/>
      <c r="C5" s="649"/>
      <c r="D5" s="649"/>
      <c r="E5" s="649"/>
      <c r="F5" s="649"/>
      <c r="G5" s="649"/>
      <c r="H5" s="649"/>
      <c r="I5" s="649"/>
      <c r="J5" s="649"/>
      <c r="K5" s="649"/>
      <c r="L5" s="649"/>
    </row>
    <row r="6" spans="1:26" ht="15.95" customHeight="1">
      <c r="A6" s="33"/>
      <c r="H6" s="31"/>
      <c r="I6" s="10"/>
    </row>
    <row r="7" spans="1:26" ht="20.100000000000001" customHeight="1">
      <c r="A7" s="34" t="str">
        <f>'Attach 3(JV)'!A7</f>
        <v>Bidder’s Name and Address :</v>
      </c>
      <c r="G7" s="14" t="str">
        <f>'Attach 3(JV)'!E7</f>
        <v>To:</v>
      </c>
      <c r="I7" s="10"/>
    </row>
    <row r="8" spans="1:26" ht="36" customHeight="1">
      <c r="A8" s="647" t="str">
        <f>'Attach 3(JV)'!A8</f>
        <v/>
      </c>
      <c r="B8" s="647"/>
      <c r="C8" s="647"/>
      <c r="D8" s="647"/>
      <c r="E8" s="647"/>
      <c r="F8" s="647"/>
      <c r="G8" s="11" t="str">
        <f>'Attach 3(JV)'!E8</f>
        <v>Contract Services</v>
      </c>
      <c r="I8" s="10"/>
    </row>
    <row r="9" spans="1:26" ht="20.100000000000001" customHeight="1">
      <c r="A9" s="12" t="s">
        <v>356</v>
      </c>
      <c r="B9" s="651" t="str">
        <f>'Attach 3(JV)'!B9</f>
        <v/>
      </c>
      <c r="C9" s="651"/>
      <c r="D9" s="651"/>
      <c r="E9" s="651"/>
      <c r="F9" s="651"/>
      <c r="G9" s="11" t="str">
        <f>'Attach 3(JV)'!E9</f>
        <v>Power Grid Corporation of India Ltd.,</v>
      </c>
      <c r="I9" s="10"/>
    </row>
    <row r="10" spans="1:26" ht="20.100000000000001" customHeight="1">
      <c r="A10" s="12" t="s">
        <v>358</v>
      </c>
      <c r="B10" s="651" t="str">
        <f>'Attach 3(JV)'!B10</f>
        <v/>
      </c>
      <c r="C10" s="651"/>
      <c r="D10" s="651"/>
      <c r="E10" s="651"/>
      <c r="F10" s="651"/>
      <c r="G10" s="11" t="str">
        <f>'Attach 3(JV)'!E10</f>
        <v>"Saudamini", Plot No. 2, Sector 29</v>
      </c>
      <c r="I10" s="10"/>
    </row>
    <row r="11" spans="1:26" ht="20.100000000000001" customHeight="1">
      <c r="B11" s="651" t="str">
        <f>'Attach 3(JV)'!B11</f>
        <v/>
      </c>
      <c r="C11" s="651"/>
      <c r="D11" s="651"/>
      <c r="E11" s="651"/>
      <c r="F11" s="651"/>
      <c r="G11" s="11" t="str">
        <f>'Attach 3(JV)'!E11</f>
        <v>Gurgaon (Haryana) - 122001</v>
      </c>
    </row>
    <row r="12" spans="1:26" ht="20.100000000000001" customHeight="1">
      <c r="A12" s="33"/>
      <c r="B12" s="651" t="str">
        <f>'Attach 3(JV)'!B12</f>
        <v/>
      </c>
      <c r="C12" s="651"/>
      <c r="D12" s="651"/>
      <c r="E12" s="651"/>
      <c r="F12" s="651"/>
      <c r="G12" s="11"/>
    </row>
    <row r="13" spans="1:26" ht="15.95" customHeight="1">
      <c r="A13" s="33"/>
      <c r="B13" s="143"/>
      <c r="C13" s="143"/>
      <c r="D13" s="143"/>
      <c r="E13" s="143"/>
      <c r="F13" s="143"/>
    </row>
    <row r="14" spans="1:26" ht="20.100000000000001" customHeight="1">
      <c r="A14" s="30" t="s">
        <v>350</v>
      </c>
    </row>
    <row r="15" spans="1:26" ht="20.100000000000001" customHeight="1">
      <c r="A15" s="33"/>
    </row>
    <row r="16" spans="1:26" ht="57.75" customHeight="1">
      <c r="A16" s="929" t="s">
        <v>15</v>
      </c>
      <c r="B16" s="929"/>
      <c r="C16" s="929"/>
      <c r="D16" s="929"/>
      <c r="E16" s="929"/>
      <c r="F16" s="929"/>
      <c r="G16" s="929"/>
      <c r="H16" s="929"/>
      <c r="I16" s="929"/>
      <c r="J16" s="929"/>
      <c r="K16" s="929"/>
      <c r="L16" s="929"/>
    </row>
    <row r="17" spans="1:12" ht="20.100000000000001" customHeight="1">
      <c r="A17" s="101">
        <v>1</v>
      </c>
      <c r="B17" s="102" t="s">
        <v>16</v>
      </c>
    </row>
    <row r="18" spans="1:12" ht="82.5" customHeight="1">
      <c r="A18" s="59"/>
      <c r="B18" s="1036" t="s">
        <v>17</v>
      </c>
      <c r="C18" s="1036"/>
      <c r="D18" s="1036"/>
      <c r="E18" s="1036"/>
      <c r="F18" s="1036"/>
      <c r="G18" s="1036"/>
      <c r="H18" s="1036"/>
      <c r="I18" s="1036"/>
      <c r="J18" s="1036"/>
      <c r="K18" s="1036"/>
      <c r="L18" s="1036"/>
    </row>
    <row r="19" spans="1:12" ht="60.75" customHeight="1">
      <c r="A19" s="60">
        <v>1.1000000000000001</v>
      </c>
      <c r="B19" s="1039" t="s">
        <v>18</v>
      </c>
      <c r="C19" s="1039"/>
      <c r="D19" s="1039"/>
      <c r="E19" s="1039"/>
      <c r="F19" s="1039"/>
      <c r="G19" s="1039"/>
      <c r="H19" s="1039"/>
      <c r="I19" s="1039"/>
      <c r="J19" s="1039"/>
      <c r="K19" s="1039"/>
      <c r="L19" s="1039"/>
    </row>
    <row r="20" spans="1:12" ht="33" customHeight="1">
      <c r="A20" s="59"/>
      <c r="B20" s="644" t="str">
        <f>IF('Names of Bidder'!D9="Sole Bidder","Name of the Bidder (Sole Bidder)", "Name of Bidder (Lead Partner)")</f>
        <v>Name of the Bidder (Sole Bidder)</v>
      </c>
      <c r="C20" s="644"/>
      <c r="D20" s="644"/>
      <c r="E20" s="644"/>
      <c r="F20" s="644"/>
      <c r="G20" s="644"/>
      <c r="H20" s="1041" t="str">
        <f>B9</f>
        <v/>
      </c>
      <c r="I20" s="1041"/>
      <c r="J20" s="1041"/>
      <c r="K20" s="1041"/>
      <c r="L20" s="1041"/>
    </row>
    <row r="21" spans="1:12" ht="33" customHeight="1">
      <c r="A21" s="36"/>
      <c r="B21" s="644" t="s">
        <v>19</v>
      </c>
      <c r="C21" s="644"/>
      <c r="D21" s="644"/>
      <c r="E21" s="644"/>
      <c r="F21" s="644"/>
      <c r="G21" s="644"/>
      <c r="H21" s="1035" t="s">
        <v>60</v>
      </c>
      <c r="I21" s="1035"/>
      <c r="J21" s="1035"/>
      <c r="K21" s="1035"/>
      <c r="L21" s="1035"/>
    </row>
    <row r="22" spans="1:12" ht="33" customHeight="1">
      <c r="A22" s="36"/>
      <c r="B22" s="644" t="s">
        <v>20</v>
      </c>
      <c r="C22" s="644"/>
      <c r="D22" s="644"/>
      <c r="E22" s="644"/>
      <c r="F22" s="644"/>
      <c r="G22" s="644"/>
      <c r="H22" s="1035"/>
      <c r="I22" s="1035"/>
      <c r="J22" s="1035"/>
      <c r="K22" s="1035"/>
      <c r="L22" s="1035"/>
    </row>
    <row r="23" spans="1:12" ht="33" customHeight="1">
      <c r="A23" s="36"/>
      <c r="B23" s="644" t="s">
        <v>21</v>
      </c>
      <c r="C23" s="644"/>
      <c r="D23" s="644"/>
      <c r="E23" s="644"/>
      <c r="F23" s="644"/>
      <c r="G23" s="644"/>
      <c r="H23" s="1035"/>
      <c r="I23" s="1035"/>
      <c r="J23" s="1035"/>
      <c r="K23" s="1035"/>
      <c r="L23" s="1035"/>
    </row>
    <row r="24" spans="1:12" ht="33" customHeight="1">
      <c r="A24" s="36"/>
      <c r="B24" s="644" t="s">
        <v>22</v>
      </c>
      <c r="C24" s="644"/>
      <c r="D24" s="644"/>
      <c r="E24" s="644"/>
      <c r="F24" s="644"/>
      <c r="G24" s="644"/>
      <c r="H24" s="1035"/>
      <c r="I24" s="1035"/>
      <c r="J24" s="1035"/>
      <c r="K24" s="1035"/>
      <c r="L24" s="1035"/>
    </row>
    <row r="25" spans="1:12" ht="6" customHeight="1">
      <c r="A25" s="36"/>
      <c r="B25" s="201"/>
      <c r="C25" s="201"/>
      <c r="D25" s="201"/>
      <c r="E25" s="201"/>
      <c r="F25" s="201"/>
      <c r="G25" s="201"/>
      <c r="H25" s="202"/>
      <c r="I25" s="202"/>
      <c r="J25" s="202"/>
      <c r="K25" s="202"/>
      <c r="L25" s="202"/>
    </row>
    <row r="26" spans="1:12" ht="18.95" customHeight="1">
      <c r="A26" s="60">
        <v>1.2</v>
      </c>
      <c r="B26" s="1038" t="s">
        <v>176</v>
      </c>
      <c r="C26" s="1038"/>
      <c r="D26" s="1038"/>
      <c r="E26" s="1038"/>
      <c r="F26" s="1038"/>
      <c r="G26" s="1038"/>
      <c r="H26" s="1038"/>
      <c r="I26" s="1038"/>
      <c r="J26" s="1038"/>
      <c r="K26" s="1038"/>
      <c r="L26" s="1038"/>
    </row>
    <row r="27" spans="1:12" ht="18.95" customHeight="1">
      <c r="A27" s="63" t="s">
        <v>23</v>
      </c>
      <c r="B27" s="30" t="s">
        <v>24</v>
      </c>
      <c r="D27" s="103"/>
      <c r="E27" s="103"/>
    </row>
    <row r="28" spans="1:12" ht="18.95" customHeight="1">
      <c r="A28" s="36"/>
      <c r="B28" s="646" t="s">
        <v>25</v>
      </c>
      <c r="C28" s="646"/>
      <c r="D28" s="927"/>
      <c r="E28" s="927"/>
      <c r="F28" s="927"/>
      <c r="G28" s="927"/>
      <c r="H28" s="927"/>
      <c r="I28" s="927"/>
      <c r="J28" s="927"/>
      <c r="K28" s="927"/>
      <c r="L28" s="927"/>
    </row>
    <row r="29" spans="1:12" ht="18.95" customHeight="1">
      <c r="A29" s="36"/>
      <c r="B29" s="1033" t="s">
        <v>26</v>
      </c>
      <c r="C29" s="1034"/>
      <c r="D29" s="1032"/>
      <c r="E29" s="1032"/>
      <c r="F29" s="1032"/>
      <c r="G29" s="1032"/>
      <c r="H29" s="1032"/>
      <c r="I29" s="1032"/>
      <c r="J29" s="1032"/>
      <c r="K29" s="1032"/>
      <c r="L29" s="1032"/>
    </row>
    <row r="30" spans="1:12" ht="18.95" customHeight="1">
      <c r="A30" s="36"/>
      <c r="B30" s="106"/>
      <c r="C30" s="61"/>
      <c r="D30" s="1042"/>
      <c r="E30" s="1042"/>
      <c r="F30" s="1042"/>
      <c r="G30" s="1042"/>
      <c r="H30" s="1042"/>
      <c r="I30" s="1042"/>
      <c r="J30" s="1042"/>
      <c r="K30" s="1042"/>
      <c r="L30" s="1042"/>
    </row>
    <row r="31" spans="1:12" ht="18.95" customHeight="1">
      <c r="A31" s="36"/>
      <c r="B31" s="106"/>
      <c r="C31" s="61"/>
      <c r="D31" s="1042"/>
      <c r="E31" s="1042"/>
      <c r="F31" s="1042"/>
      <c r="G31" s="1042"/>
      <c r="H31" s="1042"/>
      <c r="I31" s="1042"/>
      <c r="J31" s="1042"/>
      <c r="K31" s="1042"/>
      <c r="L31" s="1042"/>
    </row>
    <row r="32" spans="1:12" ht="18.95" customHeight="1">
      <c r="A32" s="36"/>
      <c r="B32" s="107"/>
      <c r="C32" s="62"/>
      <c r="D32" s="1040"/>
      <c r="E32" s="1040"/>
      <c r="F32" s="1040"/>
      <c r="G32" s="1040"/>
      <c r="H32" s="1040"/>
      <c r="I32" s="1040"/>
      <c r="J32" s="1040"/>
      <c r="K32" s="1040"/>
      <c r="L32" s="1040"/>
    </row>
    <row r="33" spans="1:54" ht="18.95" customHeight="1">
      <c r="A33" s="36"/>
      <c r="B33" s="646" t="s">
        <v>27</v>
      </c>
      <c r="C33" s="646"/>
      <c r="D33" s="927"/>
      <c r="E33" s="927"/>
      <c r="F33" s="927"/>
      <c r="G33" s="927"/>
      <c r="H33" s="927"/>
      <c r="I33" s="927"/>
      <c r="J33" s="927"/>
      <c r="K33" s="927"/>
      <c r="L33" s="927"/>
    </row>
    <row r="34" spans="1:54" ht="18.95" customHeight="1">
      <c r="A34" s="36"/>
      <c r="B34" s="646" t="s">
        <v>28</v>
      </c>
      <c r="C34" s="646"/>
      <c r="D34" s="927"/>
      <c r="E34" s="927"/>
      <c r="F34" s="927"/>
      <c r="G34" s="927"/>
      <c r="H34" s="927"/>
      <c r="I34" s="927"/>
      <c r="J34" s="927"/>
      <c r="K34" s="927"/>
      <c r="L34" s="927"/>
    </row>
    <row r="35" spans="1:54" ht="18.95" customHeight="1">
      <c r="A35" s="36"/>
      <c r="B35" s="646" t="s">
        <v>29</v>
      </c>
      <c r="C35" s="646"/>
      <c r="D35" s="927"/>
      <c r="E35" s="927"/>
      <c r="F35" s="927"/>
      <c r="G35" s="927"/>
      <c r="H35" s="927"/>
      <c r="I35" s="927"/>
      <c r="J35" s="927"/>
      <c r="K35" s="927"/>
      <c r="L35" s="927"/>
    </row>
    <row r="36" spans="1:54" ht="18.95" customHeight="1">
      <c r="A36" s="36"/>
      <c r="B36" s="646" t="s">
        <v>30</v>
      </c>
      <c r="C36" s="646"/>
      <c r="D36" s="927"/>
      <c r="E36" s="927"/>
      <c r="F36" s="927"/>
      <c r="G36" s="927"/>
      <c r="H36" s="927"/>
      <c r="I36" s="927"/>
      <c r="J36" s="927"/>
      <c r="K36" s="927"/>
      <c r="L36" s="927"/>
    </row>
    <row r="37" spans="1:54" ht="8.1" customHeight="1">
      <c r="A37" s="36"/>
      <c r="B37" s="108"/>
      <c r="C37" s="108"/>
      <c r="D37" s="109"/>
      <c r="E37" s="109"/>
      <c r="F37" s="109"/>
      <c r="G37" s="109"/>
      <c r="H37" s="109"/>
      <c r="I37" s="109"/>
      <c r="J37" s="109"/>
      <c r="K37" s="109"/>
      <c r="L37" s="109"/>
    </row>
    <row r="38" spans="1:54" ht="61.5" customHeight="1">
      <c r="A38" s="64" t="s">
        <v>32</v>
      </c>
      <c r="B38" s="1036" t="s">
        <v>31</v>
      </c>
      <c r="C38" s="1036"/>
      <c r="D38" s="1036"/>
      <c r="E38" s="1036"/>
      <c r="F38" s="1036"/>
      <c r="G38" s="1036"/>
      <c r="H38" s="1036"/>
      <c r="I38" s="1036"/>
      <c r="J38" s="1036"/>
      <c r="K38" s="1036"/>
      <c r="L38" s="1036"/>
    </row>
    <row r="39" spans="1:54" ht="33.75" customHeight="1">
      <c r="A39" s="36"/>
      <c r="B39" s="105" t="s">
        <v>354</v>
      </c>
      <c r="C39" s="1037" t="s">
        <v>33</v>
      </c>
      <c r="D39" s="1037"/>
      <c r="E39" s="1037"/>
      <c r="F39" s="1037"/>
      <c r="G39" s="1037" t="s">
        <v>34</v>
      </c>
      <c r="H39" s="1037"/>
      <c r="I39" s="1037" t="s">
        <v>35</v>
      </c>
      <c r="J39" s="1037"/>
      <c r="K39" s="1037"/>
      <c r="L39" s="1037"/>
    </row>
    <row r="40" spans="1:54" ht="38.1" customHeight="1">
      <c r="B40" s="115"/>
      <c r="C40" s="927"/>
      <c r="D40" s="927"/>
      <c r="E40" s="927"/>
      <c r="F40" s="927"/>
      <c r="G40" s="1043"/>
      <c r="H40" s="1043"/>
      <c r="I40" s="927"/>
      <c r="J40" s="927"/>
      <c r="K40" s="927"/>
      <c r="L40" s="927"/>
    </row>
    <row r="41" spans="1:54" ht="38.1" customHeight="1">
      <c r="A41" s="36"/>
      <c r="B41" s="115"/>
      <c r="C41" s="927"/>
      <c r="D41" s="927"/>
      <c r="E41" s="927"/>
      <c r="F41" s="927"/>
      <c r="G41" s="1043"/>
      <c r="H41" s="1043"/>
      <c r="I41" s="927"/>
      <c r="J41" s="927"/>
      <c r="K41" s="927"/>
      <c r="L41" s="927"/>
    </row>
    <row r="42" spans="1:54" ht="42" customHeight="1">
      <c r="A42" s="64" t="s">
        <v>513</v>
      </c>
      <c r="B42" s="1036" t="s">
        <v>514</v>
      </c>
      <c r="C42" s="1036"/>
      <c r="D42" s="1036"/>
      <c r="E42" s="1036"/>
      <c r="F42" s="1036"/>
      <c r="G42" s="1036"/>
      <c r="H42" s="1036"/>
      <c r="I42" s="1036"/>
      <c r="J42" s="1036"/>
      <c r="K42" s="1036"/>
      <c r="L42" s="1036"/>
    </row>
    <row r="43" spans="1:54" ht="52.5" customHeight="1">
      <c r="A43" s="36"/>
      <c r="B43" s="105" t="s">
        <v>354</v>
      </c>
      <c r="C43" s="1037" t="s">
        <v>515</v>
      </c>
      <c r="D43" s="1037"/>
      <c r="E43" s="1037"/>
      <c r="F43" s="1037"/>
      <c r="G43" s="1037" t="s">
        <v>516</v>
      </c>
      <c r="H43" s="1037"/>
      <c r="I43" s="1037" t="s">
        <v>517</v>
      </c>
      <c r="J43" s="1037"/>
      <c r="K43" s="1037"/>
      <c r="L43" s="1037"/>
    </row>
    <row r="44" spans="1:54" ht="38.1" customHeight="1">
      <c r="A44" s="36"/>
      <c r="B44" s="115"/>
      <c r="C44" s="927"/>
      <c r="D44" s="927"/>
      <c r="E44" s="927"/>
      <c r="F44" s="927"/>
      <c r="G44" s="1043"/>
      <c r="H44" s="1043"/>
      <c r="I44" s="927"/>
      <c r="J44" s="927"/>
      <c r="K44" s="927"/>
      <c r="L44" s="927"/>
    </row>
    <row r="45" spans="1:54" ht="38.1" customHeight="1">
      <c r="A45" s="36"/>
      <c r="B45" s="115"/>
      <c r="C45" s="927"/>
      <c r="D45" s="927"/>
      <c r="E45" s="927"/>
      <c r="F45" s="927"/>
      <c r="G45" s="1043"/>
      <c r="H45" s="1043"/>
      <c r="I45" s="927"/>
      <c r="J45" s="927"/>
      <c r="K45" s="927"/>
      <c r="L45" s="927"/>
    </row>
    <row r="46" spans="1:54" ht="20.100000000000001" customHeight="1">
      <c r="A46" s="101">
        <v>2</v>
      </c>
      <c r="B46" s="110" t="s">
        <v>36</v>
      </c>
    </row>
    <row r="47" spans="1:54" ht="78.75" customHeight="1">
      <c r="B47" s="1036" t="s">
        <v>37</v>
      </c>
      <c r="C47" s="1036"/>
      <c r="D47" s="1036"/>
      <c r="E47" s="1036"/>
      <c r="F47" s="1036"/>
      <c r="G47" s="1036"/>
      <c r="H47" s="1036"/>
      <c r="I47" s="1036"/>
      <c r="J47" s="1036"/>
      <c r="K47" s="1036"/>
      <c r="L47" s="1036"/>
    </row>
    <row r="48" spans="1:54" s="25" customFormat="1" ht="34.5" customHeight="1">
      <c r="A48" s="60">
        <v>2.1</v>
      </c>
      <c r="B48" s="1036" t="s">
        <v>38</v>
      </c>
      <c r="C48" s="1036"/>
      <c r="D48" s="1036"/>
      <c r="E48" s="1036"/>
      <c r="F48" s="1036"/>
      <c r="G48" s="1036"/>
      <c r="H48" s="1036"/>
      <c r="I48" s="1036"/>
      <c r="J48" s="1036"/>
      <c r="K48" s="1036"/>
      <c r="L48" s="1036"/>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row>
    <row r="49" spans="1:12" ht="51" customHeight="1">
      <c r="A49" s="36"/>
      <c r="B49" s="105" t="s">
        <v>39</v>
      </c>
      <c r="C49" s="1037" t="s">
        <v>40</v>
      </c>
      <c r="D49" s="1037"/>
      <c r="E49" s="1037"/>
      <c r="F49" s="1037"/>
      <c r="G49" s="1037" t="s">
        <v>41</v>
      </c>
      <c r="H49" s="1037"/>
      <c r="I49" s="1037" t="s">
        <v>118</v>
      </c>
      <c r="J49" s="1037"/>
      <c r="K49" s="1037" t="s">
        <v>119</v>
      </c>
      <c r="L49" s="1037"/>
    </row>
    <row r="50" spans="1:12" ht="27.95" customHeight="1">
      <c r="A50" s="36"/>
      <c r="B50" s="115">
        <v>1</v>
      </c>
      <c r="C50" s="927"/>
      <c r="D50" s="927"/>
      <c r="E50" s="927"/>
      <c r="F50" s="927"/>
      <c r="G50" s="1043"/>
      <c r="H50" s="1043"/>
      <c r="I50" s="1043"/>
      <c r="J50" s="1043"/>
      <c r="K50" s="1044"/>
      <c r="L50" s="1044"/>
    </row>
    <row r="51" spans="1:12" ht="27.95" customHeight="1">
      <c r="A51" s="36"/>
      <c r="B51" s="115">
        <v>2</v>
      </c>
      <c r="C51" s="927"/>
      <c r="D51" s="927"/>
      <c r="E51" s="927"/>
      <c r="F51" s="927"/>
      <c r="G51" s="1043"/>
      <c r="H51" s="1043"/>
      <c r="I51" s="1043"/>
      <c r="J51" s="1043"/>
      <c r="K51" s="1044"/>
      <c r="L51" s="1044"/>
    </row>
    <row r="52" spans="1:12" ht="27.95" customHeight="1">
      <c r="A52" s="36"/>
      <c r="B52" s="115">
        <v>3</v>
      </c>
      <c r="C52" s="927"/>
      <c r="D52" s="927"/>
      <c r="E52" s="927"/>
      <c r="F52" s="927"/>
      <c r="G52" s="1043"/>
      <c r="H52" s="1043"/>
      <c r="I52" s="1043"/>
      <c r="J52" s="1043"/>
      <c r="K52" s="1044"/>
      <c r="L52" s="1044"/>
    </row>
    <row r="53" spans="1:12" ht="27.95" customHeight="1">
      <c r="A53" s="36"/>
      <c r="B53" s="115">
        <v>4</v>
      </c>
      <c r="C53" s="927"/>
      <c r="D53" s="927"/>
      <c r="E53" s="927"/>
      <c r="F53" s="927"/>
      <c r="G53" s="1043"/>
      <c r="H53" s="1043"/>
      <c r="I53" s="1043"/>
      <c r="J53" s="1043"/>
      <c r="K53" s="1044"/>
      <c r="L53" s="1044"/>
    </row>
    <row r="54" spans="1:12" ht="27.95" customHeight="1">
      <c r="A54" s="36"/>
      <c r="B54" s="115">
        <v>5</v>
      </c>
      <c r="C54" s="927"/>
      <c r="D54" s="927"/>
      <c r="E54" s="927"/>
      <c r="F54" s="927"/>
      <c r="G54" s="1043"/>
      <c r="H54" s="1043"/>
      <c r="I54" s="1043"/>
      <c r="J54" s="1043"/>
      <c r="K54" s="1044"/>
      <c r="L54" s="1044"/>
    </row>
    <row r="55" spans="1:12" ht="20.25" customHeight="1">
      <c r="A55" s="36"/>
      <c r="B55" s="520"/>
      <c r="C55" s="521"/>
      <c r="D55" s="521"/>
      <c r="E55" s="521"/>
      <c r="F55" s="521"/>
      <c r="G55" s="520"/>
      <c r="H55" s="520"/>
      <c r="I55" s="520"/>
      <c r="J55" s="520"/>
      <c r="K55" s="522"/>
      <c r="L55" s="522"/>
    </row>
    <row r="56" spans="1:12" ht="27.95" customHeight="1">
      <c r="A56" s="60">
        <v>3</v>
      </c>
      <c r="B56" s="1022" t="s">
        <v>630</v>
      </c>
      <c r="C56" s="1022"/>
      <c r="D56" s="1022"/>
      <c r="E56" s="1022"/>
      <c r="F56" s="1022"/>
      <c r="G56" s="1022"/>
      <c r="H56" s="1022"/>
      <c r="I56" s="1022"/>
      <c r="J56" s="1022"/>
      <c r="K56" s="1022"/>
      <c r="L56" s="1022"/>
    </row>
    <row r="57" spans="1:12" ht="49.5" customHeight="1">
      <c r="A57" s="60"/>
      <c r="B57" s="1022" t="s">
        <v>631</v>
      </c>
      <c r="C57" s="1022"/>
      <c r="D57" s="1022"/>
      <c r="E57" s="1022"/>
      <c r="F57" s="1022"/>
      <c r="G57" s="1022"/>
      <c r="H57" s="1022"/>
      <c r="I57" s="1022"/>
      <c r="J57" s="1022"/>
      <c r="K57" s="1022"/>
      <c r="L57" s="1022"/>
    </row>
    <row r="58" spans="1:12" ht="15" customHeight="1">
      <c r="A58" s="60"/>
      <c r="B58" s="520"/>
      <c r="C58" s="521"/>
      <c r="D58" s="521"/>
      <c r="E58" s="521"/>
      <c r="F58" s="521"/>
      <c r="G58" s="520"/>
      <c r="H58" s="520"/>
      <c r="I58" s="520"/>
      <c r="J58" s="520"/>
      <c r="K58" s="522"/>
      <c r="L58" s="522"/>
    </row>
    <row r="59" spans="1:12" ht="21.75" customHeight="1">
      <c r="A59" s="60">
        <v>3.1</v>
      </c>
      <c r="B59" s="1022" t="s">
        <v>632</v>
      </c>
      <c r="C59" s="1022"/>
      <c r="D59" s="1022"/>
      <c r="E59" s="1022"/>
      <c r="F59" s="1022"/>
      <c r="G59" s="1022"/>
      <c r="H59" s="1022"/>
      <c r="I59" s="1022"/>
      <c r="J59" s="1022"/>
      <c r="K59" s="1022"/>
      <c r="L59" s="1022"/>
    </row>
    <row r="60" spans="1:12" ht="15" customHeight="1">
      <c r="A60" s="36"/>
      <c r="B60" s="520"/>
      <c r="C60" s="521"/>
      <c r="D60" s="521"/>
      <c r="E60" s="521"/>
      <c r="F60" s="521"/>
      <c r="G60" s="520"/>
      <c r="H60" s="520"/>
      <c r="I60" s="520"/>
      <c r="J60" s="520"/>
      <c r="K60" s="522"/>
      <c r="L60" s="522"/>
    </row>
    <row r="61" spans="1:12" ht="35.25" customHeight="1">
      <c r="A61" s="36"/>
      <c r="B61" s="523" t="s">
        <v>39</v>
      </c>
      <c r="C61" s="1053" t="s">
        <v>633</v>
      </c>
      <c r="D61" s="1053"/>
      <c r="E61" s="1053"/>
      <c r="F61" s="1053"/>
      <c r="G61" s="1053" t="s">
        <v>634</v>
      </c>
      <c r="H61" s="1053"/>
      <c r="I61" s="1053"/>
      <c r="J61" s="1053"/>
      <c r="K61" s="1053"/>
      <c r="L61" s="1053"/>
    </row>
    <row r="62" spans="1:12" ht="17.25" customHeight="1">
      <c r="A62" s="36"/>
      <c r="B62" s="282"/>
      <c r="C62" s="1046"/>
      <c r="D62" s="1047"/>
      <c r="E62" s="1047"/>
      <c r="F62" s="1048"/>
      <c r="G62" s="1046"/>
      <c r="H62" s="1047"/>
      <c r="I62" s="1047"/>
      <c r="J62" s="1047"/>
      <c r="K62" s="1047"/>
      <c r="L62" s="1047"/>
    </row>
    <row r="63" spans="1:12" ht="17.25" customHeight="1">
      <c r="A63" s="36"/>
      <c r="B63" s="282"/>
      <c r="C63" s="1046"/>
      <c r="D63" s="1047"/>
      <c r="E63" s="1047"/>
      <c r="F63" s="1048"/>
      <c r="G63" s="1046"/>
      <c r="H63" s="1047"/>
      <c r="I63" s="1047"/>
      <c r="J63" s="1047"/>
      <c r="K63" s="1047"/>
      <c r="L63" s="1047"/>
    </row>
    <row r="64" spans="1:12" ht="17.25" customHeight="1">
      <c r="A64" s="36"/>
      <c r="B64" s="282"/>
      <c r="C64" s="1046"/>
      <c r="D64" s="1047"/>
      <c r="E64" s="1047"/>
      <c r="F64" s="1048"/>
      <c r="G64" s="1046"/>
      <c r="H64" s="1047"/>
      <c r="I64" s="1047"/>
      <c r="J64" s="508"/>
      <c r="K64" s="508"/>
      <c r="L64" s="508"/>
    </row>
    <row r="65" spans="1:54" ht="17.25" customHeight="1">
      <c r="A65" s="36"/>
      <c r="B65" s="282"/>
      <c r="C65" s="1046"/>
      <c r="D65" s="1047"/>
      <c r="E65" s="1047"/>
      <c r="F65" s="1048"/>
      <c r="G65" s="1046"/>
      <c r="H65" s="1047"/>
      <c r="I65" s="1047"/>
      <c r="J65" s="1047"/>
      <c r="K65" s="1047"/>
      <c r="L65" s="1047"/>
    </row>
    <row r="66" spans="1:54" ht="17.25" customHeight="1">
      <c r="A66" s="36"/>
      <c r="B66" s="282"/>
      <c r="C66" s="1046"/>
      <c r="D66" s="1047"/>
      <c r="E66" s="1047"/>
      <c r="F66" s="1048"/>
      <c r="G66" s="507"/>
      <c r="H66" s="1047"/>
      <c r="I66" s="1047"/>
      <c r="J66" s="1047"/>
      <c r="K66" s="1047"/>
      <c r="L66" s="1047"/>
    </row>
    <row r="67" spans="1:54" ht="18" customHeight="1">
      <c r="A67" s="36"/>
      <c r="B67" s="520"/>
      <c r="C67" s="521"/>
      <c r="D67" s="521"/>
      <c r="E67" s="521"/>
      <c r="F67" s="521"/>
      <c r="G67" s="520"/>
      <c r="H67" s="520"/>
      <c r="I67" s="520"/>
      <c r="J67" s="520"/>
      <c r="K67" s="522"/>
      <c r="L67" s="522"/>
    </row>
    <row r="68" spans="1:54" ht="21" customHeight="1">
      <c r="A68" s="101">
        <v>4</v>
      </c>
      <c r="B68" s="110" t="s">
        <v>42</v>
      </c>
      <c r="D68" s="109"/>
      <c r="E68" s="109"/>
      <c r="F68" s="109"/>
    </row>
    <row r="69" spans="1:54" ht="18" customHeight="1">
      <c r="A69" s="111">
        <v>4.0999999999999996</v>
      </c>
      <c r="B69" s="1045" t="s">
        <v>43</v>
      </c>
      <c r="C69" s="1045"/>
      <c r="D69" s="1045"/>
      <c r="E69" s="1045"/>
      <c r="F69" s="109"/>
    </row>
    <row r="70" spans="1:54" ht="67.5" customHeight="1">
      <c r="A70" s="36"/>
      <c r="B70" s="1036" t="s">
        <v>44</v>
      </c>
      <c r="C70" s="1036"/>
      <c r="D70" s="1036"/>
      <c r="E70" s="1036"/>
      <c r="F70" s="1036"/>
      <c r="G70" s="1036"/>
      <c r="H70" s="1036"/>
      <c r="I70" s="1036"/>
      <c r="J70" s="1036"/>
      <c r="K70" s="1036"/>
      <c r="L70" s="1036"/>
    </row>
    <row r="71" spans="1:54" s="25" customFormat="1" ht="35.25" customHeight="1">
      <c r="A71" s="36"/>
      <c r="B71" s="906" t="s">
        <v>45</v>
      </c>
      <c r="C71" s="906"/>
      <c r="D71" s="906"/>
      <c r="E71" s="1019" t="s">
        <v>46</v>
      </c>
      <c r="F71" s="1020"/>
      <c r="G71" s="1020"/>
      <c r="H71" s="1021"/>
      <c r="I71" s="906" t="s">
        <v>47</v>
      </c>
      <c r="J71" s="906"/>
      <c r="K71" s="906"/>
      <c r="L71" s="906"/>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row>
    <row r="72" spans="1:54" ht="20.100000000000001" customHeight="1">
      <c r="A72" s="36"/>
      <c r="B72" s="927"/>
      <c r="C72" s="927"/>
      <c r="D72" s="927"/>
      <c r="E72" s="1043"/>
      <c r="F72" s="1043"/>
      <c r="G72" s="1043"/>
      <c r="H72" s="1043"/>
      <c r="I72" s="1043"/>
      <c r="J72" s="1043"/>
      <c r="K72" s="1043"/>
      <c r="L72" s="1043"/>
    </row>
    <row r="73" spans="1:54" ht="20.100000000000001" customHeight="1">
      <c r="A73" s="36"/>
      <c r="B73" s="927"/>
      <c r="C73" s="927"/>
      <c r="D73" s="927"/>
      <c r="E73" s="1043"/>
      <c r="F73" s="1043"/>
      <c r="G73" s="1043"/>
      <c r="H73" s="1043"/>
      <c r="I73" s="1043"/>
      <c r="J73" s="1043"/>
      <c r="K73" s="1043"/>
      <c r="L73" s="1043"/>
    </row>
    <row r="74" spans="1:54" ht="20.100000000000001" customHeight="1">
      <c r="A74" s="36"/>
      <c r="B74" s="927"/>
      <c r="C74" s="927"/>
      <c r="D74" s="927"/>
      <c r="E74" s="1043"/>
      <c r="F74" s="1043"/>
      <c r="G74" s="1043"/>
      <c r="H74" s="1043"/>
      <c r="I74" s="1043"/>
      <c r="J74" s="1043"/>
      <c r="K74" s="1043"/>
      <c r="L74" s="1043"/>
    </row>
    <row r="75" spans="1:54" ht="20.100000000000001" customHeight="1">
      <c r="A75" s="36"/>
      <c r="B75" s="927"/>
      <c r="C75" s="927"/>
      <c r="D75" s="927"/>
      <c r="E75" s="1043"/>
      <c r="F75" s="1043"/>
      <c r="G75" s="1043"/>
      <c r="H75" s="1043"/>
      <c r="I75" s="1043"/>
      <c r="J75" s="1043"/>
      <c r="K75" s="1043"/>
      <c r="L75" s="1043"/>
    </row>
    <row r="76" spans="1:54" ht="20.100000000000001" customHeight="1">
      <c r="A76" s="36"/>
      <c r="B76" s="927"/>
      <c r="C76" s="927"/>
      <c r="D76" s="927"/>
      <c r="E76" s="1043"/>
      <c r="F76" s="1043"/>
      <c r="G76" s="1043"/>
      <c r="H76" s="1043"/>
      <c r="I76" s="1043"/>
      <c r="J76" s="1043"/>
      <c r="K76" s="1043"/>
      <c r="L76" s="1043"/>
    </row>
    <row r="77" spans="1:54" ht="20.100000000000001" customHeight="1">
      <c r="A77" s="36"/>
      <c r="B77" s="927"/>
      <c r="C77" s="927"/>
      <c r="D77" s="927"/>
      <c r="E77" s="1043"/>
      <c r="F77" s="1043"/>
      <c r="G77" s="1043"/>
      <c r="H77" s="1043"/>
      <c r="I77" s="1043"/>
      <c r="J77" s="1043"/>
      <c r="K77" s="1043"/>
      <c r="L77" s="1043"/>
    </row>
    <row r="78" spans="1:54" s="25" customFormat="1" ht="20.100000000000001" customHeight="1">
      <c r="A78" s="59">
        <v>4.2</v>
      </c>
      <c r="B78" s="33" t="s">
        <v>48</v>
      </c>
      <c r="C78" s="112"/>
      <c r="D78" s="112"/>
      <c r="E78" s="112"/>
      <c r="F78" s="112"/>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row>
    <row r="79" spans="1:54" s="25" customFormat="1" ht="20.100000000000001" customHeight="1">
      <c r="A79" s="33"/>
      <c r="B79" s="33"/>
      <c r="C79" s="112"/>
      <c r="D79" s="112"/>
      <c r="E79" s="112"/>
      <c r="F79" s="112"/>
      <c r="K79" s="116" t="s">
        <v>122</v>
      </c>
      <c r="L79" s="117"/>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row>
    <row r="80" spans="1:54" s="25" customFormat="1" ht="20.100000000000001" customHeight="1">
      <c r="A80" s="33"/>
      <c r="B80" s="51" t="s">
        <v>120</v>
      </c>
      <c r="C80" s="906" t="s">
        <v>121</v>
      </c>
      <c r="D80" s="906"/>
      <c r="E80" s="906"/>
      <c r="F80" s="906"/>
      <c r="G80" s="906"/>
      <c r="H80" s="1019" t="s">
        <v>49</v>
      </c>
      <c r="I80" s="1020"/>
      <c r="J80" s="1020"/>
      <c r="K80" s="1020"/>
      <c r="L80" s="1021"/>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row>
    <row r="81" spans="1:54" s="192" customFormat="1" ht="33" customHeight="1">
      <c r="A81" s="39"/>
      <c r="B81" s="104"/>
      <c r="C81" s="283" t="s">
        <v>835</v>
      </c>
      <c r="D81" s="283" t="s">
        <v>836</v>
      </c>
      <c r="E81" s="283" t="s">
        <v>837</v>
      </c>
      <c r="F81" s="283" t="s">
        <v>838</v>
      </c>
      <c r="G81" s="283" t="s">
        <v>839</v>
      </c>
      <c r="H81" s="283" t="s">
        <v>840</v>
      </c>
      <c r="I81" s="283" t="s">
        <v>841</v>
      </c>
      <c r="J81" s="283" t="s">
        <v>842</v>
      </c>
      <c r="K81" s="283" t="s">
        <v>843</v>
      </c>
      <c r="L81" s="283" t="s">
        <v>844</v>
      </c>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1"/>
      <c r="AP81" s="191"/>
      <c r="AQ81" s="191"/>
      <c r="AR81" s="191"/>
      <c r="AS81" s="191"/>
      <c r="AT81" s="191"/>
      <c r="AU81" s="191"/>
      <c r="AV81" s="191"/>
      <c r="AW81" s="191"/>
      <c r="AX81" s="191"/>
      <c r="AY81" s="191"/>
      <c r="AZ81" s="191"/>
      <c r="BA81" s="191"/>
      <c r="BB81" s="191"/>
    </row>
    <row r="82" spans="1:54" s="25" customFormat="1" ht="33" customHeight="1">
      <c r="A82" s="33"/>
      <c r="B82" s="104" t="s">
        <v>123</v>
      </c>
      <c r="C82" s="194"/>
      <c r="D82" s="194"/>
      <c r="E82" s="194"/>
      <c r="F82" s="194"/>
      <c r="G82" s="194"/>
      <c r="H82" s="194"/>
      <c r="I82" s="194"/>
      <c r="J82" s="194"/>
      <c r="K82" s="194"/>
      <c r="L82" s="194"/>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row>
    <row r="83" spans="1:54" s="25" customFormat="1" ht="33" customHeight="1">
      <c r="A83" s="33"/>
      <c r="B83" s="104" t="s">
        <v>124</v>
      </c>
      <c r="C83" s="194"/>
      <c r="D83" s="194"/>
      <c r="E83" s="194"/>
      <c r="F83" s="194"/>
      <c r="G83" s="194"/>
      <c r="H83" s="194"/>
      <c r="I83" s="194"/>
      <c r="J83" s="194"/>
      <c r="K83" s="194"/>
      <c r="L83" s="194"/>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row>
    <row r="84" spans="1:54" s="25" customFormat="1" ht="33" customHeight="1">
      <c r="A84" s="33"/>
      <c r="B84" s="104" t="s">
        <v>126</v>
      </c>
      <c r="C84" s="194"/>
      <c r="D84" s="194"/>
      <c r="E84" s="194"/>
      <c r="F84" s="194"/>
      <c r="G84" s="194"/>
      <c r="H84" s="194"/>
      <c r="I84" s="194"/>
      <c r="J84" s="194"/>
      <c r="K84" s="194"/>
      <c r="L84" s="194"/>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row>
    <row r="85" spans="1:54" s="25" customFormat="1" ht="33" customHeight="1">
      <c r="A85" s="33"/>
      <c r="B85" s="104" t="s">
        <v>127</v>
      </c>
      <c r="C85" s="194"/>
      <c r="D85" s="194"/>
      <c r="E85" s="194"/>
      <c r="F85" s="194"/>
      <c r="G85" s="194"/>
      <c r="H85" s="194"/>
      <c r="I85" s="194"/>
      <c r="J85" s="194"/>
      <c r="K85" s="194"/>
      <c r="L85" s="194"/>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row>
    <row r="86" spans="1:54" s="25" customFormat="1" ht="33" customHeight="1">
      <c r="A86" s="33"/>
      <c r="B86" s="104" t="s">
        <v>128</v>
      </c>
      <c r="C86" s="194"/>
      <c r="D86" s="194"/>
      <c r="E86" s="194"/>
      <c r="F86" s="194"/>
      <c r="G86" s="194"/>
      <c r="H86" s="194"/>
      <c r="I86" s="194"/>
      <c r="J86" s="194"/>
      <c r="K86" s="194"/>
      <c r="L86" s="194"/>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row>
    <row r="87" spans="1:54" s="25" customFormat="1" ht="33" customHeight="1">
      <c r="A87" s="33"/>
      <c r="B87" s="104" t="s">
        <v>129</v>
      </c>
      <c r="C87" s="194"/>
      <c r="D87" s="194"/>
      <c r="E87" s="194"/>
      <c r="F87" s="194"/>
      <c r="G87" s="194"/>
      <c r="H87" s="194"/>
      <c r="I87" s="194"/>
      <c r="J87" s="194"/>
      <c r="K87" s="194"/>
      <c r="L87" s="194"/>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row>
    <row r="88" spans="1:54" ht="20.100000000000001" customHeight="1">
      <c r="A88" s="113"/>
      <c r="B88" s="113"/>
      <c r="C88" s="114"/>
      <c r="D88" s="114"/>
      <c r="E88" s="114"/>
      <c r="F88" s="114"/>
    </row>
    <row r="89" spans="1:54" hidden="1">
      <c r="A89" s="101"/>
      <c r="B89" s="102"/>
    </row>
    <row r="90" spans="1:54" hidden="1">
      <c r="A90" s="59"/>
      <c r="B90" s="1036"/>
      <c r="C90" s="1036"/>
      <c r="D90" s="1036"/>
      <c r="E90" s="1036"/>
      <c r="F90" s="1036"/>
      <c r="G90" s="1036"/>
      <c r="H90" s="1036"/>
      <c r="I90" s="1036"/>
      <c r="J90" s="1036"/>
      <c r="K90" s="1036"/>
      <c r="L90" s="1036"/>
    </row>
    <row r="91" spans="1:54" ht="20.100000000000001" hidden="1" customHeight="1">
      <c r="A91" s="113"/>
      <c r="B91" s="113"/>
      <c r="C91" s="114"/>
      <c r="D91" s="114"/>
      <c r="E91" s="114"/>
      <c r="F91" s="114"/>
    </row>
    <row r="92" spans="1:54" ht="24" hidden="1" customHeight="1">
      <c r="A92" s="113"/>
      <c r="B92" s="113"/>
      <c r="C92" s="114"/>
      <c r="D92" s="114"/>
      <c r="E92" s="114"/>
      <c r="F92" s="26"/>
      <c r="G92" s="65"/>
    </row>
    <row r="93" spans="1:54" ht="24" customHeight="1">
      <c r="A93" s="37" t="s">
        <v>6</v>
      </c>
      <c r="B93" s="1052" t="str">
        <f>'Attach 3(JV)'!B24</f>
        <v/>
      </c>
      <c r="C93" s="1052"/>
      <c r="D93" s="1052"/>
      <c r="E93" s="26"/>
      <c r="G93" s="65" t="s">
        <v>4</v>
      </c>
      <c r="H93" s="1050" t="str">
        <f>'Attach 3(JV)'!E24</f>
        <v/>
      </c>
      <c r="I93" s="1051"/>
      <c r="J93" s="1051"/>
      <c r="K93" s="1051"/>
      <c r="L93" s="1051"/>
    </row>
    <row r="94" spans="1:54" ht="24" customHeight="1">
      <c r="A94" s="37" t="s">
        <v>7</v>
      </c>
      <c r="B94" s="1049" t="str">
        <f>'Attach 3(JV)'!B25</f>
        <v/>
      </c>
      <c r="C94" s="1049"/>
      <c r="D94" s="1049"/>
      <c r="E94" s="26"/>
      <c r="G94" s="65" t="s">
        <v>5</v>
      </c>
      <c r="H94" s="1050" t="str">
        <f>'Attach 3(JV)'!E25</f>
        <v/>
      </c>
      <c r="I94" s="1051"/>
      <c r="J94" s="1051"/>
      <c r="K94" s="1051"/>
      <c r="L94" s="1051"/>
    </row>
  </sheetData>
  <sheetProtection password="CC69" sheet="1" formatColumns="0" formatRows="0" selectLockedCells="1"/>
  <customSheetViews>
    <customSheetView guid="{B7CC3635-BEA1-4EB6-9397-ABEDC5D04D5E}" showPageBreaks="1" showGridLines="0" zeroValues="0" printArea="1" hiddenRows="1" view="pageBreakPreview">
      <selection activeCell="J87" sqref="J87"/>
      <rowBreaks count="2" manualBreakCount="2">
        <brk id="25" max="11" man="1"/>
        <brk id="49" max="11" man="1"/>
      </rowBreaks>
      <pageMargins left="0.63" right="0.42" top="0.57999999999999996" bottom="0.6" header="0.34" footer="0.35"/>
      <pageSetup scale="89" orientation="portrait" r:id="rId1"/>
      <headerFooter alignWithMargins="0">
        <oddFooter>&amp;R&amp;"Book Antiqua,Bold"&amp;8 Page &amp;P of &amp;N</oddFooter>
      </headerFooter>
    </customSheetView>
    <customSheetView guid="{7518E083-431A-45D0-A3DD-DF0866826B90}" showPageBreaks="1" showGridLines="0" zeroValues="0" printArea="1" hiddenRows="1" view="pageBreakPreview" topLeftCell="A73">
      <selection activeCell="H21" sqref="H21:L21"/>
      <rowBreaks count="2" manualBreakCount="2">
        <brk id="25" max="11" man="1"/>
        <brk id="49" max="11" man="1"/>
      </rowBreaks>
      <pageMargins left="0.63" right="0.42" top="0.57999999999999996" bottom="0.6" header="0.34" footer="0.35"/>
      <pageSetup scale="89" orientation="portrait" r:id="rId2"/>
      <headerFooter alignWithMargins="0">
        <oddFooter>&amp;R&amp;"Book Antiqua,Bold"&amp;8 Page &amp;P of &amp;N</oddFooter>
      </headerFooter>
    </customSheetView>
    <customSheetView guid="{CD28740F-9825-447C-B887-B18F0232D126}" showPageBreaks="1" showGridLines="0" zeroValues="0" printArea="1" hiddenRows="1" view="pageBreakPreview" topLeftCell="A4">
      <selection activeCell="H21" sqref="H21:L21"/>
      <rowBreaks count="2" manualBreakCount="2">
        <brk id="25" max="11" man="1"/>
        <brk id="49" max="11" man="1"/>
      </rowBreaks>
      <pageMargins left="0.63" right="0.42" top="0.57999999999999996" bottom="0.6" header="0.34" footer="0.35"/>
      <pageSetup scale="89" orientation="portrait" r:id="rId3"/>
      <headerFooter alignWithMargins="0">
        <oddFooter>&amp;R&amp;"Book Antiqua,Bold"&amp;8 Page &amp;P of &amp;N</oddFooter>
      </headerFooter>
    </customSheetView>
    <customSheetView guid="{012A8702-091E-4FD1-8E26-12B65B8B3B8C}" showPageBreaks="1" showGridLines="0" zeroValues="0" printArea="1" hiddenRows="1" view="pageBreakPreview" topLeftCell="A16">
      <selection activeCell="H83" sqref="H83"/>
      <rowBreaks count="2" manualBreakCount="2">
        <brk id="25" max="11" man="1"/>
        <brk id="49" max="11" man="1"/>
      </rowBreaks>
      <pageMargins left="0.63" right="0.42" top="0.57999999999999996" bottom="0.6" header="0.34" footer="0.35"/>
      <pageSetup scale="89" orientation="portrait" r:id="rId4"/>
      <headerFooter alignWithMargins="0">
        <oddFooter>&amp;R&amp;"Book Antiqua,Bold"&amp;8 Page &amp;P of &amp;N</oddFooter>
      </headerFooter>
    </customSheetView>
    <customSheetView guid="{0D490C87-B003-4943-9825-ACE0B8E7CC06}" showPageBreaks="1" showGridLines="0" zeroValues="0" printArea="1" hiddenRows="1" view="pageBreakPreview" topLeftCell="A82">
      <selection activeCell="C81" sqref="C81"/>
      <rowBreaks count="3" manualBreakCount="3">
        <brk id="25" max="11" man="1"/>
        <brk id="49" max="11" man="1"/>
        <brk id="81" max="11" man="1"/>
      </rowBreaks>
      <pageMargins left="0.63" right="0.42" top="0.57999999999999996" bottom="0.6" header="0.34" footer="0.35"/>
      <pageSetup scale="89" orientation="portrait" r:id="rId5"/>
      <headerFooter alignWithMargins="0">
        <oddFooter>&amp;R&amp;"Book Antiqua,Bold"&amp;8 Page &amp;P of &amp;N</oddFooter>
      </headerFooter>
    </customSheetView>
    <customSheetView guid="{4D67A8FB-66CE-4EFD-8932-C754BE25ED43}" showPageBreaks="1" showGridLines="0" zeroValues="0" printArea="1" hiddenRows="1" view="pageBreakPreview" topLeftCell="A79">
      <selection activeCell="C81" sqref="C81"/>
      <rowBreaks count="3" manualBreakCount="3">
        <brk id="25" max="11" man="1"/>
        <brk id="49" max="11" man="1"/>
        <brk id="82" max="11" man="1"/>
      </rowBreaks>
      <pageMargins left="0.63" right="0.42" top="0.57999999999999996" bottom="0.6" header="0.34" footer="0.35"/>
      <pageSetup scale="89" orientation="portrait" r:id="rId6"/>
      <headerFooter alignWithMargins="0">
        <oddFooter>&amp;R&amp;"Book Antiqua,Bold"&amp;8 Page &amp;P of &amp;N</oddFooter>
      </headerFooter>
    </customSheetView>
    <customSheetView guid="{B07CB001-8FAF-40AD-8AD5-A65A64B33B35}" showPageBreaks="1" showGridLines="0" zeroValues="0" printArea="1" hiddenRows="1" view="pageBreakPreview" topLeftCell="A31">
      <selection activeCell="C81" sqref="C81"/>
      <rowBreaks count="3" manualBreakCount="3">
        <brk id="25" max="11" man="1"/>
        <brk id="49" max="11" man="1"/>
        <brk id="81" max="11" man="1"/>
      </rowBreaks>
      <pageMargins left="0.63" right="0.42" top="0.57999999999999996" bottom="0.6" header="0.34" footer="0.35"/>
      <pageSetup scale="89" orientation="portrait" r:id="rId7"/>
      <headerFooter alignWithMargins="0">
        <oddFooter>&amp;R&amp;"Book Antiqua,Bold"&amp;8 Page &amp;P of &amp;N</oddFooter>
      </headerFooter>
    </customSheetView>
    <customSheetView guid="{8CF338B0-8CA3-4AF4-816D-CB7A6D8E33BC}" showPageBreaks="1" showGridLines="0" zeroValues="0" printArea="1" hiddenRows="1" view="pageBreakPreview" topLeftCell="A76">
      <selection activeCell="L84" sqref="L84"/>
      <rowBreaks count="3" manualBreakCount="3">
        <brk id="25" max="11" man="1"/>
        <brk id="49" max="11" man="1"/>
        <brk id="81" max="11" man="1"/>
      </rowBreaks>
      <pageMargins left="0.63" right="0.42" top="0.57999999999999996" bottom="0.6" header="0.34" footer="0.35"/>
      <pageSetup scale="89" orientation="portrait" r:id="rId8"/>
      <headerFooter alignWithMargins="0">
        <oddFooter>&amp;R&amp;"Book Antiqua,Bold"&amp;8 Page &amp;P of &amp;N</oddFooter>
      </headerFooter>
    </customSheetView>
    <customSheetView guid="{D05C69EC-C4A6-4AED-AFBA-A3044FD4B3FB}" scale="120" showPageBreaks="1" showGridLines="0" zeroValues="0" printArea="1" hiddenRows="1" view="pageBreakPreview" topLeftCell="A13">
      <selection activeCell="D35" sqref="D35:L35"/>
      <rowBreaks count="3" manualBreakCount="3">
        <brk id="25" max="11" man="1"/>
        <brk id="49" max="11" man="1"/>
        <brk id="81" max="11" man="1"/>
      </rowBreaks>
      <pageMargins left="0.63" right="0.42" top="0.57999999999999996" bottom="0.6" header="0.34" footer="0.35"/>
      <pageSetup scale="89" orientation="portrait" r:id="rId9"/>
      <headerFooter alignWithMargins="0">
        <oddFooter>&amp;R&amp;"Book Antiqua,Bold"&amp;8 Page &amp;P of &amp;N</oddFooter>
      </headerFooter>
    </customSheetView>
    <customSheetView guid="{BE615921-12B2-47E1-81BB-292B559B4C46}" scale="120" showPageBreaks="1" showGridLines="0" zeroValues="0" printArea="1" hiddenRows="1" view="pageBreakPreview" topLeftCell="A40">
      <selection activeCell="K51" sqref="K51:L51"/>
      <rowBreaks count="3" manualBreakCount="3">
        <brk id="25" max="11" man="1"/>
        <brk id="49" max="11" man="1"/>
        <brk id="80" max="11" man="1"/>
      </rowBreaks>
      <pageMargins left="0.63" right="0.42" top="0.57999999999999996" bottom="0.6" header="0.34" footer="0.35"/>
      <pageSetup scale="94" orientation="portrait" r:id="rId10"/>
      <headerFooter alignWithMargins="0">
        <oddFooter>&amp;R&amp;"Book Antiqua,Bold"&amp;8 Page &amp;P of &amp;N</oddFooter>
      </headerFooter>
    </customSheetView>
    <customSheetView guid="{13A93EBF-985A-49FD-9FE0-DC75D238EC8C}" scale="120" showPageBreaks="1" showGridLines="0" zeroValues="0" printArea="1" hiddenRows="1" view="pageBreakPreview" topLeftCell="A58">
      <selection activeCell="B62" sqref="B62"/>
      <rowBreaks count="3" manualBreakCount="3">
        <brk id="25" max="11" man="1"/>
        <brk id="49" max="11" man="1"/>
        <brk id="80" max="11" man="1"/>
      </rowBreaks>
      <pageMargins left="0.63" right="0.42" top="0.57999999999999996" bottom="0.6" header="0.34" footer="0.35"/>
      <pageSetup scale="94" orientation="portrait" r:id="rId11"/>
      <headerFooter alignWithMargins="0">
        <oddFooter>&amp;R&amp;"Book Antiqua,Bold"&amp;8 Page &amp;P of &amp;N</oddFooter>
      </headerFooter>
    </customSheetView>
    <customSheetView guid="{1E2D7167-D6B7-4690-9A83-BF768C4223A4}" showPageBreaks="1" showGridLines="0" zeroValues="0" printArea="1" view="pageBreakPreview">
      <selection activeCell="C41" sqref="C41:F41"/>
      <rowBreaks count="2" manualBreakCount="2">
        <brk id="25" max="11" man="1"/>
        <brk id="54" max="16383" man="1"/>
      </rowBreaks>
      <pageMargins left="0.63" right="0.42" top="0.57999999999999996" bottom="0.6" header="0.34" footer="0.35"/>
      <pageSetup scale="98" orientation="portrait" r:id="rId12"/>
      <headerFooter alignWithMargins="0">
        <oddFooter>&amp;R&amp;"Book Antiqua,Bold"&amp;8 Page &amp;P of &amp;N</oddFooter>
      </headerFooter>
    </customSheetView>
    <customSheetView guid="{7A88FC7A-7690-48AB-B789-172043AFADC8}" showPageBreaks="1" showGridLines="0" zeroValues="0" printArea="1" view="pageBreakPreview">
      <selection activeCell="C41" sqref="C41:F41"/>
      <rowBreaks count="2" manualBreakCount="2">
        <brk id="25" max="11" man="1"/>
        <brk id="54" max="16383" man="1"/>
      </rowBreaks>
      <pageMargins left="0.63" right="0.42" top="0.57999999999999996" bottom="0.6" header="0.34" footer="0.35"/>
      <pageSetup scale="98" orientation="portrait" r:id="rId13"/>
      <headerFooter alignWithMargins="0">
        <oddFooter>&amp;R&amp;"Book Antiqua,Bold"&amp;8 Page &amp;P of &amp;N</oddFooter>
      </headerFooter>
    </customSheetView>
    <customSheetView guid="{CB7CD015-9A92-451A-BEF4-2BC98E3768DD}" showPageBreaks="1" showGridLines="0" zeroValues="0" printArea="1" view="pageBreakPreview">
      <selection activeCell="I66" sqref="I66"/>
      <rowBreaks count="2" manualBreakCount="2">
        <brk id="25" max="11" man="1"/>
        <brk id="50" max="16383" man="1"/>
      </rowBreaks>
      <pageMargins left="0.63" right="0.42" top="0.57999999999999996" bottom="0.6" header="0.34" footer="0.35"/>
      <pageSetup scale="98" orientation="portrait" r:id="rId14"/>
      <headerFooter alignWithMargins="0">
        <oddFooter>&amp;R&amp;"Book Antiqua,Bold"&amp;8 Page &amp;P of &amp;N</oddFooter>
      </headerFooter>
    </customSheetView>
    <customSheetView guid="{44C1C443-3199-4288-884A-D16AF7B2CD69}" showPageBreaks="1" showGridLines="0" zeroValues="0" printArea="1" view="pageBreakPreview">
      <selection activeCell="I66" sqref="I66"/>
      <rowBreaks count="2" manualBreakCount="2">
        <brk id="25" max="11" man="1"/>
        <brk id="50" max="16383" man="1"/>
      </rowBreaks>
      <pageMargins left="0.63" right="0.42" top="0.57999999999999996" bottom="0.6" header="0.34" footer="0.35"/>
      <pageSetup scale="98" orientation="portrait" r:id="rId15"/>
      <headerFooter alignWithMargins="0">
        <oddFooter>&amp;R&amp;"Book Antiqua,Bold"&amp;8 Page &amp;P of &amp;N</oddFooter>
      </headerFooter>
    </customSheetView>
    <customSheetView guid="{82E8A0F5-0020-4355-95CF-28601763A783}" showPageBreaks="1" showGridLines="0" zeroValues="0" printArea="1" view="pageBreakPreview" topLeftCell="A76">
      <selection activeCell="I66" sqref="I66"/>
      <rowBreaks count="2" manualBreakCount="2">
        <brk id="25" max="11" man="1"/>
        <brk id="50" max="16383" man="1"/>
      </rowBreaks>
      <pageMargins left="0.63" right="0.42" top="0.57999999999999996" bottom="0.6" header="0.34" footer="0.35"/>
      <pageSetup scale="98" orientation="portrait" r:id="rId16"/>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7"/>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22"/>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26"/>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27"/>
      <headerFooter alignWithMargins="0">
        <oddFooter>&amp;R&amp;"Book Antiqua,Bold"&amp;8 Page &amp;P of &amp;N</oddFooter>
      </headerFooter>
    </customSheetView>
    <customSheetView guid="{82C64B11-1F50-45B5-B7BB-9F1DC733C833}" showPageBreaks="1" showGridLines="0" zeroValues="0" printArea="1" view="pageBreakPreview" topLeftCell="A13">
      <selection activeCell="B75" sqref="B75:C75"/>
      <rowBreaks count="2" manualBreakCount="2">
        <brk id="25" max="11" man="1"/>
        <brk id="50" max="16383" man="1"/>
      </rowBreaks>
      <pageMargins left="0.63" right="0.42" top="0.57999999999999996" bottom="0.6" header="0.34" footer="0.35"/>
      <pageSetup scale="98" orientation="portrait" r:id="rId28"/>
      <headerFooter alignWithMargins="0">
        <oddFooter>&amp;R&amp;"Book Antiqua,Bold"&amp;8 Page &amp;P of &amp;N</oddFooter>
      </headerFooter>
    </customSheetView>
    <customSheetView guid="{CFBF18EC-8277-4311-991B-395AF21BB33B}" showPageBreaks="1" showGridLines="0" zeroValues="0" printArea="1" view="pageBreakPreview">
      <selection activeCell="C41" sqref="C41:F41"/>
      <rowBreaks count="2" manualBreakCount="2">
        <brk id="25" max="11" man="1"/>
        <brk id="54" max="16383" man="1"/>
      </rowBreaks>
      <pageMargins left="0.63" right="0.42" top="0.57999999999999996" bottom="0.6" header="0.34" footer="0.35"/>
      <pageSetup scale="98" orientation="portrait" r:id="rId29"/>
      <headerFooter alignWithMargins="0">
        <oddFooter>&amp;R&amp;"Book Antiqua,Bold"&amp;8 Page &amp;P of &amp;N</oddFooter>
      </headerFooter>
    </customSheetView>
    <customSheetView guid="{AA750348-930C-43DE-ADD0-8D60980F5013}" showPageBreaks="1" showGridLines="0" zeroValues="0" printArea="1" view="pageBreakPreview">
      <selection activeCell="C41" sqref="C41:F41"/>
      <rowBreaks count="2" manualBreakCount="2">
        <brk id="25" max="11" man="1"/>
        <brk id="54" max="16383" man="1"/>
      </rowBreaks>
      <pageMargins left="0.63" right="0.42" top="0.57999999999999996" bottom="0.6" header="0.34" footer="0.35"/>
      <pageSetup scale="98" orientation="portrait" r:id="rId30"/>
      <headerFooter alignWithMargins="0">
        <oddFooter>&amp;R&amp;"Book Antiqua,Bold"&amp;8 Page &amp;P of &amp;N</oddFooter>
      </headerFooter>
    </customSheetView>
    <customSheetView guid="{14C32814-5A59-4863-9FB1-822FBB75D7D1}" showPageBreaks="1" showGridLines="0" zeroValues="0" printArea="1" view="pageBreakPreview">
      <selection activeCell="C41" sqref="C41:F41"/>
      <rowBreaks count="2" manualBreakCount="2">
        <brk id="25" max="11" man="1"/>
        <brk id="54" max="16383" man="1"/>
      </rowBreaks>
      <pageMargins left="0.63" right="0.42" top="0.57999999999999996" bottom="0.6" header="0.34" footer="0.35"/>
      <pageSetup scale="98" orientation="portrait" r:id="rId31"/>
      <headerFooter alignWithMargins="0">
        <oddFooter>&amp;R&amp;"Book Antiqua,Bold"&amp;8 Page &amp;P of &amp;N</oddFooter>
      </headerFooter>
    </customSheetView>
    <customSheetView guid="{1F125E51-1799-42D0-B41E-DC039BB17D59}" showPageBreaks="1" showGridLines="0" zeroValues="0" printArea="1" hiddenRows="1" view="pageBreakPreview" topLeftCell="A79">
      <selection activeCell="H21" sqref="H21:L21"/>
      <rowBreaks count="3" manualBreakCount="3">
        <brk id="25" max="11" man="1"/>
        <brk id="49" max="11" man="1"/>
        <brk id="82" max="11" man="1"/>
      </rowBreaks>
      <pageMargins left="0.63" right="0.42" top="0.57999999999999996" bottom="0.6" header="0.34" footer="0.35"/>
      <pageSetup scale="89" orientation="portrait" r:id="rId32"/>
      <headerFooter alignWithMargins="0">
        <oddFooter>&amp;R&amp;"Book Antiqua,Bold"&amp;8 Page &amp;P of &amp;N</oddFooter>
      </headerFooter>
    </customSheetView>
    <customSheetView guid="{77353208-2D17-4D2E-ADE3-4F168F350B73}" showPageBreaks="1" showGridLines="0" zeroValues="0" printArea="1" hiddenRows="1" view="pageBreakPreview" topLeftCell="A31">
      <selection activeCell="C81" sqref="C81"/>
      <rowBreaks count="3" manualBreakCount="3">
        <brk id="25" max="11" man="1"/>
        <brk id="49" max="11" man="1"/>
        <brk id="82" max="11" man="1"/>
      </rowBreaks>
      <pageMargins left="0.63" right="0.42" top="0.57999999999999996" bottom="0.6" header="0.34" footer="0.35"/>
      <pageSetup scale="89" orientation="portrait" r:id="rId33"/>
      <headerFooter alignWithMargins="0">
        <oddFooter>&amp;R&amp;"Book Antiqua,Bold"&amp;8 Page &amp;P of &amp;N</oddFooter>
      </headerFooter>
    </customSheetView>
    <customSheetView guid="{010B040B-83D1-42E5-9354-A9BE9113BDAC}" showPageBreaks="1" showGridLines="0" zeroValues="0" printArea="1" hiddenRows="1" view="pageBreakPreview" topLeftCell="A16">
      <selection activeCell="H83" sqref="H83"/>
      <rowBreaks count="2" manualBreakCount="2">
        <brk id="25" max="11" man="1"/>
        <brk id="49" max="11" man="1"/>
      </rowBreaks>
      <pageMargins left="0.63" right="0.42" top="0.57999999999999996" bottom="0.6" header="0.34" footer="0.35"/>
      <pageSetup scale="89" orientation="portrait" r:id="rId34"/>
      <headerFooter alignWithMargins="0">
        <oddFooter>&amp;R&amp;"Book Antiqua,Bold"&amp;8 Page &amp;P of &amp;N</oddFooter>
      </headerFooter>
    </customSheetView>
    <customSheetView guid="{FC200EB0-6614-47DB-96CE-7610471486D9}" showPageBreaks="1" showGridLines="0" zeroValues="0" printArea="1" hiddenRows="1" view="pageBreakPreview">
      <selection activeCell="J83" sqref="J83"/>
      <rowBreaks count="2" manualBreakCount="2">
        <brk id="25" max="11" man="1"/>
        <brk id="49" max="11" man="1"/>
      </rowBreaks>
      <pageMargins left="0.63" right="0.42" top="0.57999999999999996" bottom="0.6" header="0.34" footer="0.35"/>
      <pageSetup scale="89" orientation="portrait" r:id="rId35"/>
      <headerFooter alignWithMargins="0">
        <oddFooter>&amp;R&amp;"Book Antiqua,Bold"&amp;8 Page &amp;P of &amp;N</oddFooter>
      </headerFooter>
    </customSheetView>
    <customSheetView guid="{35C772BD-8F05-4A18-BEC8-6AF744E22539}" showPageBreaks="1" showGridLines="0" zeroValues="0" printArea="1" hiddenRows="1" view="pageBreakPreview" topLeftCell="A73">
      <selection activeCell="J83" sqref="J83"/>
      <rowBreaks count="2" manualBreakCount="2">
        <brk id="25" max="11" man="1"/>
        <brk id="49" max="11" man="1"/>
      </rowBreaks>
      <pageMargins left="0.63" right="0.42" top="0.57999999999999996" bottom="0.6" header="0.34" footer="0.35"/>
      <pageSetup scale="89" orientation="portrait" r:id="rId36"/>
      <headerFooter alignWithMargins="0">
        <oddFooter>&amp;R&amp;"Book Antiqua,Bold"&amp;8 Page &amp;P of &amp;N</oddFooter>
      </headerFooter>
    </customSheetView>
    <customSheetView guid="{FADCBE67-C557-4BB1-9129-D4D2EFCC4742}" showPageBreaks="1" showGridLines="0" zeroValues="0" printArea="1" hiddenRows="1" view="pageBreakPreview" topLeftCell="A73">
      <selection activeCell="H21" sqref="H21:L21"/>
      <rowBreaks count="2" manualBreakCount="2">
        <brk id="25" max="11" man="1"/>
        <brk id="49" max="11" man="1"/>
      </rowBreaks>
      <pageMargins left="0.63" right="0.42" top="0.57999999999999996" bottom="0.6" header="0.34" footer="0.35"/>
      <pageSetup scale="89" orientation="portrait" r:id="rId37"/>
      <headerFooter alignWithMargins="0">
        <oddFooter>&amp;R&amp;"Book Antiqua,Bold"&amp;8 Page &amp;P of &amp;N</oddFooter>
      </headerFooter>
    </customSheetView>
    <customSheetView guid="{E1B28BB1-ED8F-4C22-9AA1-AB162FCA7917}" showPageBreaks="1" showGridLines="0" zeroValues="0" printArea="1" hiddenRows="1" view="pageBreakPreview">
      <selection activeCell="J87" sqref="J87"/>
      <rowBreaks count="2" manualBreakCount="2">
        <brk id="25" max="11" man="1"/>
        <brk id="49" max="11" man="1"/>
      </rowBreaks>
      <pageMargins left="0.63" right="0.42" top="0.57999999999999996" bottom="0.6" header="0.34" footer="0.35"/>
      <pageSetup scale="89" orientation="portrait" r:id="rId38"/>
      <headerFooter alignWithMargins="0">
        <oddFooter>&amp;R&amp;"Book Antiqua,Bold"&amp;8 Page &amp;P of &amp;N</oddFooter>
      </headerFooter>
    </customSheetView>
  </customSheetViews>
  <mergeCells count="127">
    <mergeCell ref="B70:L70"/>
    <mergeCell ref="B56:L56"/>
    <mergeCell ref="B57:L57"/>
    <mergeCell ref="B59:L59"/>
    <mergeCell ref="C61:F61"/>
    <mergeCell ref="G61:L61"/>
    <mergeCell ref="C62:F62"/>
    <mergeCell ref="G62:L62"/>
    <mergeCell ref="C64:F64"/>
    <mergeCell ref="G64:I64"/>
    <mergeCell ref="I73:L73"/>
    <mergeCell ref="I71:L71"/>
    <mergeCell ref="I77:L77"/>
    <mergeCell ref="H80:L80"/>
    <mergeCell ref="B73:D73"/>
    <mergeCell ref="E73:H73"/>
    <mergeCell ref="I76:L76"/>
    <mergeCell ref="E72:H72"/>
    <mergeCell ref="B71:D71"/>
    <mergeCell ref="B72:D72"/>
    <mergeCell ref="B74:D74"/>
    <mergeCell ref="E74:H74"/>
    <mergeCell ref="C80:G80"/>
    <mergeCell ref="I74:L74"/>
    <mergeCell ref="I75:L75"/>
    <mergeCell ref="B75:D75"/>
    <mergeCell ref="E75:H75"/>
    <mergeCell ref="I72:L72"/>
    <mergeCell ref="B94:D94"/>
    <mergeCell ref="B77:D77"/>
    <mergeCell ref="E77:H77"/>
    <mergeCell ref="E76:H76"/>
    <mergeCell ref="B76:D76"/>
    <mergeCell ref="B90:L90"/>
    <mergeCell ref="H93:L93"/>
    <mergeCell ref="H94:L94"/>
    <mergeCell ref="B93:D93"/>
    <mergeCell ref="K51:L51"/>
    <mergeCell ref="E71:H71"/>
    <mergeCell ref="C54:F54"/>
    <mergeCell ref="B69:E69"/>
    <mergeCell ref="K53:L53"/>
    <mergeCell ref="C51:F51"/>
    <mergeCell ref="G51:H51"/>
    <mergeCell ref="I54:J54"/>
    <mergeCell ref="K54:L54"/>
    <mergeCell ref="K52:L52"/>
    <mergeCell ref="I53:J53"/>
    <mergeCell ref="C53:F53"/>
    <mergeCell ref="G53:H53"/>
    <mergeCell ref="I51:J51"/>
    <mergeCell ref="I52:J52"/>
    <mergeCell ref="C52:F52"/>
    <mergeCell ref="G52:H52"/>
    <mergeCell ref="G54:H54"/>
    <mergeCell ref="C63:F63"/>
    <mergeCell ref="G63:L63"/>
    <mergeCell ref="C65:F65"/>
    <mergeCell ref="G65:L65"/>
    <mergeCell ref="C66:F66"/>
    <mergeCell ref="H66:L66"/>
    <mergeCell ref="B47:L47"/>
    <mergeCell ref="B42:L42"/>
    <mergeCell ref="C43:F43"/>
    <mergeCell ref="G49:H49"/>
    <mergeCell ref="C49:F49"/>
    <mergeCell ref="I49:J49"/>
    <mergeCell ref="K49:L49"/>
    <mergeCell ref="K50:L50"/>
    <mergeCell ref="C50:F50"/>
    <mergeCell ref="C45:F45"/>
    <mergeCell ref="G45:H45"/>
    <mergeCell ref="I45:L45"/>
    <mergeCell ref="B48:L48"/>
    <mergeCell ref="I50:J50"/>
    <mergeCell ref="G50:H50"/>
    <mergeCell ref="G43:H43"/>
    <mergeCell ref="I43:L43"/>
    <mergeCell ref="D36:L36"/>
    <mergeCell ref="C44:F44"/>
    <mergeCell ref="G44:H44"/>
    <mergeCell ref="I44:L44"/>
    <mergeCell ref="G39:H39"/>
    <mergeCell ref="I39:L39"/>
    <mergeCell ref="C40:F40"/>
    <mergeCell ref="G40:H40"/>
    <mergeCell ref="I40:L40"/>
    <mergeCell ref="C41:F41"/>
    <mergeCell ref="G41:H41"/>
    <mergeCell ref="I41:L41"/>
    <mergeCell ref="D35:L35"/>
    <mergeCell ref="B12:F12"/>
    <mergeCell ref="B18:L18"/>
    <mergeCell ref="C39:F39"/>
    <mergeCell ref="H23:L23"/>
    <mergeCell ref="B20:G20"/>
    <mergeCell ref="B26:L26"/>
    <mergeCell ref="A8:F8"/>
    <mergeCell ref="B19:L19"/>
    <mergeCell ref="B35:C35"/>
    <mergeCell ref="H22:L22"/>
    <mergeCell ref="D32:L32"/>
    <mergeCell ref="B23:G23"/>
    <mergeCell ref="B24:G24"/>
    <mergeCell ref="H20:L20"/>
    <mergeCell ref="H21:L21"/>
    <mergeCell ref="B33:C33"/>
    <mergeCell ref="D34:L34"/>
    <mergeCell ref="B34:C34"/>
    <mergeCell ref="D30:L30"/>
    <mergeCell ref="D31:L31"/>
    <mergeCell ref="D33:L33"/>
    <mergeCell ref="B36:C36"/>
    <mergeCell ref="B38:L38"/>
    <mergeCell ref="A3:L3"/>
    <mergeCell ref="B9:F9"/>
    <mergeCell ref="A16:L16"/>
    <mergeCell ref="B10:F10"/>
    <mergeCell ref="B11:F11"/>
    <mergeCell ref="D29:L29"/>
    <mergeCell ref="A5:L5"/>
    <mergeCell ref="B21:G21"/>
    <mergeCell ref="B22:G22"/>
    <mergeCell ref="D28:L28"/>
    <mergeCell ref="B29:C29"/>
    <mergeCell ref="H24:L24"/>
    <mergeCell ref="B28:C28"/>
  </mergeCells>
  <phoneticPr fontId="6" type="noConversion"/>
  <dataValidations count="1">
    <dataValidation type="list" allowBlank="1" showInputMessage="1" showErrorMessage="1" error="Enter Yes or No from drop down menu." sqref="H23:L24" xr:uid="{00000000-0002-0000-1500-000000000000}">
      <formula1>"Yes, No"</formula1>
    </dataValidation>
  </dataValidations>
  <pageMargins left="0.63" right="0.42" top="0.57999999999999996" bottom="0.6" header="0.34" footer="0.35"/>
  <pageSetup scale="89" orientation="portrait" r:id="rId39"/>
  <headerFooter alignWithMargins="0">
    <oddFooter>&amp;R&amp;"Book Antiqua,Bold"&amp;8 Page &amp;P of &amp;N</oddFooter>
  </headerFooter>
  <rowBreaks count="2" manualBreakCount="2">
    <brk id="25" max="11" man="1"/>
    <brk id="49" max="11" man="1"/>
  </rowBreaks>
  <drawing r:id="rId4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tabColor rgb="FFFF0000"/>
    <pageSetUpPr fitToPage="1"/>
  </sheetPr>
  <dimension ref="A1:Z209"/>
  <sheetViews>
    <sheetView showGridLines="0" view="pageBreakPreview" topLeftCell="A7" zoomScaleNormal="100" zoomScaleSheetLayoutView="100" workbookViewId="0">
      <selection activeCell="A19" sqref="A19"/>
    </sheetView>
  </sheetViews>
  <sheetFormatPr defaultRowHeight="16.5"/>
  <cols>
    <col min="1" max="2" width="16.28515625" style="307" customWidth="1"/>
    <col min="3" max="3" width="19.7109375" style="307" customWidth="1"/>
    <col min="4" max="4" width="22.7109375" style="307" customWidth="1"/>
    <col min="5" max="5" width="28.42578125" style="307" customWidth="1"/>
    <col min="6" max="8" width="9.140625" style="305"/>
    <col min="9" max="16384" width="9.140625" style="306"/>
  </cols>
  <sheetData>
    <row r="1" spans="1:26">
      <c r="A1" s="302" t="str">
        <f>Basic!A3&amp;Basic!B3</f>
        <v>Specification No. :CC/NT/W-TW/DOM/A04/25/01234</v>
      </c>
      <c r="B1" s="303"/>
      <c r="C1" s="303"/>
      <c r="D1" s="303"/>
      <c r="E1" s="304" t="str">
        <f>"Attachment-17 "</f>
        <v xml:space="preserve">Attachment-17 </v>
      </c>
    </row>
    <row r="2" spans="1:26" ht="10.5" customHeight="1">
      <c r="Z2" s="308">
        <f>'[1]Attach 3(JV)'!Z2</f>
        <v>0</v>
      </c>
    </row>
    <row r="3" spans="1:26" ht="87.75" customHeight="1">
      <c r="A3" s="1061" t="str">
        <f>'Attach 3(JV)'!A3</f>
        <v>Transmission Line Package TL01 for construction of 132kV D/C (Single HTLS Equivalent Panther) Transmission line from Rammam-III HEP to POWERGRID Rangpo Substation under Consultancy services to NTPC Ltd.</v>
      </c>
      <c r="B3" s="1061"/>
      <c r="C3" s="1061"/>
      <c r="D3" s="1061"/>
      <c r="E3" s="1061"/>
      <c r="F3" s="309"/>
      <c r="G3" s="310"/>
      <c r="H3" s="309"/>
    </row>
    <row r="4" spans="1:26" ht="10.5" customHeight="1">
      <c r="A4" s="311"/>
      <c r="H4" s="31"/>
      <c r="I4" s="10"/>
    </row>
    <row r="5" spans="1:26" ht="19.5" customHeight="1">
      <c r="A5" s="1062" t="s">
        <v>489</v>
      </c>
      <c r="B5" s="1062"/>
      <c r="C5" s="1062"/>
      <c r="D5" s="1062"/>
      <c r="E5" s="1062"/>
      <c r="F5" s="312"/>
      <c r="H5" s="31"/>
      <c r="I5" s="10"/>
    </row>
    <row r="6" spans="1:26">
      <c r="A6" s="313"/>
      <c r="H6" s="31"/>
      <c r="I6" s="10"/>
    </row>
    <row r="7" spans="1:26" ht="19.5" customHeight="1">
      <c r="A7" s="314" t="str">
        <f>'Attach 3(JV)'!A7</f>
        <v>Bidder’s Name and Address :</v>
      </c>
      <c r="B7" s="313"/>
      <c r="C7" s="313"/>
      <c r="D7" s="14" t="str">
        <f>'[1]Attach 3(JV)'!E7</f>
        <v>To:</v>
      </c>
      <c r="H7" s="31"/>
      <c r="I7" s="10"/>
    </row>
    <row r="8" spans="1:26" ht="19.5" customHeight="1">
      <c r="A8" s="1063" t="str">
        <f>'[1]Attach 3(JV)'!A8</f>
        <v/>
      </c>
      <c r="B8" s="1063"/>
      <c r="C8" s="1063"/>
      <c r="D8" s="11" t="str">
        <f>'[1]Attach 3(JV)'!E8</f>
        <v>Contract Services</v>
      </c>
      <c r="H8" s="31"/>
      <c r="I8" s="10"/>
    </row>
    <row r="9" spans="1:26" ht="19.5" customHeight="1">
      <c r="A9" s="12" t="s">
        <v>356</v>
      </c>
      <c r="B9" s="651" t="str">
        <f>'Attach 3(JV)'!B9</f>
        <v/>
      </c>
      <c r="C9" s="651"/>
      <c r="D9" s="11" t="str">
        <f>'[1]Attach 3(JV)'!E9</f>
        <v>Power Grid Corporation of India Ltd.,</v>
      </c>
      <c r="H9" s="31"/>
      <c r="I9" s="10"/>
    </row>
    <row r="10" spans="1:26" ht="19.5" customHeight="1">
      <c r="A10" s="12" t="s">
        <v>358</v>
      </c>
      <c r="B10" s="651" t="str">
        <f>'Attach 3(JV)'!B10</f>
        <v/>
      </c>
      <c r="C10" s="651"/>
      <c r="D10" s="11" t="str">
        <f>'[1]Attach 3(JV)'!E10</f>
        <v>"Saudamini", Plot No. 2, Sector 29</v>
      </c>
      <c r="H10" s="31"/>
      <c r="I10" s="10"/>
    </row>
    <row r="11" spans="1:26" ht="19.5" customHeight="1">
      <c r="B11" s="651" t="str">
        <f>'Attach 3(JV)'!B11</f>
        <v/>
      </c>
      <c r="C11" s="651"/>
      <c r="D11" s="11" t="str">
        <f>'[1]Attach 3(JV)'!E11</f>
        <v>Gurgaon (Haryana) - 122001</v>
      </c>
    </row>
    <row r="12" spans="1:26" ht="19.5" customHeight="1">
      <c r="A12" s="313"/>
      <c r="B12" s="651" t="str">
        <f>'Attach 3(JV)'!B12</f>
        <v/>
      </c>
      <c r="C12" s="651"/>
      <c r="D12" s="11"/>
    </row>
    <row r="13" spans="1:26" ht="19.5" customHeight="1">
      <c r="A13" s="307" t="s">
        <v>350</v>
      </c>
    </row>
    <row r="14" spans="1:26" ht="9.9499999999999993" customHeight="1">
      <c r="A14" s="313"/>
    </row>
    <row r="15" spans="1:26" ht="113.25" customHeight="1">
      <c r="A15" s="580">
        <v>1</v>
      </c>
      <c r="B15" s="1059" t="s">
        <v>490</v>
      </c>
      <c r="C15" s="1059"/>
      <c r="D15" s="1059"/>
      <c r="E15" s="1059"/>
      <c r="F15" s="315"/>
      <c r="G15" s="315"/>
      <c r="H15" s="315"/>
    </row>
    <row r="16" spans="1:26" ht="57" customHeight="1">
      <c r="A16" s="580">
        <v>2</v>
      </c>
      <c r="B16" s="1059" t="s">
        <v>491</v>
      </c>
      <c r="C16" s="1059"/>
      <c r="D16" s="1059"/>
      <c r="E16" s="1059"/>
      <c r="F16" s="315"/>
      <c r="G16" s="315"/>
      <c r="H16" s="315"/>
    </row>
    <row r="17" spans="1:8" ht="19.5" customHeight="1">
      <c r="A17" s="313"/>
      <c r="B17" s="313"/>
      <c r="C17" s="313"/>
      <c r="D17" s="313"/>
      <c r="E17" s="313"/>
      <c r="F17" s="315"/>
      <c r="G17" s="315"/>
      <c r="H17" s="315"/>
    </row>
    <row r="18" spans="1:8" s="305" customFormat="1" ht="75" customHeight="1">
      <c r="A18" s="576" t="s">
        <v>492</v>
      </c>
      <c r="B18" s="579" t="s">
        <v>354</v>
      </c>
      <c r="C18" s="579" t="s">
        <v>493</v>
      </c>
      <c r="D18" s="576" t="s">
        <v>494</v>
      </c>
      <c r="E18" s="576" t="s">
        <v>495</v>
      </c>
      <c r="G18" s="315"/>
      <c r="H18" s="315"/>
    </row>
    <row r="19" spans="1:8">
      <c r="A19" s="317"/>
      <c r="B19" s="318"/>
      <c r="C19" s="318"/>
      <c r="D19" s="319"/>
      <c r="E19" s="319"/>
      <c r="F19" s="315"/>
      <c r="G19" s="315"/>
      <c r="H19" s="315"/>
    </row>
    <row r="20" spans="1:8">
      <c r="A20" s="317"/>
      <c r="B20" s="318"/>
      <c r="C20" s="318"/>
      <c r="D20" s="319"/>
      <c r="E20" s="319"/>
      <c r="F20" s="315"/>
      <c r="G20" s="315"/>
      <c r="H20" s="315"/>
    </row>
    <row r="21" spans="1:8">
      <c r="A21" s="317"/>
      <c r="B21" s="318"/>
      <c r="C21" s="318"/>
      <c r="D21" s="319"/>
      <c r="E21" s="319"/>
      <c r="F21" s="315"/>
      <c r="G21" s="315"/>
      <c r="H21" s="315"/>
    </row>
    <row r="22" spans="1:8">
      <c r="A22" s="317"/>
      <c r="B22" s="318"/>
      <c r="C22" s="318"/>
      <c r="D22" s="319"/>
      <c r="E22" s="319"/>
      <c r="F22" s="315"/>
      <c r="G22" s="315"/>
      <c r="H22" s="315"/>
    </row>
    <row r="23" spans="1:8">
      <c r="A23" s="317"/>
      <c r="B23" s="318"/>
      <c r="C23" s="318"/>
      <c r="D23" s="319"/>
      <c r="E23" s="319"/>
      <c r="F23" s="315"/>
      <c r="G23" s="315"/>
      <c r="H23" s="315"/>
    </row>
    <row r="24" spans="1:8">
      <c r="A24" s="317"/>
      <c r="B24" s="318"/>
      <c r="C24" s="318"/>
      <c r="D24" s="319"/>
      <c r="E24" s="319"/>
      <c r="F24" s="315"/>
      <c r="G24" s="315"/>
      <c r="H24" s="315"/>
    </row>
    <row r="25" spans="1:8" ht="6" customHeight="1">
      <c r="A25" s="320"/>
      <c r="B25" s="321"/>
      <c r="C25" s="321"/>
      <c r="D25" s="322"/>
      <c r="E25" s="322"/>
      <c r="F25" s="315"/>
      <c r="G25" s="315"/>
      <c r="H25" s="315"/>
    </row>
    <row r="26" spans="1:8" ht="0.6" hidden="1" customHeight="1">
      <c r="A26" s="323"/>
      <c r="B26" s="324"/>
      <c r="C26" s="324"/>
      <c r="D26" s="325"/>
      <c r="E26" s="325"/>
      <c r="F26" s="315"/>
      <c r="G26" s="315"/>
      <c r="H26" s="315"/>
    </row>
    <row r="27" spans="1:8" ht="30" customHeight="1">
      <c r="A27" s="1060" t="s">
        <v>496</v>
      </c>
      <c r="B27" s="1060"/>
      <c r="C27" s="1060"/>
      <c r="D27" s="1060"/>
      <c r="E27" s="1060"/>
      <c r="F27" s="315"/>
      <c r="G27" s="315"/>
      <c r="H27" s="315"/>
    </row>
    <row r="28" spans="1:8">
      <c r="C28" s="326"/>
    </row>
    <row r="29" spans="1:8">
      <c r="A29" s="327" t="s">
        <v>6</v>
      </c>
      <c r="B29" s="328" t="str">
        <f>'Attach 3(JV)'!B24</f>
        <v/>
      </c>
      <c r="C29" s="326" t="s">
        <v>4</v>
      </c>
      <c r="D29" s="329" t="str">
        <f>'Attach 3(JV)'!E24</f>
        <v/>
      </c>
    </row>
    <row r="30" spans="1:8">
      <c r="A30" s="327" t="s">
        <v>7</v>
      </c>
      <c r="B30" s="329" t="str">
        <f>'Attach 3(JV)'!B25</f>
        <v/>
      </c>
      <c r="C30" s="326" t="s">
        <v>5</v>
      </c>
      <c r="D30" s="329" t="str">
        <f>'Attach 3(JV)'!E25</f>
        <v/>
      </c>
    </row>
    <row r="31" spans="1:8">
      <c r="B31" s="330"/>
      <c r="C31" s="326"/>
      <c r="D31" s="326"/>
      <c r="E31" s="330"/>
    </row>
    <row r="32" spans="1:8" hidden="1">
      <c r="A32" s="302" t="str">
        <f>A1</f>
        <v>Specification No. :CC/NT/W-TW/DOM/A04/25/01234</v>
      </c>
      <c r="B32" s="303"/>
      <c r="C32" s="303"/>
      <c r="D32" s="303"/>
      <c r="E32" s="304" t="str">
        <f>E1</f>
        <v xml:space="preserve">Attachment-17 </v>
      </c>
    </row>
    <row r="33" spans="1:8" hidden="1"/>
    <row r="34" spans="1:8" ht="15" hidden="1">
      <c r="A34" s="1058" t="str">
        <f>A3</f>
        <v>Transmission Line Package TL01 for construction of 132kV D/C (Single HTLS Equivalent Panther) Transmission line from Rammam-III HEP to POWERGRID Rangpo Substation under Consultancy services to NTPC Ltd.</v>
      </c>
      <c r="B34" s="1058"/>
      <c r="C34" s="1058"/>
      <c r="D34" s="1058"/>
      <c r="E34" s="1058"/>
    </row>
    <row r="35" spans="1:8" hidden="1">
      <c r="A35" s="311"/>
    </row>
    <row r="36" spans="1:8" ht="15" hidden="1">
      <c r="A36" s="1057" t="s">
        <v>393</v>
      </c>
      <c r="B36" s="1057"/>
      <c r="C36" s="1057"/>
      <c r="D36" s="1057"/>
      <c r="E36" s="1057"/>
      <c r="F36" s="306"/>
      <c r="G36" s="306"/>
      <c r="H36" s="306"/>
    </row>
    <row r="37" spans="1:8" hidden="1">
      <c r="A37" s="313"/>
      <c r="F37" s="306"/>
      <c r="G37" s="306"/>
      <c r="H37" s="306"/>
    </row>
    <row r="38" spans="1:8" hidden="1">
      <c r="A38" s="314" t="str">
        <f>'[1]Attach 3(JV)'!A15</f>
        <v>Name(s) and Addresse(s) of other partner(s)</v>
      </c>
      <c r="B38" s="313"/>
      <c r="C38" s="313"/>
      <c r="D38" s="14" t="str">
        <f>D7</f>
        <v>To:</v>
      </c>
      <c r="F38" s="306"/>
      <c r="G38" s="306"/>
      <c r="H38" s="306"/>
    </row>
    <row r="39" spans="1:8" hidden="1">
      <c r="A39" s="314" t="str">
        <f>'[1]Attach 3(JV)'!B16</f>
        <v/>
      </c>
      <c r="B39" s="313"/>
      <c r="C39" s="313"/>
      <c r="D39" s="11" t="str">
        <f>D8</f>
        <v>Contract Services</v>
      </c>
      <c r="F39" s="306"/>
      <c r="G39" s="306"/>
      <c r="H39" s="306"/>
    </row>
    <row r="40" spans="1:8" hidden="1">
      <c r="A40" s="12" t="s">
        <v>356</v>
      </c>
      <c r="B40" s="651" t="str">
        <f>'[1]Attach 3(JV)'!B17:D17</f>
        <v xml:space="preserve">…… ……. …….. …… ……. …….. </v>
      </c>
      <c r="C40" s="651"/>
      <c r="D40" s="11" t="str">
        <f>D9</f>
        <v>Power Grid Corporation of India Ltd.,</v>
      </c>
      <c r="F40" s="306"/>
      <c r="G40" s="306"/>
      <c r="H40" s="306"/>
    </row>
    <row r="41" spans="1:8" hidden="1">
      <c r="A41" s="12" t="s">
        <v>358</v>
      </c>
      <c r="B41" s="651" t="str">
        <f>'[1]Attach 3(JV)'!B18:D18</f>
        <v xml:space="preserve">…… ……. …….. …… ……. …….. </v>
      </c>
      <c r="C41" s="651"/>
      <c r="D41" s="11" t="str">
        <f>D10</f>
        <v>"Saudamini", Plot No. 2, Sector 29</v>
      </c>
      <c r="F41" s="306"/>
      <c r="G41" s="306"/>
      <c r="H41" s="306"/>
    </row>
    <row r="42" spans="1:8" hidden="1">
      <c r="B42" s="651" t="str">
        <f>'[1]Attach 3(JV)'!B19:D19</f>
        <v xml:space="preserve">…… ……. …….. …… ……. …….. </v>
      </c>
      <c r="C42" s="651"/>
      <c r="D42" s="11" t="str">
        <f>D11</f>
        <v>Gurgaon (Haryana) - 122001</v>
      </c>
      <c r="F42" s="306"/>
      <c r="G42" s="306"/>
      <c r="H42" s="306"/>
    </row>
    <row r="43" spans="1:8" hidden="1">
      <c r="A43" s="313"/>
      <c r="B43" s="651" t="str">
        <f>'[1]Attach 3(JV)'!B20:D20</f>
        <v xml:space="preserve">…… ……. …….. …… ……. …….. </v>
      </c>
      <c r="C43" s="651"/>
      <c r="D43" s="11"/>
      <c r="F43" s="306"/>
      <c r="G43" s="306"/>
      <c r="H43" s="306"/>
    </row>
    <row r="44" spans="1:8" hidden="1">
      <c r="A44" s="307" t="s">
        <v>350</v>
      </c>
      <c r="F44" s="306"/>
      <c r="G44" s="306"/>
      <c r="H44" s="306"/>
    </row>
    <row r="45" spans="1:8" hidden="1">
      <c r="A45" s="313"/>
      <c r="F45" s="306"/>
      <c r="G45" s="306"/>
      <c r="H45" s="306"/>
    </row>
    <row r="46" spans="1:8" hidden="1">
      <c r="A46" s="1055" t="s">
        <v>394</v>
      </c>
      <c r="B46" s="1055"/>
      <c r="C46" s="1055"/>
      <c r="D46" s="1055"/>
      <c r="E46" s="1055"/>
      <c r="F46" s="306"/>
      <c r="G46" s="306"/>
      <c r="H46" s="306"/>
    </row>
    <row r="47" spans="1:8" hidden="1">
      <c r="A47" s="313"/>
      <c r="B47" s="313"/>
      <c r="C47" s="313"/>
      <c r="D47" s="313"/>
      <c r="E47" s="313"/>
      <c r="F47" s="306"/>
      <c r="G47" s="306"/>
      <c r="H47" s="306"/>
    </row>
    <row r="48" spans="1:8" ht="49.5" hidden="1">
      <c r="A48" s="316" t="s">
        <v>354</v>
      </c>
      <c r="B48" s="1056" t="s">
        <v>115</v>
      </c>
      <c r="C48" s="1056"/>
      <c r="D48" s="316" t="s">
        <v>116</v>
      </c>
      <c r="E48" s="316" t="s">
        <v>117</v>
      </c>
      <c r="F48" s="306"/>
      <c r="G48" s="306"/>
      <c r="H48" s="306"/>
    </row>
    <row r="49" spans="1:8" hidden="1">
      <c r="A49" s="331">
        <v>1</v>
      </c>
      <c r="B49" s="1054"/>
      <c r="C49" s="1054"/>
      <c r="D49" s="332"/>
      <c r="E49" s="332"/>
      <c r="F49" s="306"/>
      <c r="G49" s="306"/>
      <c r="H49" s="306"/>
    </row>
    <row r="50" spans="1:8" hidden="1">
      <c r="A50" s="331">
        <v>2</v>
      </c>
      <c r="B50" s="1054"/>
      <c r="C50" s="1054"/>
      <c r="D50" s="332"/>
      <c r="E50" s="332"/>
      <c r="F50" s="306"/>
      <c r="G50" s="306"/>
      <c r="H50" s="306"/>
    </row>
    <row r="51" spans="1:8" hidden="1">
      <c r="A51" s="331">
        <v>3</v>
      </c>
      <c r="B51" s="1054"/>
      <c r="C51" s="1054"/>
      <c r="D51" s="332"/>
      <c r="E51" s="332"/>
      <c r="F51" s="306"/>
      <c r="G51" s="306"/>
      <c r="H51" s="306"/>
    </row>
    <row r="52" spans="1:8" hidden="1">
      <c r="A52" s="331">
        <v>4</v>
      </c>
      <c r="B52" s="1054"/>
      <c r="C52" s="1054"/>
      <c r="D52" s="332"/>
      <c r="E52" s="332"/>
      <c r="F52" s="306"/>
      <c r="G52" s="306"/>
      <c r="H52" s="306"/>
    </row>
    <row r="53" spans="1:8" hidden="1">
      <c r="A53" s="331">
        <v>5</v>
      </c>
      <c r="B53" s="1054"/>
      <c r="C53" s="1054"/>
      <c r="D53" s="332"/>
      <c r="E53" s="332"/>
      <c r="F53" s="306"/>
      <c r="G53" s="306"/>
      <c r="H53" s="306"/>
    </row>
    <row r="54" spans="1:8" hidden="1">
      <c r="A54" s="331">
        <v>6</v>
      </c>
      <c r="B54" s="1054"/>
      <c r="C54" s="1054"/>
      <c r="D54" s="332"/>
      <c r="E54" s="332"/>
      <c r="F54" s="306"/>
      <c r="G54" s="306"/>
      <c r="H54" s="306"/>
    </row>
    <row r="55" spans="1:8" hidden="1">
      <c r="A55" s="313"/>
      <c r="B55" s="313"/>
      <c r="C55" s="313"/>
      <c r="D55" s="313"/>
      <c r="E55" s="313"/>
      <c r="F55" s="306"/>
      <c r="G55" s="306"/>
      <c r="H55" s="306"/>
    </row>
    <row r="56" spans="1:8" ht="15" hidden="1">
      <c r="A56" s="333"/>
      <c r="B56" s="333"/>
      <c r="C56" s="333"/>
      <c r="D56" s="333"/>
      <c r="E56" s="333"/>
      <c r="F56" s="306"/>
      <c r="G56" s="306"/>
      <c r="H56" s="306"/>
    </row>
    <row r="57" spans="1:8" ht="15" hidden="1">
      <c r="A57" s="333" t="s">
        <v>6</v>
      </c>
      <c r="B57" s="328" t="str">
        <f>B29</f>
        <v/>
      </c>
      <c r="C57" s="333" t="s">
        <v>4</v>
      </c>
      <c r="D57" s="333" t="str">
        <f>D29</f>
        <v/>
      </c>
      <c r="E57" s="333"/>
      <c r="F57" s="306"/>
      <c r="G57" s="306"/>
      <c r="H57" s="306"/>
    </row>
    <row r="58" spans="1:8" ht="15" hidden="1">
      <c r="A58" s="333" t="s">
        <v>7</v>
      </c>
      <c r="B58" s="333" t="str">
        <f>B30</f>
        <v/>
      </c>
      <c r="C58" s="333" t="s">
        <v>5</v>
      </c>
      <c r="D58" s="333" t="str">
        <f>D30</f>
        <v/>
      </c>
      <c r="E58" s="333"/>
      <c r="F58" s="306"/>
      <c r="G58" s="306"/>
      <c r="H58" s="306"/>
    </row>
    <row r="59" spans="1:8" ht="15" hidden="1">
      <c r="A59" s="333"/>
      <c r="B59" s="333"/>
      <c r="C59" s="333"/>
      <c r="D59" s="333"/>
      <c r="E59" s="333"/>
      <c r="F59" s="306"/>
      <c r="G59" s="306"/>
      <c r="H59" s="306"/>
    </row>
    <row r="60" spans="1:8" hidden="1">
      <c r="A60" s="302" t="str">
        <f>A32</f>
        <v>Specification No. :CC/NT/W-TW/DOM/A04/25/01234</v>
      </c>
      <c r="B60" s="303"/>
      <c r="C60" s="303"/>
      <c r="D60" s="303"/>
      <c r="E60" s="304" t="str">
        <f>E32</f>
        <v xml:space="preserve">Attachment-17 </v>
      </c>
      <c r="F60" s="306"/>
      <c r="G60" s="306"/>
      <c r="H60" s="306"/>
    </row>
    <row r="61" spans="1:8" hidden="1">
      <c r="F61" s="306"/>
      <c r="G61" s="306"/>
      <c r="H61" s="306"/>
    </row>
    <row r="62" spans="1:8" ht="15" hidden="1">
      <c r="A62" s="1058" t="str">
        <f>A34</f>
        <v>Transmission Line Package TL01 for construction of 132kV D/C (Single HTLS Equivalent Panther) Transmission line from Rammam-III HEP to POWERGRID Rangpo Substation under Consultancy services to NTPC Ltd.</v>
      </c>
      <c r="B62" s="1058"/>
      <c r="C62" s="1058"/>
      <c r="D62" s="1058"/>
      <c r="E62" s="1058"/>
      <c r="F62" s="306"/>
      <c r="G62" s="306"/>
      <c r="H62" s="306"/>
    </row>
    <row r="63" spans="1:8" hidden="1">
      <c r="A63" s="311"/>
      <c r="F63" s="306"/>
      <c r="G63" s="306"/>
      <c r="H63" s="306"/>
    </row>
    <row r="64" spans="1:8" ht="15" hidden="1">
      <c r="A64" s="1057" t="s">
        <v>393</v>
      </c>
      <c r="B64" s="1057"/>
      <c r="C64" s="1057"/>
      <c r="D64" s="1057"/>
      <c r="E64" s="1057"/>
      <c r="F64" s="306"/>
      <c r="G64" s="306"/>
      <c r="H64" s="306"/>
    </row>
    <row r="65" spans="1:8" hidden="1">
      <c r="A65" s="313"/>
      <c r="F65" s="306"/>
      <c r="G65" s="306"/>
      <c r="H65" s="306"/>
    </row>
    <row r="66" spans="1:8" hidden="1">
      <c r="A66" s="314" t="str">
        <f>'[1]Attach 3(JV)'!A15</f>
        <v>Name(s) and Addresse(s) of other partner(s)</v>
      </c>
      <c r="B66" s="313"/>
      <c r="C66" s="313"/>
      <c r="D66" s="14" t="str">
        <f>D7</f>
        <v>To:</v>
      </c>
      <c r="F66" s="306"/>
      <c r="G66" s="306"/>
      <c r="H66" s="306"/>
    </row>
    <row r="67" spans="1:8" hidden="1">
      <c r="A67" s="314" t="str">
        <f>'[1]Attach 3(JV)'!E16</f>
        <v/>
      </c>
      <c r="B67" s="313"/>
      <c r="C67" s="313"/>
      <c r="D67" s="11" t="str">
        <f>D8</f>
        <v>Contract Services</v>
      </c>
      <c r="F67" s="306"/>
      <c r="G67" s="306"/>
      <c r="H67" s="306"/>
    </row>
    <row r="68" spans="1:8" hidden="1">
      <c r="A68" s="12" t="s">
        <v>356</v>
      </c>
      <c r="B68" s="651" t="str">
        <f>'[1]Attach 3(JV)'!E17</f>
        <v/>
      </c>
      <c r="C68" s="651"/>
      <c r="D68" s="11" t="str">
        <f>D9</f>
        <v>Power Grid Corporation of India Ltd.,</v>
      </c>
      <c r="F68" s="306"/>
      <c r="G68" s="306"/>
      <c r="H68" s="306"/>
    </row>
    <row r="69" spans="1:8" hidden="1">
      <c r="A69" s="12" t="s">
        <v>358</v>
      </c>
      <c r="B69" s="651" t="str">
        <f>'[1]Attach 3(JV)'!E18</f>
        <v/>
      </c>
      <c r="C69" s="651"/>
      <c r="D69" s="11" t="str">
        <f>D10</f>
        <v>"Saudamini", Plot No. 2, Sector 29</v>
      </c>
      <c r="F69" s="306"/>
      <c r="G69" s="306"/>
      <c r="H69" s="306"/>
    </row>
    <row r="70" spans="1:8" hidden="1">
      <c r="B70" s="651" t="str">
        <f>'[1]Attach 3(JV)'!E19</f>
        <v/>
      </c>
      <c r="C70" s="651"/>
      <c r="D70" s="11" t="str">
        <f>D11</f>
        <v>Gurgaon (Haryana) - 122001</v>
      </c>
      <c r="F70" s="306"/>
      <c r="G70" s="306"/>
      <c r="H70" s="306"/>
    </row>
    <row r="71" spans="1:8" hidden="1">
      <c r="A71" s="313"/>
      <c r="B71" s="651" t="str">
        <f>'[1]Attach 3(JV)'!E20</f>
        <v/>
      </c>
      <c r="C71" s="651"/>
      <c r="D71" s="11"/>
      <c r="F71" s="306"/>
      <c r="G71" s="306"/>
      <c r="H71" s="306"/>
    </row>
    <row r="72" spans="1:8" hidden="1">
      <c r="A72" s="307" t="s">
        <v>350</v>
      </c>
      <c r="F72" s="306"/>
      <c r="G72" s="306"/>
      <c r="H72" s="306"/>
    </row>
    <row r="73" spans="1:8" hidden="1">
      <c r="A73" s="313"/>
      <c r="F73" s="306"/>
      <c r="G73" s="306"/>
      <c r="H73" s="306"/>
    </row>
    <row r="74" spans="1:8" hidden="1">
      <c r="A74" s="1055" t="s">
        <v>394</v>
      </c>
      <c r="B74" s="1055"/>
      <c r="C74" s="1055"/>
      <c r="D74" s="1055"/>
      <c r="E74" s="1055"/>
      <c r="F74" s="306"/>
      <c r="G74" s="306"/>
      <c r="H74" s="306"/>
    </row>
    <row r="75" spans="1:8" hidden="1">
      <c r="A75" s="313"/>
      <c r="B75" s="313"/>
      <c r="C75" s="313"/>
      <c r="D75" s="313"/>
      <c r="E75" s="313"/>
      <c r="F75" s="306"/>
      <c r="G75" s="306"/>
      <c r="H75" s="306"/>
    </row>
    <row r="76" spans="1:8" ht="49.5" hidden="1">
      <c r="A76" s="316" t="s">
        <v>354</v>
      </c>
      <c r="B76" s="1056" t="s">
        <v>115</v>
      </c>
      <c r="C76" s="1056"/>
      <c r="D76" s="316" t="s">
        <v>116</v>
      </c>
      <c r="E76" s="316" t="s">
        <v>117</v>
      </c>
      <c r="F76" s="306"/>
      <c r="G76" s="306"/>
      <c r="H76" s="306"/>
    </row>
    <row r="77" spans="1:8" hidden="1">
      <c r="A77" s="331">
        <v>1</v>
      </c>
      <c r="B77" s="1054"/>
      <c r="C77" s="1054"/>
      <c r="D77" s="332"/>
      <c r="E77" s="332"/>
      <c r="F77" s="306"/>
      <c r="G77" s="306"/>
      <c r="H77" s="306"/>
    </row>
    <row r="78" spans="1:8" hidden="1">
      <c r="A78" s="331">
        <v>2</v>
      </c>
      <c r="B78" s="1054"/>
      <c r="C78" s="1054"/>
      <c r="D78" s="332"/>
      <c r="E78" s="332"/>
      <c r="F78" s="306"/>
      <c r="G78" s="306"/>
      <c r="H78" s="306"/>
    </row>
    <row r="79" spans="1:8" hidden="1">
      <c r="A79" s="331">
        <v>3</v>
      </c>
      <c r="B79" s="1054"/>
      <c r="C79" s="1054"/>
      <c r="D79" s="332"/>
      <c r="E79" s="332"/>
      <c r="F79" s="306"/>
      <c r="G79" s="306"/>
      <c r="H79" s="306"/>
    </row>
    <row r="80" spans="1:8" hidden="1">
      <c r="A80" s="331">
        <v>4</v>
      </c>
      <c r="B80" s="1054"/>
      <c r="C80" s="1054"/>
      <c r="D80" s="332"/>
      <c r="E80" s="332"/>
      <c r="F80" s="306"/>
      <c r="G80" s="306"/>
      <c r="H80" s="306"/>
    </row>
    <row r="81" spans="1:8" hidden="1">
      <c r="A81" s="331">
        <v>5</v>
      </c>
      <c r="B81" s="1054"/>
      <c r="C81" s="1054"/>
      <c r="D81" s="332"/>
      <c r="E81" s="332"/>
      <c r="F81" s="306"/>
      <c r="G81" s="306"/>
      <c r="H81" s="306"/>
    </row>
    <row r="82" spans="1:8" hidden="1">
      <c r="A82" s="331">
        <v>6</v>
      </c>
      <c r="B82" s="1054"/>
      <c r="C82" s="1054"/>
      <c r="D82" s="332"/>
      <c r="E82" s="332"/>
      <c r="F82" s="306"/>
      <c r="G82" s="306"/>
      <c r="H82" s="306"/>
    </row>
    <row r="83" spans="1:8" hidden="1">
      <c r="A83" s="313"/>
      <c r="B83" s="313"/>
      <c r="C83" s="313"/>
      <c r="D83" s="313"/>
      <c r="E83" s="313"/>
      <c r="F83" s="306"/>
      <c r="G83" s="306"/>
      <c r="H83" s="306"/>
    </row>
    <row r="84" spans="1:8" ht="15" hidden="1">
      <c r="A84" s="333"/>
      <c r="B84" s="333"/>
      <c r="C84" s="333"/>
      <c r="D84" s="333"/>
      <c r="E84" s="333"/>
      <c r="F84" s="306"/>
      <c r="G84" s="306"/>
      <c r="H84" s="306"/>
    </row>
    <row r="85" spans="1:8" ht="15" hidden="1">
      <c r="A85" s="333" t="s">
        <v>6</v>
      </c>
      <c r="B85" s="328" t="str">
        <f>B57</f>
        <v/>
      </c>
      <c r="C85" s="333" t="s">
        <v>4</v>
      </c>
      <c r="D85" s="333" t="str">
        <f>D57</f>
        <v/>
      </c>
      <c r="E85" s="333"/>
      <c r="F85" s="306"/>
      <c r="G85" s="306"/>
      <c r="H85" s="306"/>
    </row>
    <row r="86" spans="1:8" ht="15" hidden="1">
      <c r="A86" s="333" t="s">
        <v>7</v>
      </c>
      <c r="B86" s="333" t="str">
        <f>B58</f>
        <v/>
      </c>
      <c r="C86" s="333" t="s">
        <v>5</v>
      </c>
      <c r="D86" s="333" t="str">
        <f>D58</f>
        <v/>
      </c>
      <c r="E86" s="333"/>
      <c r="F86" s="306"/>
      <c r="G86" s="306"/>
      <c r="H86" s="306"/>
    </row>
    <row r="87" spans="1:8" ht="15" hidden="1">
      <c r="A87" s="333"/>
      <c r="B87" s="333"/>
      <c r="C87" s="333"/>
      <c r="D87" s="333"/>
      <c r="E87" s="333"/>
      <c r="F87" s="306"/>
      <c r="G87" s="306"/>
      <c r="H87" s="306"/>
    </row>
    <row r="88" spans="1:8" hidden="1">
      <c r="A88" s="334"/>
      <c r="B88" s="334"/>
      <c r="C88" s="334"/>
      <c r="D88" s="334"/>
      <c r="E88" s="334"/>
      <c r="F88" s="306"/>
      <c r="G88" s="306"/>
      <c r="H88" s="306"/>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CC69" sheet="1" formatColumns="0" formatRows="0" selectLockedCells="1"/>
  <customSheetViews>
    <customSheetView guid="{B7CC3635-BEA1-4EB6-9397-ABEDC5D04D5E}" showPageBreaks="1" showGridLines="0" fitToPage="1" printArea="1" hiddenRows="1" view="pageBreakPreview">
      <selection activeCell="A19" sqref="A19"/>
      <rowBreaks count="2" manualBreakCount="2">
        <brk id="30" max="4" man="1"/>
        <brk id="31" max="4" man="1"/>
      </rowBreaks>
      <pageMargins left="0.7" right="0.7" top="0.44" bottom="0.2" header="0.25" footer="0.2"/>
      <pageSetup scale="97" fitToHeight="0" orientation="portrait" r:id="rId1"/>
    </customSheetView>
    <customSheetView guid="{7518E083-431A-45D0-A3DD-DF0866826B90}" showPageBreaks="1" showGridLines="0" fitToPage="1" printArea="1" hiddenRows="1" view="pageBreakPreview" topLeftCell="A11">
      <selection activeCell="A19" sqref="A19"/>
      <rowBreaks count="2" manualBreakCount="2">
        <brk id="30" max="4" man="1"/>
        <brk id="31" max="4" man="1"/>
      </rowBreaks>
      <pageMargins left="0.7" right="0.7" top="0.44" bottom="0.2" header="0.25" footer="0.2"/>
      <pageSetup scale="97" fitToHeight="0" orientation="portrait" r:id="rId2"/>
    </customSheetView>
    <customSheetView guid="{CD28740F-9825-447C-B887-B18F0232D126}" showPageBreaks="1" showGridLines="0" fitToPage="1" printArea="1" hiddenRows="1" view="pageBreakPreview" topLeftCell="A2">
      <selection activeCell="A19" sqref="A19"/>
      <rowBreaks count="2" manualBreakCount="2">
        <brk id="30" max="4" man="1"/>
        <brk id="31" max="4" man="1"/>
      </rowBreaks>
      <pageMargins left="0.7" right="0.7" top="0.44" bottom="0.2" header="0.25" footer="0.2"/>
      <pageSetup scale="97" fitToHeight="0" orientation="portrait" r:id="rId3"/>
    </customSheetView>
    <customSheetView guid="{012A8702-091E-4FD1-8E26-12B65B8B3B8C}" showPageBreaks="1" showGridLines="0" fitToPage="1" printArea="1" hiddenRows="1" view="pageBreakPreview" topLeftCell="A16">
      <selection activeCell="A19" sqref="A19"/>
      <rowBreaks count="2" manualBreakCount="2">
        <brk id="30" max="4" man="1"/>
        <brk id="31" max="4" man="1"/>
      </rowBreaks>
      <pageMargins left="0.7" right="0.7" top="0.44" bottom="0.2" header="0.25" footer="0.2"/>
      <pageSetup scale="98" fitToHeight="0" orientation="portrait" r:id="rId4"/>
    </customSheetView>
    <customSheetView guid="{0D490C87-B003-4943-9825-ACE0B8E7CC06}" showPageBreaks="1" showGridLines="0" fitToPage="1" printArea="1" hiddenRows="1" view="pageBreakPreview" topLeftCell="A13">
      <selection activeCell="A19" sqref="A19"/>
      <rowBreaks count="2" manualBreakCount="2">
        <brk id="30" max="4" man="1"/>
        <brk id="31" max="4" man="1"/>
      </rowBreaks>
      <pageMargins left="0.7" right="0.7" top="0.44" bottom="0.2" header="0.25" footer="0.2"/>
      <pageSetup scale="97" fitToHeight="0" orientation="portrait" r:id="rId5"/>
    </customSheetView>
    <customSheetView guid="{4D67A8FB-66CE-4EFD-8932-C754BE25ED43}" showPageBreaks="1" showGridLines="0" fitToPage="1" printArea="1" hiddenRows="1" view="pageBreakPreview" topLeftCell="A5">
      <selection activeCell="A19" sqref="A19"/>
      <rowBreaks count="2" manualBreakCount="2">
        <brk id="30" max="4" man="1"/>
        <brk id="31" max="4" man="1"/>
      </rowBreaks>
      <pageMargins left="0.7" right="0.7" top="0.44" bottom="0.2" header="0.25" footer="0.2"/>
      <pageSetup scale="97" fitToHeight="0" orientation="portrait" r:id="rId6"/>
    </customSheetView>
    <customSheetView guid="{B07CB001-8FAF-40AD-8AD5-A65A64B33B35}" showPageBreaks="1" showGridLines="0" fitToPage="1" printArea="1" hiddenRows="1" view="pageBreakPreview" topLeftCell="A4">
      <selection activeCell="A19" sqref="A19"/>
      <rowBreaks count="2" manualBreakCount="2">
        <brk id="30" max="4" man="1"/>
        <brk id="31" max="4" man="1"/>
      </rowBreaks>
      <pageMargins left="0.7" right="0.7" top="0.44" bottom="0.2" header="0.25" footer="0.2"/>
      <pageSetup scale="97" fitToHeight="0" orientation="portrait" r:id="rId7"/>
    </customSheetView>
    <customSheetView guid="{8CF338B0-8CA3-4AF4-816D-CB7A6D8E33BC}" showPageBreaks="1" showGridLines="0" fitToPage="1" printArea="1" hiddenRows="1" view="pageBreakPreview">
      <selection activeCell="C22" sqref="C22"/>
      <rowBreaks count="2" manualBreakCount="2">
        <brk id="30" max="4" man="1"/>
        <brk id="31" max="4" man="1"/>
      </rowBreaks>
      <pageMargins left="0.7" right="0.7" top="0.44" bottom="0.2" header="0.25" footer="0.2"/>
      <pageSetup scale="97" fitToHeight="0" orientation="portrait" r:id="rId8"/>
    </customSheetView>
    <customSheetView guid="{D05C69EC-C4A6-4AED-AFBA-A3044FD4B3FB}" showPageBreaks="1" showGridLines="0" fitToPage="1" printArea="1" hiddenRows="1" view="pageBreakPreview" topLeftCell="A10">
      <selection activeCell="C22" sqref="C22"/>
      <rowBreaks count="2" manualBreakCount="2">
        <brk id="30" max="4" man="1"/>
        <brk id="31" max="4" man="1"/>
      </rowBreaks>
      <pageMargins left="0.7" right="0.7" top="0.44" bottom="0.2" header="0.25" footer="0.2"/>
      <pageSetup scale="97" fitToHeight="0" orientation="portrait" r:id="rId9"/>
    </customSheetView>
    <customSheetView guid="{BE615921-12B2-47E1-81BB-292B559B4C46}" showPageBreaks="1" showGridLines="0" fitToPage="1" printArea="1" hiddenRows="1" view="pageBreakPreview" topLeftCell="A7">
      <selection activeCell="C22" sqref="C22"/>
      <rowBreaks count="2" manualBreakCount="2">
        <brk id="30" max="4" man="1"/>
        <brk id="31" max="4" man="1"/>
      </rowBreaks>
      <pageMargins left="0.7" right="0.7" top="0.44" bottom="0.2" header="0.25" footer="0.2"/>
      <pageSetup scale="97" fitToHeight="0" orientation="portrait" r:id="rId10"/>
    </customSheetView>
    <customSheetView guid="{13A93EBF-985A-49FD-9FE0-DC75D238EC8C}" showPageBreaks="1" showGridLines="0" fitToPage="1" printArea="1" hiddenRows="1" view="pageBreakPreview">
      <selection activeCell="A19" sqref="A19"/>
      <rowBreaks count="2" manualBreakCount="2">
        <brk id="30" max="4" man="1"/>
        <brk id="31" max="4" man="1"/>
      </rowBreaks>
      <pageMargins left="0.7" right="0.7" top="0.44" bottom="0.2" header="0.25" footer="0.2"/>
      <pageSetup scale="97" fitToHeight="0" orientation="portrait" r:id="rId11"/>
    </customSheetView>
    <customSheetView guid="{1E2D7167-D6B7-4690-9A83-BF768C4223A4}" showPageBreaks="1" showGridLines="0" fitToPage="1" printArea="1" hiddenRows="1" view="pageBreakPreview">
      <selection activeCell="B75" sqref="B75:C75"/>
      <rowBreaks count="2" manualBreakCount="2">
        <brk id="30" max="4" man="1"/>
        <brk id="31" max="4" man="1"/>
      </rowBreaks>
      <pageMargins left="0.7" right="0.7" top="0.44" bottom="0.2" header="0.25" footer="0.2"/>
      <pageSetup scale="97" fitToHeight="0" orientation="portrait" r:id="rId12"/>
    </customSheetView>
    <customSheetView guid="{7A88FC7A-7690-48AB-B789-172043AFADC8}" showPageBreaks="1" fitToPage="1" printArea="1" hiddenRows="1" view="pageBreakPreview" topLeftCell="A16">
      <selection activeCell="B75" sqref="B75:C75"/>
      <rowBreaks count="2" manualBreakCount="2">
        <brk id="30" max="4" man="1"/>
        <brk id="31" max="4" man="1"/>
      </rowBreaks>
      <pageMargins left="0.7" right="0.7" top="0.44" bottom="0.2" header="0.25" footer="0.2"/>
      <pageSetup scale="97" fitToHeight="0" orientation="portrait" r:id="rId13"/>
    </customSheetView>
    <customSheetView guid="{CB7CD015-9A92-451A-BEF4-2BC98E3768DD}" showPageBreaks="1" fitToPage="1" printArea="1" hiddenRows="1" view="pageBreakPreview">
      <selection activeCell="A19" sqref="A19"/>
      <rowBreaks count="1" manualBreakCount="1">
        <brk id="31" max="4" man="1"/>
      </rowBreaks>
      <pageMargins left="0.7" right="0.7" top="0.44" bottom="0.2" header="0.25" footer="0.2"/>
      <pageSetup fitToHeight="0" orientation="portrait" r:id="rId14"/>
    </customSheetView>
    <customSheetView guid="{44C1C443-3199-4288-884A-D16AF7B2CD69}" showPageBreaks="1" fitToPage="1" printArea="1" hiddenRows="1" view="pageBreakPreview">
      <selection activeCell="A19" sqref="A19"/>
      <rowBreaks count="1" manualBreakCount="1">
        <brk id="31" max="4" man="1"/>
      </rowBreaks>
      <pageMargins left="0.7" right="0.7" top="0.44" bottom="0.2" header="0.25" footer="0.2"/>
      <pageSetup fitToHeight="0" orientation="portrait" r:id="rId15"/>
    </customSheetView>
    <customSheetView guid="{82E8A0F5-0020-4355-95CF-28601763A783}" showPageBreaks="1" fitToPage="1" printArea="1" hiddenRows="1" view="pageBreakPreview" topLeftCell="A19">
      <selection activeCell="A19" sqref="A19"/>
      <rowBreaks count="1" manualBreakCount="1">
        <brk id="31" max="4" man="1"/>
      </rowBreaks>
      <pageMargins left="0.7" right="0.7" top="0.44" bottom="0.2" header="0.25" footer="0.2"/>
      <pageSetup fitToHeight="0" orientation="portrait" r:id="rId16"/>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7"/>
    </customSheetView>
    <customSheetView guid="{DC28ED1E-3E35-4094-9C2B-5C0A1C1D459C}" showPageBreaks="1" fitToPage="1" printArea="1" hiddenRows="1">
      <selection activeCell="A19" sqref="A19"/>
      <pageMargins left="0.7" right="0.7" top="0.44" bottom="0.2" header="0.25" footer="0.2"/>
      <pageSetup paperSize="9" fitToHeight="0" orientation="portrait" r:id="rId18"/>
    </customSheetView>
    <customSheetView guid="{7A9EA6D6-4DDF-43D9-92E6-C6AFAD14E266}" fitToPage="1" hiddenRows="1" topLeftCell="A11">
      <selection activeCell="A19" sqref="A19"/>
      <pageMargins left="0.7" right="0.7" top="0.44" bottom="0.2" header="0.25" footer="0.2"/>
      <pageSetup paperSize="9" fitToHeight="0" orientation="portrait" r:id="rId19"/>
    </customSheetView>
    <customSheetView guid="{F9FE2C60-2849-4C32-B532-2B1A89FFA9CD}" fitToPage="1" hiddenRows="1" topLeftCell="A19">
      <selection activeCell="A19" sqref="A19"/>
      <pageMargins left="0.7" right="0.7" top="0.44" bottom="0.2" header="0.25" footer="0.2"/>
      <pageSetup paperSize="9" fitToHeight="0" orientation="portrait" r:id="rId20"/>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21"/>
    </customSheetView>
    <customSheetView guid="{82C64B11-1F50-45B5-B7BB-9F1DC733C833}" showPageBreaks="1" fitToPage="1" printArea="1" hiddenRows="1" view="pageBreakPreview" topLeftCell="A7">
      <selection activeCell="B75" sqref="B75:C75"/>
      <rowBreaks count="2" manualBreakCount="2">
        <brk id="30" max="4" man="1"/>
        <brk id="31" max="4" man="1"/>
      </rowBreaks>
      <pageMargins left="0.7" right="0.7" top="0.44" bottom="0.2" header="0.25" footer="0.2"/>
      <pageSetup scale="97" fitToHeight="0" orientation="portrait" r:id="rId22"/>
    </customSheetView>
    <customSheetView guid="{CFBF18EC-8277-4311-991B-395AF21BB33B}" showPageBreaks="1" showGridLines="0" fitToPage="1" printArea="1" hiddenRows="1" view="pageBreakPreview" topLeftCell="A19">
      <selection activeCell="B75" sqref="B75:C75"/>
      <rowBreaks count="2" manualBreakCount="2">
        <brk id="30" max="4" man="1"/>
        <brk id="31" max="4" man="1"/>
      </rowBreaks>
      <pageMargins left="0.7" right="0.7" top="0.44" bottom="0.2" header="0.25" footer="0.2"/>
      <pageSetup scale="97" fitToHeight="0" orientation="portrait" r:id="rId23"/>
    </customSheetView>
    <customSheetView guid="{AA750348-930C-43DE-ADD0-8D60980F5013}" showPageBreaks="1" showGridLines="0" fitToPage="1" printArea="1" hiddenRows="1" view="pageBreakPreview">
      <selection activeCell="B75" sqref="B75:C75"/>
      <rowBreaks count="2" manualBreakCount="2">
        <brk id="30" max="4" man="1"/>
        <brk id="31" max="4" man="1"/>
      </rowBreaks>
      <pageMargins left="0.7" right="0.7" top="0.44" bottom="0.2" header="0.25" footer="0.2"/>
      <pageSetup scale="97" fitToHeight="0" orientation="portrait" r:id="rId24"/>
    </customSheetView>
    <customSheetView guid="{14C32814-5A59-4863-9FB1-822FBB75D7D1}" showPageBreaks="1" showGridLines="0" fitToPage="1" printArea="1" hiddenRows="1" view="pageBreakPreview">
      <selection activeCell="B75" sqref="B75:C75"/>
      <rowBreaks count="2" manualBreakCount="2">
        <brk id="30" max="4" man="1"/>
        <brk id="31" max="4" man="1"/>
      </rowBreaks>
      <pageMargins left="0.7" right="0.7" top="0.44" bottom="0.2" header="0.25" footer="0.2"/>
      <pageSetup scale="97" fitToHeight="0" orientation="portrait" r:id="rId25"/>
    </customSheetView>
    <customSheetView guid="{1F125E51-1799-42D0-B41E-DC039BB17D59}" showPageBreaks="1" showGridLines="0" fitToPage="1" printArea="1" hiddenRows="1" view="pageBreakPreview">
      <selection activeCell="C22" sqref="C22"/>
      <rowBreaks count="2" manualBreakCount="2">
        <brk id="30" max="4" man="1"/>
        <brk id="31" max="4" man="1"/>
      </rowBreaks>
      <pageMargins left="0.7" right="0.7" top="0.44" bottom="0.2" header="0.25" footer="0.2"/>
      <pageSetup scale="98" fitToHeight="0" orientation="portrait" r:id="rId26"/>
    </customSheetView>
    <customSheetView guid="{77353208-2D17-4D2E-ADE3-4F168F350B73}" showPageBreaks="1" showGridLines="0" fitToPage="1" printArea="1" hiddenRows="1" view="pageBreakPreview" topLeftCell="A4">
      <selection activeCell="A19" sqref="A19"/>
      <rowBreaks count="2" manualBreakCount="2">
        <brk id="30" max="4" man="1"/>
        <brk id="31" max="4" man="1"/>
      </rowBreaks>
      <pageMargins left="0.7" right="0.7" top="0.44" bottom="0.2" header="0.25" footer="0.2"/>
      <pageSetup scale="98" fitToHeight="0" orientation="portrait" r:id="rId27"/>
    </customSheetView>
    <customSheetView guid="{010B040B-83D1-42E5-9354-A9BE9113BDAC}" showPageBreaks="1" showGridLines="0" fitToPage="1" printArea="1" hiddenRows="1" view="pageBreakPreview" topLeftCell="A16">
      <selection activeCell="A19" sqref="A19"/>
      <rowBreaks count="2" manualBreakCount="2">
        <brk id="30" max="4" man="1"/>
        <brk id="31" max="4" man="1"/>
      </rowBreaks>
      <pageMargins left="0.7" right="0.7" top="0.44" bottom="0.2" header="0.25" footer="0.2"/>
      <pageSetup scale="97" fitToHeight="0" orientation="portrait" r:id="rId28"/>
    </customSheetView>
    <customSheetView guid="{FC200EB0-6614-47DB-96CE-7610471486D9}" showPageBreaks="1" showGridLines="0" fitToPage="1" printArea="1" hiddenRows="1" view="pageBreakPreview" topLeftCell="A13">
      <selection activeCell="A19" sqref="A19"/>
      <rowBreaks count="2" manualBreakCount="2">
        <brk id="30" max="4" man="1"/>
        <brk id="31" max="4" man="1"/>
      </rowBreaks>
      <pageMargins left="0.7" right="0.7" top="0.44" bottom="0.2" header="0.25" footer="0.2"/>
      <pageSetup scale="97" fitToHeight="0" orientation="portrait" r:id="rId29"/>
    </customSheetView>
    <customSheetView guid="{35C772BD-8F05-4A18-BEC8-6AF744E22539}" showPageBreaks="1" showGridLines="0" fitToPage="1" printArea="1" hiddenRows="1" view="pageBreakPreview">
      <selection activeCell="A19" sqref="A19"/>
      <rowBreaks count="2" manualBreakCount="2">
        <brk id="30" max="4" man="1"/>
        <brk id="31" max="4" man="1"/>
      </rowBreaks>
      <pageMargins left="0.7" right="0.7" top="0.44" bottom="0.2" header="0.25" footer="0.2"/>
      <pageSetup scale="97" fitToHeight="0" orientation="portrait" r:id="rId30"/>
    </customSheetView>
    <customSheetView guid="{FADCBE67-C557-4BB1-9129-D4D2EFCC4742}" showPageBreaks="1" showGridLines="0" fitToPage="1" printArea="1" hiddenRows="1" view="pageBreakPreview" topLeftCell="A11">
      <selection activeCell="A19" sqref="A19"/>
      <rowBreaks count="2" manualBreakCount="2">
        <brk id="30" max="4" man="1"/>
        <brk id="31" max="4" man="1"/>
      </rowBreaks>
      <pageMargins left="0.7" right="0.7" top="0.44" bottom="0.2" header="0.25" footer="0.2"/>
      <pageSetup scale="97" fitToHeight="0" orientation="portrait" r:id="rId31"/>
    </customSheetView>
    <customSheetView guid="{E1B28BB1-ED8F-4C22-9AA1-AB162FCA7917}" showPageBreaks="1" showGridLines="0" fitToPage="1" printArea="1" hiddenRows="1" view="pageBreakPreview">
      <selection activeCell="A19" sqref="A19"/>
      <rowBreaks count="2" manualBreakCount="2">
        <brk id="30" max="4" man="1"/>
        <brk id="31" max="4" man="1"/>
      </rowBreaks>
      <pageMargins left="0.7" right="0.7" top="0.44" bottom="0.2" header="0.25" footer="0.2"/>
      <pageSetup scale="97" fitToHeight="0" orientation="portrait" r:id="rId32"/>
    </customSheetView>
  </customSheetViews>
  <mergeCells count="38">
    <mergeCell ref="A3:E3"/>
    <mergeCell ref="A5:E5"/>
    <mergeCell ref="A8:C8"/>
    <mergeCell ref="B9:C9"/>
    <mergeCell ref="B10:C10"/>
    <mergeCell ref="A36:E36"/>
    <mergeCell ref="B40:C40"/>
    <mergeCell ref="B41:C41"/>
    <mergeCell ref="B42:C42"/>
    <mergeCell ref="B11:C11"/>
    <mergeCell ref="B12:C12"/>
    <mergeCell ref="B15:E15"/>
    <mergeCell ref="B16:E16"/>
    <mergeCell ref="A27:E27"/>
    <mergeCell ref="A34:E34"/>
    <mergeCell ref="B43:C43"/>
    <mergeCell ref="A46:E46"/>
    <mergeCell ref="B71:C71"/>
    <mergeCell ref="B49:C49"/>
    <mergeCell ref="B50:C50"/>
    <mergeCell ref="B51:C51"/>
    <mergeCell ref="B52:C52"/>
    <mergeCell ref="B53:C53"/>
    <mergeCell ref="A64:E64"/>
    <mergeCell ref="B68:C68"/>
    <mergeCell ref="B69:C69"/>
    <mergeCell ref="B70:C70"/>
    <mergeCell ref="B54:C54"/>
    <mergeCell ref="A62:E62"/>
    <mergeCell ref="B48:C48"/>
    <mergeCell ref="B81:C81"/>
    <mergeCell ref="B82:C82"/>
    <mergeCell ref="A74:E74"/>
    <mergeCell ref="B76:C76"/>
    <mergeCell ref="B77:C77"/>
    <mergeCell ref="B78:C78"/>
    <mergeCell ref="B79:C79"/>
    <mergeCell ref="B80:C80"/>
  </mergeCells>
  <conditionalFormatting sqref="B58:B59 A32:A59 C32:E59 B32:B56 A84:A88 C84:E88 B84 B86:B88">
    <cfRule type="expression" dxfId="8" priority="2" stopIfTrue="1">
      <formula>$Z$2&lt;1</formula>
    </cfRule>
  </conditionalFormatting>
  <conditionalFormatting sqref="A60:E83">
    <cfRule type="expression" dxfId="7" priority="1" stopIfTrue="1">
      <formula>$Z$2&lt;2</formula>
    </cfRule>
  </conditionalFormatting>
  <pageMargins left="0.7" right="0.7" top="0.44" bottom="0.2" header="0.25" footer="0.2"/>
  <pageSetup scale="97" fitToHeight="0" orientation="portrait" r:id="rId33"/>
  <rowBreaks count="2" manualBreakCount="2">
    <brk id="30" max="4" man="1"/>
    <brk id="31" max="4" man="1"/>
  </rowBreaks>
  <drawing r:id="rId3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I41"/>
  <sheetViews>
    <sheetView view="pageBreakPreview" zoomScaleNormal="100" zoomScaleSheetLayoutView="100" workbookViewId="0">
      <selection activeCell="A5" sqref="A5:E5"/>
    </sheetView>
  </sheetViews>
  <sheetFormatPr defaultRowHeight="16.5"/>
  <cols>
    <col min="1" max="1" width="12.140625" style="30" customWidth="1"/>
    <col min="2" max="2" width="20.5703125" style="30" customWidth="1"/>
    <col min="3" max="3" width="11.42578125" style="30" customWidth="1"/>
    <col min="4" max="4" width="15.42578125" style="30" customWidth="1"/>
    <col min="5" max="5" width="39.28515625" style="30" customWidth="1"/>
    <col min="6" max="8" width="9.140625" style="25"/>
    <col min="9" max="16384" width="9.140625" style="26"/>
  </cols>
  <sheetData>
    <row r="1" spans="1:9">
      <c r="A1" s="22" t="str">
        <f>Basic!A3&amp;Basic!B3</f>
        <v>Specification No. :CC/NT/W-TW/DOM/A04/25/01234</v>
      </c>
      <c r="B1" s="23"/>
      <c r="C1" s="23"/>
      <c r="D1" s="23"/>
      <c r="E1" s="24" t="str">
        <f>"Attachment-18 "</f>
        <v xml:space="preserve">Attachment-18 </v>
      </c>
    </row>
    <row r="3" spans="1:9" ht="95.25" customHeight="1">
      <c r="A3" s="648" t="str">
        <f>'Attach 3(JV)'!A3</f>
        <v>Transmission Line Package TL01 for construction of 132kV D/C (Single HTLS Equivalent Panther) Transmission line from Rammam-III HEP to POWERGRID Rangpo Substation under Consultancy services to NTPC Ltd.</v>
      </c>
      <c r="B3" s="648"/>
      <c r="C3" s="648"/>
      <c r="D3" s="648"/>
      <c r="E3" s="648"/>
      <c r="F3" s="27"/>
      <c r="G3" s="28"/>
      <c r="H3" s="27"/>
    </row>
    <row r="4" spans="1:9" ht="20.100000000000001" customHeight="1">
      <c r="A4" s="29"/>
      <c r="H4" s="31"/>
      <c r="I4" s="10"/>
    </row>
    <row r="5" spans="1:9" ht="20.100000000000001" customHeight="1">
      <c r="A5" s="649" t="s">
        <v>503</v>
      </c>
      <c r="B5" s="649"/>
      <c r="C5" s="649"/>
      <c r="D5" s="649"/>
      <c r="E5" s="649"/>
      <c r="F5" s="32"/>
      <c r="H5" s="31"/>
      <c r="I5" s="10"/>
    </row>
    <row r="6" spans="1:9" ht="20.100000000000001" customHeight="1">
      <c r="A6" s="33"/>
      <c r="H6" s="31"/>
      <c r="I6" s="10"/>
    </row>
    <row r="7" spans="1:9" ht="20.100000000000001" customHeight="1">
      <c r="A7" s="34" t="str">
        <f>'Attach 3(JV)'!A7</f>
        <v>Bidder’s Name and Address :</v>
      </c>
      <c r="E7" s="14" t="str">
        <f>'Attach 3(JV)'!E7</f>
        <v>To:</v>
      </c>
      <c r="H7" s="31"/>
      <c r="I7" s="10"/>
    </row>
    <row r="8" spans="1:9">
      <c r="A8" s="1050" t="str">
        <f>'Attach 3(JV)'!A8</f>
        <v/>
      </c>
      <c r="B8" s="1050"/>
      <c r="C8" s="1050"/>
      <c r="D8" s="1050"/>
      <c r="E8" s="162" t="str">
        <f>'Attach 3(JV)'!E8</f>
        <v>Contract Services</v>
      </c>
      <c r="H8" s="31"/>
      <c r="I8" s="10"/>
    </row>
    <row r="9" spans="1:9" ht="20.100000000000001" customHeight="1">
      <c r="A9" s="12" t="s">
        <v>356</v>
      </c>
      <c r="B9" s="1064" t="str">
        <f>'Attach 3(JV)'!B9</f>
        <v/>
      </c>
      <c r="C9" s="1064"/>
      <c r="D9" s="1064"/>
      <c r="E9" s="162" t="str">
        <f>'Attach 3(JV)'!E9</f>
        <v>Power Grid Corporation of India Ltd.,</v>
      </c>
      <c r="H9" s="31"/>
      <c r="I9" s="10"/>
    </row>
    <row r="10" spans="1:9" ht="20.100000000000001" customHeight="1">
      <c r="A10" s="12" t="s">
        <v>358</v>
      </c>
      <c r="B10" s="1064" t="str">
        <f>'Attach 3(JV)'!B10</f>
        <v/>
      </c>
      <c r="C10" s="1064"/>
      <c r="D10" s="1064"/>
      <c r="E10" s="162" t="str">
        <f>'Attach 3(JV)'!E10</f>
        <v>"Saudamini", Plot No. 2, Sector 29</v>
      </c>
      <c r="H10" s="31"/>
      <c r="I10" s="10"/>
    </row>
    <row r="11" spans="1:9" ht="20.100000000000001" customHeight="1">
      <c r="B11" s="1064" t="str">
        <f>'Attach 3(JV)'!B11</f>
        <v/>
      </c>
      <c r="C11" s="1064"/>
      <c r="D11" s="1064"/>
      <c r="E11" s="162" t="str">
        <f>'Attach 3(JV)'!E11</f>
        <v>Gurgaon (Haryana) - 122001</v>
      </c>
    </row>
    <row r="12" spans="1:9" ht="18" customHeight="1">
      <c r="A12" s="33"/>
      <c r="B12" s="1064" t="str">
        <f>'Attach 3(JV)'!B12</f>
        <v/>
      </c>
      <c r="C12" s="1064"/>
      <c r="D12" s="1064"/>
      <c r="E12" s="14"/>
    </row>
    <row r="13" spans="1:9" ht="19.5" hidden="1" customHeight="1">
      <c r="A13" s="33"/>
      <c r="B13" s="143"/>
      <c r="C13" s="143"/>
      <c r="D13" s="143"/>
      <c r="E13" s="14"/>
    </row>
    <row r="14" spans="1:9" ht="20.100000000000001" customHeight="1">
      <c r="A14" s="33"/>
      <c r="B14" s="143"/>
      <c r="C14" s="143"/>
      <c r="D14" s="143"/>
      <c r="G14" s="11"/>
    </row>
    <row r="15" spans="1:9" ht="20.100000000000001" customHeight="1">
      <c r="A15" s="30" t="s">
        <v>350</v>
      </c>
    </row>
    <row r="16" spans="1:9" ht="16.5" customHeight="1">
      <c r="A16" s="975" t="s">
        <v>504</v>
      </c>
      <c r="B16" s="975"/>
      <c r="C16" s="975"/>
      <c r="D16" s="975"/>
      <c r="E16" s="975"/>
    </row>
    <row r="17" spans="1:8" ht="16.5" customHeight="1">
      <c r="A17" s="975"/>
      <c r="B17" s="975"/>
      <c r="C17" s="975"/>
      <c r="D17" s="975"/>
      <c r="E17" s="975"/>
    </row>
    <row r="18" spans="1:8" ht="16.5" customHeight="1">
      <c r="A18" s="975"/>
      <c r="B18" s="975"/>
      <c r="C18" s="975"/>
      <c r="D18" s="975"/>
      <c r="E18" s="975"/>
    </row>
    <row r="19" spans="1:8" ht="16.5" customHeight="1">
      <c r="A19" s="975"/>
      <c r="B19" s="975"/>
      <c r="C19" s="975"/>
      <c r="D19" s="975"/>
      <c r="E19" s="975"/>
    </row>
    <row r="20" spans="1:8" ht="16.5" customHeight="1">
      <c r="A20" s="975"/>
      <c r="B20" s="975"/>
      <c r="C20" s="975"/>
      <c r="D20" s="975"/>
      <c r="E20" s="975"/>
    </row>
    <row r="21" spans="1:8" ht="16.5" customHeight="1">
      <c r="A21" s="975"/>
      <c r="B21" s="975"/>
      <c r="C21" s="975"/>
      <c r="D21" s="975"/>
      <c r="E21" s="975"/>
    </row>
    <row r="22" spans="1:8" ht="16.5" customHeight="1">
      <c r="A22" s="975"/>
      <c r="B22" s="975"/>
      <c r="C22" s="975"/>
      <c r="D22" s="975"/>
      <c r="E22" s="975"/>
    </row>
    <row r="23" spans="1:8" ht="16.5" customHeight="1">
      <c r="A23" s="975"/>
      <c r="B23" s="975"/>
      <c r="C23" s="975"/>
      <c r="D23" s="975"/>
      <c r="E23" s="975"/>
      <c r="F23" s="35"/>
      <c r="G23" s="35"/>
      <c r="H23" s="35"/>
    </row>
    <row r="24" spans="1:8" ht="16.5" customHeight="1">
      <c r="A24" s="975"/>
      <c r="B24" s="975"/>
      <c r="C24" s="975"/>
      <c r="D24" s="975"/>
      <c r="E24" s="975"/>
    </row>
    <row r="25" spans="1:8" ht="16.5" customHeight="1">
      <c r="A25" s="975"/>
      <c r="B25" s="975"/>
      <c r="C25" s="975"/>
      <c r="D25" s="975"/>
      <c r="E25" s="975"/>
    </row>
    <row r="27" spans="1:8">
      <c r="A27" s="36"/>
    </row>
    <row r="29" spans="1:8">
      <c r="D29" s="38"/>
    </row>
    <row r="30" spans="1:8">
      <c r="A30" s="37" t="s">
        <v>6</v>
      </c>
      <c r="B30" s="77" t="str">
        <f>'Attach 3(JV)'!B24</f>
        <v/>
      </c>
      <c r="C30" s="40"/>
      <c r="D30" s="38" t="s">
        <v>4</v>
      </c>
      <c r="E30" s="272" t="str">
        <f>'Attach 3(JV)'!E24</f>
        <v/>
      </c>
    </row>
    <row r="31" spans="1:8">
      <c r="A31" s="37" t="s">
        <v>7</v>
      </c>
      <c r="B31" s="272" t="str">
        <f>'Attach 3(JV)'!B25</f>
        <v/>
      </c>
      <c r="C31" s="40"/>
      <c r="D31" s="38" t="s">
        <v>5</v>
      </c>
      <c r="E31" s="272" t="str">
        <f>'Attach 3(JV)'!E25</f>
        <v/>
      </c>
    </row>
    <row r="32" spans="1:8">
      <c r="B32" s="40"/>
      <c r="C32" s="40"/>
      <c r="D32" s="38"/>
      <c r="E32" s="40"/>
    </row>
    <row r="34" spans="1:1">
      <c r="A34" s="39"/>
    </row>
    <row r="37" spans="1:1">
      <c r="A37" s="39"/>
    </row>
    <row r="39" spans="1:1">
      <c r="A39" s="39"/>
    </row>
    <row r="41" spans="1:1">
      <c r="A41" s="39"/>
    </row>
  </sheetData>
  <sheetProtection password="CC69" sheet="1" formatColumns="0" formatRows="0" selectLockedCells="1"/>
  <customSheetViews>
    <customSheetView guid="{B7CC3635-BEA1-4EB6-9397-ABEDC5D04D5E}" showPageBreaks="1" printArea="1" hiddenRows="1" view="pageBreakPreview">
      <selection activeCell="A5" sqref="A5:E5"/>
      <pageMargins left="0.7" right="0.7" top="0.75" bottom="0.75" header="0.3" footer="0.3"/>
      <pageSetup orientation="portrait" r:id="rId1"/>
    </customSheetView>
    <customSheetView guid="{7518E083-431A-45D0-A3DD-DF0866826B90}" showPageBreaks="1" printArea="1" hiddenRows="1" view="pageBreakPreview">
      <selection activeCell="A5" sqref="A5:E5"/>
      <pageMargins left="0.7" right="0.7" top="0.75" bottom="0.75" header="0.3" footer="0.3"/>
      <pageSetup orientation="portrait" r:id="rId2"/>
    </customSheetView>
    <customSheetView guid="{CD28740F-9825-447C-B887-B18F0232D126}" showPageBreaks="1" printArea="1" hiddenRows="1" view="pageBreakPreview">
      <selection activeCell="A5" sqref="A5:E5"/>
      <pageMargins left="0.7" right="0.7" top="0.75" bottom="0.75" header="0.3" footer="0.3"/>
      <pageSetup orientation="portrait" r:id="rId3"/>
    </customSheetView>
    <customSheetView guid="{012A8702-091E-4FD1-8E26-12B65B8B3B8C}" showPageBreaks="1" printArea="1" hiddenRows="1" view="pageBreakPreview" topLeftCell="A14">
      <selection activeCell="A16" sqref="A16:E25"/>
      <pageMargins left="0.7" right="0.7" top="0.75" bottom="0.75" header="0.3" footer="0.3"/>
      <pageSetup orientation="portrait" r:id="rId4"/>
    </customSheetView>
    <customSheetView guid="{0D490C87-B003-4943-9825-ACE0B8E7CC06}" showPageBreaks="1" printArea="1" hiddenRows="1" view="pageBreakPreview" topLeftCell="A7">
      <selection activeCell="A16" sqref="A16:E25"/>
      <pageMargins left="0.7" right="0.7" top="0.75" bottom="0.75" header="0.3" footer="0.3"/>
      <pageSetup orientation="portrait" r:id="rId5"/>
    </customSheetView>
    <customSheetView guid="{4D67A8FB-66CE-4EFD-8932-C754BE25ED43}" showPageBreaks="1" printArea="1" hiddenRows="1" view="pageBreakPreview">
      <selection activeCell="D2" sqref="D2"/>
      <pageMargins left="0.7" right="0.7" top="0.75" bottom="0.75" header="0.3" footer="0.3"/>
      <pageSetup orientation="portrait" r:id="rId6"/>
    </customSheetView>
    <customSheetView guid="{B07CB001-8FAF-40AD-8AD5-A65A64B33B35}" showPageBreaks="1" printArea="1" hiddenRows="1" view="pageBreakPreview">
      <selection activeCell="A2" sqref="A2"/>
      <pageMargins left="0.7" right="0.7" top="0.75" bottom="0.75" header="0.3" footer="0.3"/>
      <pageSetup orientation="portrait" r:id="rId7"/>
    </customSheetView>
    <customSheetView guid="{8CF338B0-8CA3-4AF4-816D-CB7A6D8E33BC}" showPageBreaks="1" printArea="1" hiddenRows="1" view="pageBreakPreview" topLeftCell="A17">
      <selection activeCell="H6" sqref="H6"/>
      <pageMargins left="0.7" right="0.7" top="0.75" bottom="0.75" header="0.3" footer="0.3"/>
      <pageSetup orientation="portrait" r:id="rId8"/>
    </customSheetView>
    <customSheetView guid="{D05C69EC-C4A6-4AED-AFBA-A3044FD4B3FB}" showPageBreaks="1" printArea="1" hiddenRows="1" view="pageBreakPreview" topLeftCell="A2">
      <selection activeCell="H6" sqref="H6"/>
      <pageMargins left="0.7" right="0.7" top="0.75" bottom="0.75" header="0.3" footer="0.3"/>
      <pageSetup orientation="portrait" r:id="rId9"/>
    </customSheetView>
    <customSheetView guid="{BE615921-12B2-47E1-81BB-292B559B4C46}" showPageBreaks="1" printArea="1" hiddenRows="1" view="pageBreakPreview" topLeftCell="A5">
      <selection activeCell="A16" sqref="A16:E25"/>
      <pageMargins left="0.7" right="0.7" top="0.75" bottom="0.75" header="0.3" footer="0.3"/>
      <pageSetup orientation="portrait" r:id="rId10"/>
    </customSheetView>
    <customSheetView guid="{13A93EBF-985A-49FD-9FE0-DC75D238EC8C}" showPageBreaks="1" printArea="1" hiddenRows="1" view="pageBreakPreview">
      <selection activeCell="A16" sqref="A16:E25"/>
      <pageMargins left="0.7" right="0.7" top="0.75" bottom="0.75" header="0.3" footer="0.3"/>
      <pageSetup orientation="portrait" r:id="rId11"/>
    </customSheetView>
    <customSheetView guid="{1E2D7167-D6B7-4690-9A83-BF768C4223A4}" showPageBreaks="1" printArea="1" hiddenRows="1" view="pageBreakPreview" topLeftCell="A14">
      <selection activeCell="E11" sqref="E11"/>
      <pageMargins left="0.7" right="0.7" top="0.75" bottom="0.75" header="0.3" footer="0.3"/>
      <pageSetup orientation="portrait" r:id="rId12"/>
    </customSheetView>
    <customSheetView guid="{7A88FC7A-7690-48AB-B789-172043AFADC8}" showPageBreaks="1" printArea="1" hiddenRows="1" view="pageBreakPreview">
      <selection activeCell="E6" sqref="E6"/>
      <pageMargins left="0.7" right="0.7" top="0.75" bottom="0.75" header="0.3" footer="0.3"/>
      <pageSetup orientation="portrait" r:id="rId13"/>
    </customSheetView>
    <customSheetView guid="{CB7CD015-9A92-451A-BEF4-2BC98E3768DD}" showPageBreaks="1" printArea="1" hiddenRows="1" view="pageBreakPreview" topLeftCell="A5">
      <selection activeCell="A16" sqref="A16:E25"/>
      <pageMargins left="0.7" right="0.7" top="0.75" bottom="0.75" header="0.3" footer="0.3"/>
      <pageSetup orientation="portrait" r:id="rId14"/>
    </customSheetView>
    <customSheetView guid="{44C1C443-3199-4288-884A-D16AF7B2CD69}" showPageBreaks="1" printArea="1" hiddenRows="1" view="pageBreakPreview" topLeftCell="A5">
      <selection activeCell="A16" sqref="A16:E25"/>
      <pageMargins left="0.7" right="0.7" top="0.75" bottom="0.75" header="0.3" footer="0.3"/>
      <pageSetup orientation="portrait" r:id="rId15"/>
    </customSheetView>
    <customSheetView guid="{82C64B11-1F50-45B5-B7BB-9F1DC733C833}" showPageBreaks="1" printArea="1" hiddenRows="1" view="pageBreakPreview" topLeftCell="A2">
      <selection activeCell="B75" sqref="B75:C75"/>
      <pageMargins left="0.7" right="0.7" top="0.75" bottom="0.75" header="0.3" footer="0.3"/>
      <pageSetup orientation="portrait" r:id="rId16"/>
    </customSheetView>
    <customSheetView guid="{CFBF18EC-8277-4311-991B-395AF21BB33B}" showPageBreaks="1" printArea="1" hiddenRows="1" view="pageBreakPreview" topLeftCell="A14">
      <selection activeCell="E11" sqref="E11"/>
      <pageMargins left="0.7" right="0.7" top="0.75" bottom="0.75" header="0.3" footer="0.3"/>
      <pageSetup orientation="portrait" r:id="rId17"/>
    </customSheetView>
    <customSheetView guid="{AA750348-930C-43DE-ADD0-8D60980F5013}" showPageBreaks="1" printArea="1" hiddenRows="1" view="pageBreakPreview" topLeftCell="A14">
      <selection activeCell="E11" sqref="E11"/>
      <pageMargins left="0.7" right="0.7" top="0.75" bottom="0.75" header="0.3" footer="0.3"/>
      <pageSetup orientation="portrait" r:id="rId18"/>
    </customSheetView>
    <customSheetView guid="{14C32814-5A59-4863-9FB1-822FBB75D7D1}" showPageBreaks="1" printArea="1" hiddenRows="1" view="pageBreakPreview">
      <selection activeCell="A16" sqref="A16:E25"/>
      <pageMargins left="0.7" right="0.7" top="0.75" bottom="0.75" header="0.3" footer="0.3"/>
      <pageSetup orientation="portrait" r:id="rId19"/>
    </customSheetView>
    <customSheetView guid="{1F125E51-1799-42D0-B41E-DC039BB17D59}" showPageBreaks="1" printArea="1" hiddenRows="1" view="pageBreakPreview">
      <selection activeCell="H6" sqref="H6"/>
      <pageMargins left="0.7" right="0.7" top="0.75" bottom="0.75" header="0.3" footer="0.3"/>
      <pageSetup orientation="portrait" r:id="rId20"/>
    </customSheetView>
    <customSheetView guid="{77353208-2D17-4D2E-ADE3-4F168F350B73}" showPageBreaks="1" printArea="1" hiddenRows="1" view="pageBreakPreview">
      <selection activeCell="A2" sqref="A2"/>
      <pageMargins left="0.7" right="0.7" top="0.75" bottom="0.75" header="0.3" footer="0.3"/>
      <pageSetup orientation="portrait" r:id="rId21"/>
    </customSheetView>
    <customSheetView guid="{010B040B-83D1-42E5-9354-A9BE9113BDAC}" showPageBreaks="1" printArea="1" hiddenRows="1" view="pageBreakPreview" topLeftCell="A14">
      <selection activeCell="A16" sqref="A16:E25"/>
      <pageMargins left="0.7" right="0.7" top="0.75" bottom="0.75" header="0.3" footer="0.3"/>
      <pageSetup orientation="portrait" r:id="rId22"/>
    </customSheetView>
    <customSheetView guid="{FC200EB0-6614-47DB-96CE-7610471486D9}" showPageBreaks="1" printArea="1" hiddenRows="1" view="pageBreakPreview">
      <selection activeCell="A16" sqref="A16:E25"/>
      <pageMargins left="0.7" right="0.7" top="0.75" bottom="0.75" header="0.3" footer="0.3"/>
      <pageSetup orientation="portrait" r:id="rId23"/>
    </customSheetView>
    <customSheetView guid="{35C772BD-8F05-4A18-BEC8-6AF744E22539}" showPageBreaks="1" printArea="1" hiddenRows="1" view="pageBreakPreview">
      <selection activeCell="A16" sqref="A16:E25"/>
      <pageMargins left="0.7" right="0.7" top="0.75" bottom="0.75" header="0.3" footer="0.3"/>
      <pageSetup orientation="portrait" r:id="rId24"/>
    </customSheetView>
    <customSheetView guid="{FADCBE67-C557-4BB1-9129-D4D2EFCC4742}" showPageBreaks="1" printArea="1" hiddenRows="1" view="pageBreakPreview">
      <selection activeCell="A5" sqref="A5:E5"/>
      <pageMargins left="0.7" right="0.7" top="0.75" bottom="0.75" header="0.3" footer="0.3"/>
      <pageSetup orientation="portrait" r:id="rId25"/>
    </customSheetView>
    <customSheetView guid="{E1B28BB1-ED8F-4C22-9AA1-AB162FCA7917}" showPageBreaks="1" printArea="1" hiddenRows="1" view="pageBreakPreview">
      <selection activeCell="A5" sqref="A5:E5"/>
      <pageMargins left="0.7" right="0.7" top="0.75" bottom="0.75" header="0.3" footer="0.3"/>
      <pageSetup orientation="portrait" r:id="rId26"/>
    </customSheetView>
  </customSheetViews>
  <mergeCells count="8">
    <mergeCell ref="B12:D12"/>
    <mergeCell ref="A16:E25"/>
    <mergeCell ref="A3:E3"/>
    <mergeCell ref="A5:E5"/>
    <mergeCell ref="A8:D8"/>
    <mergeCell ref="B9:D9"/>
    <mergeCell ref="B10:D10"/>
    <mergeCell ref="B11:D11"/>
  </mergeCells>
  <pageMargins left="0.7" right="0.7" top="0.75" bottom="0.75" header="0.3" footer="0.3"/>
  <pageSetup orientation="portrait" r:id="rId27"/>
  <drawing r:id="rId2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sheetPr>
  <dimension ref="A1:I45"/>
  <sheetViews>
    <sheetView showGridLines="0" showZeros="0" view="pageBreakPreview" zoomScaleNormal="100" zoomScaleSheetLayoutView="100" workbookViewId="0">
      <selection activeCell="A5" sqref="A5:E5"/>
    </sheetView>
  </sheetViews>
  <sheetFormatPr defaultRowHeight="16.5"/>
  <cols>
    <col min="1" max="1" width="12.140625" style="30" customWidth="1"/>
    <col min="2" max="2" width="20.5703125" style="30" customWidth="1"/>
    <col min="3" max="3" width="11.42578125" style="30" customWidth="1"/>
    <col min="4" max="4" width="14.42578125" style="30" customWidth="1"/>
    <col min="5" max="5" width="39.28515625" style="30" customWidth="1"/>
    <col min="6" max="8" width="9.140625" style="25"/>
    <col min="9" max="16384" width="9.140625" style="26"/>
  </cols>
  <sheetData>
    <row r="1" spans="1:9">
      <c r="A1" s="22" t="str">
        <f>Basic!A3&amp;Basic!B3</f>
        <v>Specification No. :CC/NT/W-TW/DOM/A04/25/01234</v>
      </c>
      <c r="B1" s="23"/>
      <c r="C1" s="23"/>
      <c r="D1" s="23"/>
      <c r="E1" s="24" t="str">
        <f>"Attachment-19 "</f>
        <v xml:space="preserve">Attachment-19 </v>
      </c>
    </row>
    <row r="3" spans="1:9" ht="103.5" customHeight="1">
      <c r="A3" s="648" t="str">
        <f>'Attach 3(JV)'!A3</f>
        <v>Transmission Line Package TL01 for construction of 132kV D/C (Single HTLS Equivalent Panther) Transmission line from Rammam-III HEP to POWERGRID Rangpo Substation under Consultancy services to NTPC Ltd.</v>
      </c>
      <c r="B3" s="648"/>
      <c r="C3" s="648"/>
      <c r="D3" s="648"/>
      <c r="E3" s="648"/>
      <c r="F3" s="27"/>
      <c r="G3" s="28"/>
      <c r="H3" s="27"/>
    </row>
    <row r="4" spans="1:9" ht="20.100000000000001" customHeight="1">
      <c r="A4" s="29"/>
      <c r="H4" s="31"/>
      <c r="I4" s="10"/>
    </row>
    <row r="5" spans="1:9" ht="20.100000000000001" customHeight="1">
      <c r="A5" s="649" t="s">
        <v>2</v>
      </c>
      <c r="B5" s="649"/>
      <c r="C5" s="649"/>
      <c r="D5" s="649"/>
      <c r="E5" s="649"/>
      <c r="F5" s="32"/>
      <c r="H5" s="31"/>
      <c r="I5" s="10"/>
    </row>
    <row r="6" spans="1:9" ht="20.100000000000001" customHeight="1">
      <c r="A6" s="33"/>
      <c r="H6" s="31"/>
      <c r="I6" s="10"/>
    </row>
    <row r="7" spans="1:9" ht="20.100000000000001" customHeight="1">
      <c r="A7" s="34" t="str">
        <f>'Attach 3(JV)'!A7</f>
        <v>Bidder’s Name and Address :</v>
      </c>
      <c r="E7" s="14" t="str">
        <f>'Attach 3(JV)'!E7</f>
        <v>To:</v>
      </c>
      <c r="H7" s="31"/>
      <c r="I7" s="10"/>
    </row>
    <row r="8" spans="1:9" ht="35.25" customHeight="1">
      <c r="A8" s="1050" t="str">
        <f>'Attach 3(JV)'!A8</f>
        <v/>
      </c>
      <c r="B8" s="1050"/>
      <c r="C8" s="1050"/>
      <c r="D8" s="1050"/>
      <c r="E8" s="162" t="str">
        <f>'Attach 3(JV)'!E8</f>
        <v>Contract Services</v>
      </c>
      <c r="H8" s="31"/>
      <c r="I8" s="10"/>
    </row>
    <row r="9" spans="1:9" ht="20.100000000000001" customHeight="1">
      <c r="A9" s="12" t="s">
        <v>356</v>
      </c>
      <c r="B9" s="1064" t="str">
        <f>'Attach 3(JV)'!B9</f>
        <v/>
      </c>
      <c r="C9" s="1064"/>
      <c r="D9" s="1064"/>
      <c r="E9" s="162" t="str">
        <f>'Attach 3(JV)'!E9</f>
        <v>Power Grid Corporation of India Ltd.,</v>
      </c>
      <c r="H9" s="31"/>
      <c r="I9" s="10"/>
    </row>
    <row r="10" spans="1:9" ht="20.100000000000001" customHeight="1">
      <c r="A10" s="12" t="s">
        <v>358</v>
      </c>
      <c r="B10" s="1064" t="str">
        <f>'Attach 3(JV)'!B10</f>
        <v/>
      </c>
      <c r="C10" s="1064"/>
      <c r="D10" s="1064"/>
      <c r="E10" s="162" t="str">
        <f>'Attach 3(JV)'!E10</f>
        <v>"Saudamini", Plot No. 2, Sector 29</v>
      </c>
      <c r="H10" s="31"/>
      <c r="I10" s="10"/>
    </row>
    <row r="11" spans="1:9" ht="20.100000000000001" customHeight="1">
      <c r="B11" s="1064" t="str">
        <f>'Attach 3(JV)'!B11</f>
        <v/>
      </c>
      <c r="C11" s="1064"/>
      <c r="D11" s="1064"/>
      <c r="E11" s="162" t="str">
        <f>'Attach 3(JV)'!E11</f>
        <v>Gurgaon (Haryana) - 122001</v>
      </c>
    </row>
    <row r="12" spans="1:9" ht="18" customHeight="1">
      <c r="A12" s="33"/>
      <c r="B12" s="1064" t="str">
        <f>'Attach 3(JV)'!B12</f>
        <v/>
      </c>
      <c r="C12" s="1064"/>
      <c r="D12" s="1064"/>
      <c r="E12" s="14"/>
    </row>
    <row r="13" spans="1:9" ht="19.5" hidden="1" customHeight="1">
      <c r="A13" s="33"/>
      <c r="B13" s="143"/>
      <c r="C13" s="143"/>
      <c r="D13" s="143"/>
      <c r="E13" s="14"/>
    </row>
    <row r="14" spans="1:9" ht="20.100000000000001" customHeight="1">
      <c r="A14" s="33"/>
      <c r="B14" s="143"/>
      <c r="C14" s="143"/>
      <c r="D14" s="143"/>
      <c r="G14" s="11"/>
    </row>
    <row r="15" spans="1:9" ht="20.100000000000001" customHeight="1">
      <c r="A15" s="30" t="s">
        <v>350</v>
      </c>
    </row>
    <row r="16" spans="1:9" ht="6" customHeight="1">
      <c r="A16" s="33"/>
    </row>
    <row r="17" spans="1:8" ht="78.75" customHeight="1">
      <c r="A17" s="650" t="s">
        <v>3</v>
      </c>
      <c r="B17" s="650"/>
      <c r="C17" s="650"/>
      <c r="D17" s="650"/>
      <c r="E17" s="650"/>
    </row>
    <row r="18" spans="1:8" ht="56.25" customHeight="1">
      <c r="A18" s="1065" t="s">
        <v>498</v>
      </c>
      <c r="B18" s="1065"/>
      <c r="C18" s="1065"/>
      <c r="D18" s="1065"/>
      <c r="E18" s="1065"/>
    </row>
    <row r="19" spans="1:8" ht="184.5" customHeight="1">
      <c r="A19" s="1065" t="s">
        <v>497</v>
      </c>
      <c r="B19" s="1065"/>
      <c r="C19" s="1065"/>
      <c r="D19" s="1065"/>
      <c r="E19" s="1065"/>
    </row>
    <row r="20" spans="1:8" ht="8.25" hidden="1" customHeight="1">
      <c r="A20" s="33"/>
    </row>
    <row r="21" spans="1:8" ht="20.100000000000001" hidden="1" customHeight="1">
      <c r="A21" s="33"/>
    </row>
    <row r="22" spans="1:8" ht="20.100000000000001" hidden="1" customHeight="1">
      <c r="A22" s="33"/>
    </row>
    <row r="23" spans="1:8" ht="57.75" hidden="1" customHeight="1">
      <c r="A23" s="650"/>
      <c r="B23" s="650"/>
      <c r="C23" s="650"/>
      <c r="D23" s="650"/>
      <c r="E23" s="650"/>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6</v>
      </c>
      <c r="B30" s="77" t="str">
        <f>'Attach 3(JV)'!B24</f>
        <v/>
      </c>
      <c r="C30" s="40"/>
      <c r="D30" s="38" t="s">
        <v>4</v>
      </c>
      <c r="E30" s="272" t="str">
        <f>'Attach 3(JV)'!E24</f>
        <v/>
      </c>
    </row>
    <row r="31" spans="1:8" ht="33" customHeight="1">
      <c r="A31" s="37" t="s">
        <v>7</v>
      </c>
      <c r="B31" s="272" t="str">
        <f>'Attach 3(JV)'!B25</f>
        <v/>
      </c>
      <c r="C31" s="40"/>
      <c r="D31" s="38" t="s">
        <v>5</v>
      </c>
      <c r="E31" s="272" t="str">
        <f>'Attach 3(JV)'!E25</f>
        <v/>
      </c>
    </row>
    <row r="32" spans="1:8" ht="33" customHeight="1">
      <c r="B32" s="40"/>
      <c r="C32" s="40"/>
      <c r="D32" s="38"/>
      <c r="E32" s="40"/>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password="CC69" sheet="1" formatColumns="0" formatRows="0" selectLockedCells="1"/>
  <customSheetViews>
    <customSheetView guid="{B7CC3635-BEA1-4EB6-9397-ABEDC5D04D5E}" showPageBreaks="1" showGridLines="0" zeroValues="0" printArea="1" hiddenRows="1" view="pageBreakPreview">
      <selection activeCell="A5" sqref="A5:E5"/>
      <pageMargins left="0.75" right="0.63" top="0.57999999999999996" bottom="0.6" header="0.34" footer="0.35"/>
      <pageSetup scale="91" orientation="portrait" r:id="rId1"/>
      <headerFooter alignWithMargins="0">
        <oddFooter>&amp;R&amp;"Book Antiqua,Bold"&amp;8 Page &amp;P of &amp;N</oddFooter>
      </headerFooter>
    </customSheetView>
    <customSheetView guid="{7518E083-431A-45D0-A3DD-DF0866826B90}" showPageBreaks="1" showGridLines="0" zeroValues="0" printArea="1" hiddenRows="1" view="pageBreakPreview" topLeftCell="A32">
      <selection activeCell="A5" sqref="A5:E5"/>
      <pageMargins left="0.75" right="0.63" top="0.57999999999999996" bottom="0.6" header="0.34" footer="0.35"/>
      <pageSetup scale="91" orientation="portrait" r:id="rId2"/>
      <headerFooter alignWithMargins="0">
        <oddFooter>&amp;R&amp;"Book Antiqua,Bold"&amp;8 Page &amp;P of &amp;N</oddFooter>
      </headerFooter>
    </customSheetView>
    <customSheetView guid="{CD28740F-9825-447C-B887-B18F0232D126}" showPageBreaks="1" showGridLines="0" zeroValues="0" printArea="1" hiddenRows="1" view="pageBreakPreview">
      <selection activeCell="A5" sqref="A5:E5"/>
      <pageMargins left="0.75" right="0.63" top="0.57999999999999996" bottom="0.6" header="0.34" footer="0.35"/>
      <pageSetup scale="91" orientation="portrait" r:id="rId3"/>
      <headerFooter alignWithMargins="0">
        <oddFooter>&amp;R&amp;"Book Antiqua,Bold"&amp;8 Page &amp;P of &amp;N</oddFooter>
      </headerFooter>
    </customSheetView>
    <customSheetView guid="{012A8702-091E-4FD1-8E26-12B65B8B3B8C}" showPageBreaks="1" showGridLines="0" zeroValues="0" printArea="1" hiddenRows="1" view="pageBreakPreview" topLeftCell="A29">
      <selection activeCell="E2" sqref="E2"/>
      <pageMargins left="0.75" right="0.63" top="0.57999999999999996" bottom="0.6" header="0.34" footer="0.35"/>
      <pageSetup scale="91" orientation="portrait" r:id="rId4"/>
      <headerFooter alignWithMargins="0">
        <oddFooter>&amp;R&amp;"Book Antiqua,Bold"&amp;8 Page &amp;P of &amp;N</oddFooter>
      </headerFooter>
    </customSheetView>
    <customSheetView guid="{0D490C87-B003-4943-9825-ACE0B8E7CC06}" showPageBreaks="1" showGridLines="0" zeroValues="0" printArea="1" hiddenRows="1" view="pageBreakPreview" topLeftCell="A14">
      <selection activeCell="E2" sqref="E2"/>
      <pageMargins left="0.75" right="0.63" top="0.57999999999999996" bottom="0.6" header="0.34" footer="0.35"/>
      <pageSetup scale="91" orientation="portrait" r:id="rId5"/>
      <headerFooter alignWithMargins="0">
        <oddFooter>&amp;R&amp;"Book Antiqua,Bold"&amp;8 Page &amp;P of &amp;N</oddFooter>
      </headerFooter>
    </customSheetView>
    <customSheetView guid="{4D67A8FB-66CE-4EFD-8932-C754BE25ED43}" showPageBreaks="1" showGridLines="0" zeroValues="0" printArea="1" hiddenRows="1" view="pageBreakPreview">
      <selection activeCell="E2" sqref="E2"/>
      <pageMargins left="0.75" right="0.63" top="0.57999999999999996" bottom="0.6" header="0.34" footer="0.35"/>
      <pageSetup scale="91" orientation="portrait" r:id="rId6"/>
      <headerFooter alignWithMargins="0">
        <oddFooter>&amp;R&amp;"Book Antiqua,Bold"&amp;8 Page &amp;P of &amp;N</oddFooter>
      </headerFooter>
    </customSheetView>
    <customSheetView guid="{B07CB001-8FAF-40AD-8AD5-A65A64B33B35}" showPageBreaks="1" showGridLines="0" zeroValues="0" printArea="1" hiddenRows="1" view="pageBreakPreview">
      <selection activeCell="A2" sqref="A2"/>
      <pageMargins left="0.75" right="0.63" top="0.57999999999999996" bottom="0.6" header="0.34" footer="0.35"/>
      <pageSetup scale="91" orientation="portrait" r:id="rId7"/>
      <headerFooter alignWithMargins="0">
        <oddFooter>&amp;R&amp;"Book Antiqua,Bold"&amp;8 Page &amp;P of &amp;N</oddFooter>
      </headerFooter>
    </customSheetView>
    <customSheetView guid="{8CF338B0-8CA3-4AF4-816D-CB7A6D8E33BC}" showPageBreaks="1" showGridLines="0" zeroValues="0" printArea="1" hiddenRows="1" view="pageBreakPreview">
      <selection activeCell="D14" sqref="D14"/>
      <pageMargins left="0.75" right="0.63" top="0.57999999999999996" bottom="0.6" header="0.34" footer="0.35"/>
      <pageSetup scale="91" orientation="portrait" r:id="rId8"/>
      <headerFooter alignWithMargins="0">
        <oddFooter>&amp;R&amp;"Book Antiqua,Bold"&amp;8 Page &amp;P of &amp;N</oddFooter>
      </headerFooter>
    </customSheetView>
    <customSheetView guid="{D05C69EC-C4A6-4AED-AFBA-A3044FD4B3FB}" showPageBreaks="1" showGridLines="0" zeroValues="0" printArea="1" hiddenRows="1" view="pageBreakPreview">
      <selection activeCell="K7" sqref="K7"/>
      <pageMargins left="0.75" right="0.63" top="0.57999999999999996" bottom="0.6" header="0.34" footer="0.35"/>
      <pageSetup scale="91" orientation="portrait" r:id="rId9"/>
      <headerFooter alignWithMargins="0">
        <oddFooter>&amp;R&amp;"Book Antiqua,Bold"&amp;8 Page &amp;P of &amp;N</oddFooter>
      </headerFooter>
    </customSheetView>
    <customSheetView guid="{BE615921-12B2-47E1-81BB-292B559B4C46}" showPageBreaks="1" showGridLines="0" zeroValues="0" printArea="1" hiddenRows="1" view="pageBreakPreview">
      <selection activeCell="Q19" sqref="Q19"/>
      <pageMargins left="0.75" right="0.63" top="0.57999999999999996" bottom="0.6" header="0.34" footer="0.35"/>
      <pageSetup scale="91" orientation="portrait" r:id="rId10"/>
      <headerFooter alignWithMargins="0">
        <oddFooter>&amp;R&amp;"Book Antiqua,Bold"&amp;8 Page &amp;P of &amp;N</oddFooter>
      </headerFooter>
    </customSheetView>
    <customSheetView guid="{13A93EBF-985A-49FD-9FE0-DC75D238EC8C}" showPageBreaks="1" showGridLines="0" zeroValues="0" printArea="1" hiddenRows="1" view="pageBreakPreview">
      <selection activeCell="A3" sqref="A3:E3"/>
      <pageMargins left="0.75" right="0.63" top="0.57999999999999996" bottom="0.6" header="0.34" footer="0.35"/>
      <pageSetup scale="91" orientation="portrait" r:id="rId11"/>
      <headerFooter alignWithMargins="0">
        <oddFooter>&amp;R&amp;"Book Antiqua,Bold"&amp;8 Page &amp;P of &amp;N</oddFooter>
      </headerFooter>
    </customSheetView>
    <customSheetView guid="{1E2D7167-D6B7-4690-9A83-BF768C4223A4}" showPageBreaks="1" showGridLines="0" zeroValues="0" printArea="1" hiddenRows="1" view="pageBreakPreview">
      <selection activeCell="A18" sqref="A18:E18"/>
      <pageMargins left="0.75" right="0.63" top="0.57999999999999996" bottom="0.6" header="0.34" footer="0.35"/>
      <pageSetup scale="91" orientation="portrait" r:id="rId12"/>
      <headerFooter alignWithMargins="0">
        <oddFooter>&amp;R&amp;"Book Antiqua,Bold"&amp;8 Page &amp;P of &amp;N</oddFooter>
      </headerFooter>
    </customSheetView>
    <customSheetView guid="{7A88FC7A-7690-48AB-B789-172043AFADC8}" showPageBreaks="1" showGridLines="0" zeroValues="0" printArea="1" hiddenRows="1" view="pageBreakPreview">
      <selection activeCell="A18" sqref="A18:E18"/>
      <pageMargins left="0.75" right="0.63" top="0.57999999999999996" bottom="0.6" header="0.34" footer="0.35"/>
      <pageSetup scale="91" orientation="portrait" r:id="rId13"/>
      <headerFooter alignWithMargins="0">
        <oddFooter>&amp;R&amp;"Book Antiqua,Bold"&amp;8 Page &amp;P of &amp;N</oddFooter>
      </headerFooter>
    </customSheetView>
    <customSheetView guid="{CB7CD015-9A92-451A-BEF4-2BC98E3768DD}" showPageBreaks="1" showGridLines="0" zeroValues="0" printArea="1" hiddenRows="1" view="pageBreakPreview">
      <selection activeCell="A8" sqref="A8:D8"/>
      <pageMargins left="0.75" right="0.63" top="0.57999999999999996" bottom="0.6" header="0.34" footer="0.35"/>
      <pageSetup scale="95" orientation="portrait" r:id="rId14"/>
      <headerFooter alignWithMargins="0">
        <oddFooter>&amp;R&amp;"Book Antiqua,Bold"&amp;8 Page &amp;P of &amp;N</oddFooter>
      </headerFooter>
    </customSheetView>
    <customSheetView guid="{44C1C443-3199-4288-884A-D16AF7B2CD69}" showPageBreaks="1" showGridLines="0" zeroValues="0" printArea="1" hiddenRows="1" view="pageBreakPreview">
      <selection activeCell="A8" sqref="A8:D8"/>
      <pageMargins left="0.75" right="0.63" top="0.57999999999999996" bottom="0.6" header="0.34" footer="0.35"/>
      <pageSetup scale="95" orientation="portrait" r:id="rId15"/>
      <headerFooter alignWithMargins="0">
        <oddFooter>&amp;R&amp;"Book Antiqua,Bold"&amp;8 Page &amp;P of &amp;N</oddFooter>
      </headerFooter>
    </customSheetView>
    <customSheetView guid="{82E8A0F5-0020-4355-95CF-28601763A783}" showPageBreaks="1" showGridLines="0" zeroValues="0" printArea="1" hiddenRows="1" view="pageBreakPreview">
      <selection activeCell="B11" sqref="B11:D11"/>
      <pageMargins left="0.75" right="0.63" top="0.57999999999999996" bottom="0.6" header="0.34" footer="0.35"/>
      <pageSetup scale="95" orientation="portrait" r:id="rId16"/>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7"/>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2"/>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7"/>
      <headerFooter alignWithMargins="0">
        <oddFooter>&amp;R&amp;"Book Antiqua,Bold"&amp;8 Page &amp;P of &amp;N</oddFooter>
      </headerFooter>
    </customSheetView>
    <customSheetView guid="{82C64B11-1F50-45B5-B7BB-9F1DC733C833}" showPageBreaks="1" showGridLines="0" zeroValues="0" printArea="1" hiddenRows="1" view="pageBreakPreview">
      <selection activeCell="B75" sqref="B75:C75"/>
      <pageMargins left="0.75" right="0.63" top="0.57999999999999996" bottom="0.6" header="0.34" footer="0.35"/>
      <pageSetup scale="91" orientation="portrait" r:id="rId28"/>
      <headerFooter alignWithMargins="0">
        <oddFooter>&amp;R&amp;"Book Antiqua,Bold"&amp;8 Page &amp;P of &amp;N</oddFooter>
      </headerFooter>
    </customSheetView>
    <customSheetView guid="{CFBF18EC-8277-4311-991B-395AF21BB33B}" showPageBreaks="1" showGridLines="0" zeroValues="0" printArea="1" hiddenRows="1" view="pageBreakPreview">
      <selection activeCell="A18" sqref="A18:E18"/>
      <pageMargins left="0.75" right="0.63" top="0.57999999999999996" bottom="0.6" header="0.34" footer="0.35"/>
      <pageSetup scale="91" orientation="portrait" r:id="rId29"/>
      <headerFooter alignWithMargins="0">
        <oddFooter>&amp;R&amp;"Book Antiqua,Bold"&amp;8 Page &amp;P of &amp;N</oddFooter>
      </headerFooter>
    </customSheetView>
    <customSheetView guid="{AA750348-930C-43DE-ADD0-8D60980F5013}" showPageBreaks="1" showGridLines="0" zeroValues="0" printArea="1" hiddenRows="1" view="pageBreakPreview">
      <selection activeCell="A18" sqref="A18:E18"/>
      <pageMargins left="0.75" right="0.63" top="0.57999999999999996" bottom="0.6" header="0.34" footer="0.35"/>
      <pageSetup scale="91" orientation="portrait" r:id="rId30"/>
      <headerFooter alignWithMargins="0">
        <oddFooter>&amp;R&amp;"Book Antiqua,Bold"&amp;8 Page &amp;P of &amp;N</oddFooter>
      </headerFooter>
    </customSheetView>
    <customSheetView guid="{14C32814-5A59-4863-9FB1-822FBB75D7D1}" showPageBreaks="1" showGridLines="0" zeroValues="0" printArea="1" hiddenRows="1" view="pageBreakPreview">
      <selection activeCell="S32" sqref="S32"/>
      <pageMargins left="0.75" right="0.63" top="0.57999999999999996" bottom="0.6" header="0.34" footer="0.35"/>
      <pageSetup scale="91" orientation="portrait" r:id="rId31"/>
      <headerFooter alignWithMargins="0">
        <oddFooter>&amp;R&amp;"Book Antiqua,Bold"&amp;8 Page &amp;P of &amp;N</oddFooter>
      </headerFooter>
    </customSheetView>
    <customSheetView guid="{1F125E51-1799-42D0-B41E-DC039BB17D59}" showPageBreaks="1" showGridLines="0" zeroValues="0" printArea="1" hiddenRows="1" view="pageBreakPreview">
      <selection activeCell="D14" sqref="D14"/>
      <pageMargins left="0.75" right="0.63" top="0.57999999999999996" bottom="0.6" header="0.34" footer="0.35"/>
      <pageSetup scale="91" orientation="portrait" r:id="rId32"/>
      <headerFooter alignWithMargins="0">
        <oddFooter>&amp;R&amp;"Book Antiqua,Bold"&amp;8 Page &amp;P of &amp;N</oddFooter>
      </headerFooter>
    </customSheetView>
    <customSheetView guid="{77353208-2D17-4D2E-ADE3-4F168F350B73}" showPageBreaks="1" showGridLines="0" zeroValues="0" printArea="1" hiddenRows="1" view="pageBreakPreview">
      <selection activeCell="A2" sqref="A2"/>
      <pageMargins left="0.75" right="0.63" top="0.57999999999999996" bottom="0.6" header="0.34" footer="0.35"/>
      <pageSetup scale="91" orientation="portrait" r:id="rId33"/>
      <headerFooter alignWithMargins="0">
        <oddFooter>&amp;R&amp;"Book Antiqua,Bold"&amp;8 Page &amp;P of &amp;N</oddFooter>
      </headerFooter>
    </customSheetView>
    <customSheetView guid="{010B040B-83D1-42E5-9354-A9BE9113BDAC}" showPageBreaks="1" showGridLines="0" zeroValues="0" printArea="1" hiddenRows="1" view="pageBreakPreview" topLeftCell="A29">
      <selection activeCell="E2" sqref="E2"/>
      <pageMargins left="0.75" right="0.63" top="0.57999999999999996" bottom="0.6" header="0.34" footer="0.35"/>
      <pageSetup scale="91" orientation="portrait" r:id="rId34"/>
      <headerFooter alignWithMargins="0">
        <oddFooter>&amp;R&amp;"Book Antiqua,Bold"&amp;8 Page &amp;P of &amp;N</oddFooter>
      </headerFooter>
    </customSheetView>
    <customSheetView guid="{FC200EB0-6614-47DB-96CE-7610471486D9}" showPageBreaks="1" showGridLines="0" zeroValues="0" printArea="1" hiddenRows="1" view="pageBreakPreview">
      <selection activeCell="E2" sqref="E2"/>
      <pageMargins left="0.75" right="0.63" top="0.57999999999999996" bottom="0.6" header="0.34" footer="0.35"/>
      <pageSetup scale="91" orientation="portrait" r:id="rId35"/>
      <headerFooter alignWithMargins="0">
        <oddFooter>&amp;R&amp;"Book Antiqua,Bold"&amp;8 Page &amp;P of &amp;N</oddFooter>
      </headerFooter>
    </customSheetView>
    <customSheetView guid="{35C772BD-8F05-4A18-BEC8-6AF744E22539}" showPageBreaks="1" showGridLines="0" zeroValues="0" printArea="1" hiddenRows="1" view="pageBreakPreview" topLeftCell="A4">
      <selection activeCell="E2" sqref="E2"/>
      <pageMargins left="0.75" right="0.63" top="0.57999999999999996" bottom="0.6" header="0.34" footer="0.35"/>
      <pageSetup scale="91" orientation="portrait" r:id="rId36"/>
      <headerFooter alignWithMargins="0">
        <oddFooter>&amp;R&amp;"Book Antiqua,Bold"&amp;8 Page &amp;P of &amp;N</oddFooter>
      </headerFooter>
    </customSheetView>
    <customSheetView guid="{FADCBE67-C557-4BB1-9129-D4D2EFCC4742}" showPageBreaks="1" showGridLines="0" zeroValues="0" printArea="1" hiddenRows="1" view="pageBreakPreview" topLeftCell="A32">
      <selection activeCell="A5" sqref="A5:E5"/>
      <pageMargins left="0.75" right="0.63" top="0.57999999999999996" bottom="0.6" header="0.34" footer="0.35"/>
      <pageSetup scale="91" orientation="portrait" r:id="rId37"/>
      <headerFooter alignWithMargins="0">
        <oddFooter>&amp;R&amp;"Book Antiqua,Bold"&amp;8 Page &amp;P of &amp;N</oddFooter>
      </headerFooter>
    </customSheetView>
    <customSheetView guid="{E1B28BB1-ED8F-4C22-9AA1-AB162FCA7917}" showPageBreaks="1" showGridLines="0" zeroValues="0" printArea="1" hiddenRows="1" view="pageBreakPreview">
      <selection activeCell="A5" sqref="A5:E5"/>
      <pageMargins left="0.75" right="0.63" top="0.57999999999999996" bottom="0.6" header="0.34" footer="0.35"/>
      <pageSetup scale="91" orientation="portrait" r:id="rId38"/>
      <headerFooter alignWithMargins="0">
        <oddFooter>&amp;R&amp;"Book Antiqua,Bold"&amp;8 Page &amp;P of &amp;N</oddFooter>
      </headerFooter>
    </customSheetView>
  </customSheetViews>
  <mergeCells count="11">
    <mergeCell ref="A18:E18"/>
    <mergeCell ref="A19:E19"/>
    <mergeCell ref="A3:E3"/>
    <mergeCell ref="A5:E5"/>
    <mergeCell ref="A23:E23"/>
    <mergeCell ref="B9:D9"/>
    <mergeCell ref="B10:D10"/>
    <mergeCell ref="B11:D11"/>
    <mergeCell ref="B12:D12"/>
    <mergeCell ref="A8:D8"/>
    <mergeCell ref="A17:E17"/>
  </mergeCells>
  <phoneticPr fontId="6" type="noConversion"/>
  <pageMargins left="0.75" right="0.63" top="0.57999999999999996" bottom="0.6" header="0.34" footer="0.35"/>
  <pageSetup scale="91" orientation="portrait" r:id="rId39"/>
  <headerFooter alignWithMargins="0">
    <oddFooter>&amp;R&amp;"Book Antiqua,Bold"&amp;8 Page &amp;P of &amp;N</oddFooter>
  </headerFooter>
  <drawing r:id="rId4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dimension ref="A1:I45"/>
  <sheetViews>
    <sheetView showGridLines="0" view="pageBreakPreview" topLeftCell="A27" zoomScale="130" zoomScaleNormal="100" zoomScaleSheetLayoutView="130" workbookViewId="0">
      <selection activeCell="B33" sqref="B33"/>
    </sheetView>
  </sheetViews>
  <sheetFormatPr defaultRowHeight="16.5"/>
  <cols>
    <col min="1" max="1" width="13.28515625" style="30" customWidth="1"/>
    <col min="2" max="2" width="20.5703125" style="30" customWidth="1"/>
    <col min="3" max="3" width="11" style="30" customWidth="1"/>
    <col min="4" max="4" width="15.140625" style="30" customWidth="1"/>
    <col min="5" max="5" width="37.85546875" style="30" customWidth="1"/>
    <col min="6" max="8" width="9.140625" style="25"/>
    <col min="9" max="16384" width="9.140625" style="26"/>
  </cols>
  <sheetData>
    <row r="1" spans="1:9">
      <c r="A1" s="22" t="str">
        <f>Basic!A3&amp;Basic!B3</f>
        <v>Specification No. :CC/NT/W-TW/DOM/A04/25/01234</v>
      </c>
      <c r="B1" s="23"/>
      <c r="C1" s="23"/>
      <c r="D1" s="23"/>
      <c r="E1" s="24" t="str">
        <f>"Attachment-20 "</f>
        <v xml:space="preserve">Attachment-20 </v>
      </c>
    </row>
    <row r="3" spans="1:9" ht="90" customHeight="1">
      <c r="A3" s="648" t="str">
        <f>'Attach 3(JV)'!A3</f>
        <v>Transmission Line Package TL01 for construction of 132kV D/C (Single HTLS Equivalent Panther) Transmission line from Rammam-III HEP to POWERGRID Rangpo Substation under Consultancy services to NTPC Ltd.</v>
      </c>
      <c r="B3" s="648"/>
      <c r="C3" s="648"/>
      <c r="D3" s="648"/>
      <c r="E3" s="648"/>
      <c r="F3" s="27"/>
      <c r="G3" s="28"/>
      <c r="H3" s="27"/>
    </row>
    <row r="4" spans="1:9" ht="20.100000000000001" customHeight="1">
      <c r="A4" s="29"/>
      <c r="H4" s="31"/>
      <c r="I4" s="10"/>
    </row>
    <row r="5" spans="1:9" ht="20.100000000000001" customHeight="1">
      <c r="A5" s="649" t="s">
        <v>522</v>
      </c>
      <c r="B5" s="649"/>
      <c r="C5" s="649"/>
      <c r="D5" s="649"/>
      <c r="E5" s="649"/>
      <c r="F5" s="32"/>
      <c r="H5" s="31"/>
      <c r="I5" s="10"/>
    </row>
    <row r="6" spans="1:9" ht="20.100000000000001" customHeight="1">
      <c r="A6" s="33"/>
      <c r="H6" s="31"/>
      <c r="I6" s="10"/>
    </row>
    <row r="7" spans="1:9" ht="20.100000000000001" customHeight="1">
      <c r="A7" s="34" t="str">
        <f>'Attach 3(JV)'!A7</f>
        <v>Bidder’s Name and Address :</v>
      </c>
      <c r="E7" s="14" t="str">
        <f>'Attach 3(JV)'!E7</f>
        <v>To:</v>
      </c>
      <c r="H7" s="31"/>
      <c r="I7" s="10"/>
    </row>
    <row r="8" spans="1:9" ht="35.25" customHeight="1">
      <c r="A8" s="1050" t="str">
        <f>'Attach 3(JV)'!A8</f>
        <v/>
      </c>
      <c r="B8" s="1050"/>
      <c r="C8" s="1050"/>
      <c r="D8" s="1050"/>
      <c r="E8" s="162" t="str">
        <f>'Attach 3(JV)'!E8</f>
        <v>Contract Services</v>
      </c>
      <c r="H8" s="31"/>
      <c r="I8" s="10"/>
    </row>
    <row r="9" spans="1:9" ht="20.100000000000001" customHeight="1">
      <c r="A9" s="12" t="s">
        <v>356</v>
      </c>
      <c r="B9" s="1064" t="str">
        <f>'Attach 3(JV)'!B9</f>
        <v/>
      </c>
      <c r="C9" s="1064"/>
      <c r="D9" s="1064"/>
      <c r="E9" s="162" t="str">
        <f>'Attach 3(JV)'!E9</f>
        <v>Power Grid Corporation of India Ltd.,</v>
      </c>
      <c r="H9" s="31"/>
      <c r="I9" s="10"/>
    </row>
    <row r="10" spans="1:9" ht="20.100000000000001" customHeight="1">
      <c r="A10" s="12" t="s">
        <v>358</v>
      </c>
      <c r="B10" s="1064" t="str">
        <f>'Attach 3(JV)'!B10</f>
        <v/>
      </c>
      <c r="C10" s="1064"/>
      <c r="D10" s="1064"/>
      <c r="E10" s="162" t="str">
        <f>'Attach 3(JV)'!E10</f>
        <v>"Saudamini", Plot No. 2, Sector 29</v>
      </c>
      <c r="H10" s="31"/>
      <c r="I10" s="10"/>
    </row>
    <row r="11" spans="1:9" ht="20.100000000000001" customHeight="1">
      <c r="B11" s="1064" t="str">
        <f>'Attach 3(JV)'!B11</f>
        <v/>
      </c>
      <c r="C11" s="1064"/>
      <c r="D11" s="1064"/>
      <c r="E11" s="162" t="str">
        <f>'Attach 3(JV)'!E11</f>
        <v>Gurgaon (Haryana) - 122001</v>
      </c>
    </row>
    <row r="12" spans="1:9" ht="18" customHeight="1">
      <c r="A12" s="33"/>
      <c r="B12" s="1064" t="str">
        <f>'Attach 3(JV)'!B12</f>
        <v/>
      </c>
      <c r="C12" s="1064"/>
      <c r="D12" s="1064"/>
      <c r="E12" s="14"/>
    </row>
    <row r="13" spans="1:9" ht="19.5" hidden="1" customHeight="1">
      <c r="A13" s="33"/>
      <c r="B13" s="143"/>
      <c r="C13" s="143"/>
      <c r="D13" s="143"/>
      <c r="E13" s="14"/>
    </row>
    <row r="14" spans="1:9" ht="20.100000000000001" customHeight="1">
      <c r="A14" s="33"/>
      <c r="B14" s="143"/>
      <c r="C14" s="143"/>
      <c r="D14" s="143"/>
      <c r="G14" s="11"/>
    </row>
    <row r="15" spans="1:9" ht="20.100000000000001" customHeight="1">
      <c r="A15" s="30" t="s">
        <v>350</v>
      </c>
    </row>
    <row r="16" spans="1:9" ht="299.25" customHeight="1">
      <c r="A16" s="1012" t="s">
        <v>524</v>
      </c>
      <c r="B16" s="1012"/>
      <c r="C16" s="1012"/>
      <c r="D16" s="1012"/>
      <c r="E16" s="1012"/>
    </row>
    <row r="17" spans="1:8" ht="43.5" customHeight="1">
      <c r="A17" s="641" t="s">
        <v>674</v>
      </c>
      <c r="B17" s="641"/>
      <c r="C17" s="641"/>
      <c r="D17" s="641"/>
      <c r="E17" s="641"/>
    </row>
    <row r="18" spans="1:8" ht="50.25" customHeight="1">
      <c r="A18" s="95"/>
      <c r="B18" s="1069" t="s">
        <v>525</v>
      </c>
      <c r="C18" s="1070"/>
      <c r="D18" s="1070"/>
      <c r="E18" s="95"/>
    </row>
    <row r="19" spans="1:8">
      <c r="A19" s="1065" t="s">
        <v>526</v>
      </c>
      <c r="B19" s="1065"/>
      <c r="C19" s="1065"/>
      <c r="D19" s="1065"/>
      <c r="E19" s="1065"/>
    </row>
    <row r="20" spans="1:8" ht="56.25" customHeight="1">
      <c r="A20" s="1065" t="s">
        <v>578</v>
      </c>
      <c r="B20" s="1065"/>
      <c r="C20" s="1065"/>
      <c r="D20" s="1065"/>
      <c r="E20" s="1065"/>
    </row>
    <row r="21" spans="1:8" ht="22.5" customHeight="1">
      <c r="A21" s="363" t="s">
        <v>527</v>
      </c>
      <c r="B21" s="363" t="s">
        <v>528</v>
      </c>
      <c r="C21" s="1068" t="s">
        <v>529</v>
      </c>
      <c r="D21" s="1068"/>
      <c r="E21" s="1068"/>
    </row>
    <row r="22" spans="1:8">
      <c r="A22" s="97"/>
      <c r="B22" s="97"/>
      <c r="C22" s="903"/>
      <c r="D22" s="1010"/>
      <c r="E22" s="904"/>
    </row>
    <row r="23" spans="1:8">
      <c r="A23" s="97"/>
      <c r="B23" s="97"/>
      <c r="C23" s="903"/>
      <c r="D23" s="1010"/>
      <c r="E23" s="904"/>
    </row>
    <row r="24" spans="1:8">
      <c r="A24" s="97"/>
      <c r="B24" s="97"/>
      <c r="C24" s="903"/>
      <c r="D24" s="1010"/>
      <c r="E24" s="904"/>
      <c r="F24" s="35"/>
      <c r="G24" s="35"/>
      <c r="H24" s="35"/>
    </row>
    <row r="25" spans="1:8">
      <c r="A25" s="97"/>
      <c r="B25" s="97"/>
      <c r="C25" s="903"/>
      <c r="D25" s="1010"/>
      <c r="E25" s="904"/>
    </row>
    <row r="26" spans="1:8">
      <c r="A26" s="95"/>
      <c r="B26" s="95"/>
      <c r="C26" s="903"/>
      <c r="D26" s="1010"/>
      <c r="E26" s="904"/>
    </row>
    <row r="27" spans="1:8" ht="58.5" customHeight="1">
      <c r="A27" s="640" t="s">
        <v>530</v>
      </c>
      <c r="B27" s="640"/>
      <c r="C27" s="640"/>
      <c r="D27" s="640"/>
      <c r="E27" s="640"/>
    </row>
    <row r="28" spans="1:8" ht="81" customHeight="1">
      <c r="A28" s="364" t="s">
        <v>527</v>
      </c>
      <c r="B28" s="365" t="s">
        <v>531</v>
      </c>
      <c r="C28" s="1067" t="s">
        <v>532</v>
      </c>
      <c r="D28" s="1067"/>
      <c r="E28" s="365" t="s">
        <v>533</v>
      </c>
    </row>
    <row r="29" spans="1:8" ht="20.25" customHeight="1">
      <c r="A29" s="95"/>
      <c r="B29" s="95"/>
      <c r="C29" s="903"/>
      <c r="D29" s="904"/>
      <c r="E29" s="95"/>
    </row>
    <row r="30" spans="1:8" ht="54" customHeight="1">
      <c r="A30" s="640" t="s">
        <v>675</v>
      </c>
      <c r="B30" s="640"/>
      <c r="C30" s="640"/>
      <c r="D30" s="640"/>
      <c r="E30" s="640"/>
    </row>
    <row r="31" spans="1:8" ht="147" customHeight="1">
      <c r="A31" s="641" t="s">
        <v>725</v>
      </c>
      <c r="B31" s="641"/>
      <c r="C31" s="641"/>
      <c r="D31" s="641"/>
      <c r="E31" s="641"/>
    </row>
    <row r="32" spans="1:8">
      <c r="D32" s="38"/>
    </row>
    <row r="33" spans="1:5" ht="25.5" customHeight="1">
      <c r="A33" s="37" t="s">
        <v>6</v>
      </c>
      <c r="B33" s="565" t="str">
        <f>'Attach 3(JV)'!B24</f>
        <v/>
      </c>
      <c r="C33" s="40"/>
      <c r="D33" s="38" t="s">
        <v>4</v>
      </c>
      <c r="E33" s="95" t="str">
        <f>'Attach 3(JV)'!E24</f>
        <v/>
      </c>
    </row>
    <row r="34" spans="1:5" ht="27" customHeight="1">
      <c r="A34" s="37" t="s">
        <v>7</v>
      </c>
      <c r="B34" s="95" t="str">
        <f>'Attach 3(JV)'!B25</f>
        <v/>
      </c>
      <c r="C34" s="40"/>
      <c r="D34" s="38" t="s">
        <v>5</v>
      </c>
      <c r="E34" s="95" t="str">
        <f>'Attach 3(JV)'!E25</f>
        <v/>
      </c>
    </row>
    <row r="35" spans="1:5">
      <c r="A35" s="37"/>
      <c r="B35" s="272"/>
      <c r="C35" s="40"/>
      <c r="D35" s="38"/>
      <c r="E35" s="272"/>
    </row>
    <row r="36" spans="1:5" ht="63" customHeight="1">
      <c r="A36" s="1049" t="s">
        <v>523</v>
      </c>
      <c r="B36" s="1049"/>
      <c r="C36" s="1049"/>
      <c r="D36" s="1049"/>
      <c r="E36" s="1049"/>
    </row>
    <row r="37" spans="1:5" ht="44.25" customHeight="1">
      <c r="A37" s="1066" t="s">
        <v>554</v>
      </c>
      <c r="B37" s="1066"/>
      <c r="C37" s="1066"/>
      <c r="D37" s="1066"/>
      <c r="E37" s="1066"/>
    </row>
    <row r="38" spans="1:5">
      <c r="A38" s="39"/>
    </row>
    <row r="41" spans="1:5">
      <c r="A41" s="39"/>
    </row>
    <row r="43" spans="1:5">
      <c r="A43" s="39"/>
    </row>
    <row r="45" spans="1:5">
      <c r="A45" s="39"/>
    </row>
  </sheetData>
  <sheetProtection password="CC69" sheet="1" formatColumns="0" formatRows="0" selectLockedCells="1"/>
  <customSheetViews>
    <customSheetView guid="{B7CC3635-BEA1-4EB6-9397-ABEDC5D04D5E}" scale="130" showPageBreaks="1" showGridLines="0" printArea="1" hiddenRows="1" state="hidden" view="pageBreakPreview" topLeftCell="A27">
      <selection activeCell="B33" sqref="B33"/>
      <pageMargins left="0.7" right="0.7" top="0.75" bottom="0.75" header="0.3" footer="0.3"/>
      <pageSetup paperSize="9" orientation="portrait" r:id="rId1"/>
    </customSheetView>
    <customSheetView guid="{7518E083-431A-45D0-A3DD-DF0866826B90}" scale="130" showPageBreaks="1" showGridLines="0" printArea="1" hiddenRows="1" state="hidden" view="pageBreakPreview" topLeftCell="A27">
      <selection activeCell="B33" sqref="B33"/>
      <pageMargins left="0.7" right="0.7" top="0.75" bottom="0.75" header="0.3" footer="0.3"/>
      <pageSetup paperSize="9" orientation="portrait" r:id="rId2"/>
    </customSheetView>
    <customSheetView guid="{CD28740F-9825-447C-B887-B18F0232D126}" scale="110" showPageBreaks="1" showGridLines="0" printArea="1" hiddenRows="1" view="pageBreakPreview" topLeftCell="A9">
      <selection activeCell="A18" sqref="A18"/>
      <pageMargins left="0.7" right="0.7" top="0.75" bottom="0.75" header="0.3" footer="0.3"/>
      <pageSetup paperSize="9" orientation="portrait" r:id="rId3"/>
    </customSheetView>
    <customSheetView guid="{012A8702-091E-4FD1-8E26-12B65B8B3B8C}" showPageBreaks="1" showGridLines="0" printArea="1" hiddenRows="1" view="pageBreakPreview">
      <selection activeCell="A18" sqref="A18"/>
      <rowBreaks count="1" manualBreakCount="1">
        <brk id="19" max="4" man="1"/>
      </rowBreaks>
      <colBreaks count="1" manualBreakCount="1">
        <brk id="5" max="1048575" man="1"/>
      </colBreaks>
      <pageMargins left="0.7" right="0.7" top="0.75" bottom="0.75" header="0.3" footer="0.3"/>
      <pageSetup paperSize="9" scale="98" orientation="portrait" r:id="rId4"/>
    </customSheetView>
    <customSheetView guid="{0D490C87-B003-4943-9825-ACE0B8E7CC06}" showPageBreaks="1" showGridLines="0" printArea="1" hiddenRows="1" view="pageBreakPreview" topLeftCell="A11">
      <selection activeCell="A18" sqref="A18"/>
      <rowBreaks count="3" manualBreakCount="3">
        <brk id="18" max="4" man="1"/>
        <brk id="19" max="4" man="1"/>
        <brk id="35" max="4" man="1"/>
      </rowBreaks>
      <colBreaks count="1" manualBreakCount="1">
        <brk id="5" max="1048575" man="1"/>
      </colBreaks>
      <pageMargins left="0.7" right="0.7" top="0.75" bottom="0.75" header="0.3" footer="0.3"/>
      <pageSetup paperSize="9" scale="98" orientation="portrait" r:id="rId5"/>
    </customSheetView>
    <customSheetView guid="{4D67A8FB-66CE-4EFD-8932-C754BE25ED43}" showPageBreaks="1" showGridLines="0" printArea="1" hiddenRows="1" view="pageBreakPreview" topLeftCell="A30">
      <selection activeCell="A18" sqref="A18"/>
      <rowBreaks count="2" manualBreakCount="2">
        <brk id="19" max="4" man="1"/>
        <brk id="36" max="4" man="1"/>
      </rowBreaks>
      <colBreaks count="1" manualBreakCount="1">
        <brk id="5" max="1048575" man="1"/>
      </colBreaks>
      <pageMargins left="0.7" right="0.7" top="0.75" bottom="0.75" header="0.3" footer="0.3"/>
      <pageSetup paperSize="9" scale="98" orientation="portrait" r:id="rId6"/>
    </customSheetView>
    <customSheetView guid="{B07CB001-8FAF-40AD-8AD5-A65A64B33B35}" showPageBreaks="1" showGridLines="0" printArea="1" hiddenRows="1" view="pageBreakPreview" topLeftCell="A29">
      <selection activeCell="B36" sqref="B36"/>
      <rowBreaks count="3" manualBreakCount="3">
        <brk id="18" max="4" man="1"/>
        <brk id="19" max="4" man="1"/>
        <brk id="35" max="4" man="1"/>
      </rowBreaks>
      <colBreaks count="1" manualBreakCount="1">
        <brk id="5" max="1048575" man="1"/>
      </colBreaks>
      <pageMargins left="0.7" right="0.7" top="0.75" bottom="0.75" header="0.3" footer="0.3"/>
      <pageSetup paperSize="9" scale="98" orientation="portrait" r:id="rId7"/>
    </customSheetView>
    <customSheetView guid="{8CF338B0-8CA3-4AF4-816D-CB7A6D8E33BC}" showPageBreaks="1" showGridLines="0" printArea="1" hiddenRows="1" view="pageBreakPreview" topLeftCell="A38">
      <selection activeCell="B36" sqref="B36"/>
      <rowBreaks count="3" manualBreakCount="3">
        <brk id="18" max="4" man="1"/>
        <brk id="19" max="4" man="1"/>
        <brk id="35" max="4" man="1"/>
      </rowBreaks>
      <colBreaks count="1" manualBreakCount="1">
        <brk id="5" max="1048575" man="1"/>
      </colBreaks>
      <pageMargins left="0.7" right="0.7" top="0.75" bottom="0.75" header="0.3" footer="0.3"/>
      <pageSetup paperSize="9" scale="98" orientation="portrait" r:id="rId8"/>
    </customSheetView>
    <customSheetView guid="{D05C69EC-C4A6-4AED-AFBA-A3044FD4B3FB}" showPageBreaks="1" showGridLines="0" printArea="1" hiddenRows="1" view="pageBreakPreview">
      <selection activeCell="A18" sqref="A18"/>
      <rowBreaks count="2" manualBreakCount="2">
        <brk id="19" max="4" man="1"/>
        <brk id="34" max="4" man="1"/>
      </rowBreaks>
      <colBreaks count="1" manualBreakCount="1">
        <brk id="5" max="1048575" man="1"/>
      </colBreaks>
      <pageMargins left="0.7" right="0.7" top="0.75" bottom="0.75" header="0.3" footer="0.3"/>
      <pageSetup paperSize="9" scale="98" orientation="portrait" r:id="rId9"/>
    </customSheetView>
    <customSheetView guid="{BE615921-12B2-47E1-81BB-292B559B4C46}" showPageBreaks="1" showGridLines="0" printArea="1" hiddenRows="1" state="hidden" view="pageBreakPreview" topLeftCell="A34">
      <selection activeCell="F45" sqref="F45"/>
      <rowBreaks count="2" manualBreakCount="2">
        <brk id="19" max="4" man="1"/>
        <brk id="34" max="4" man="1"/>
      </rowBreaks>
      <colBreaks count="1" manualBreakCount="1">
        <brk id="5" max="1048575" man="1"/>
      </colBreaks>
      <pageMargins left="0.7" right="0.7" top="0.75" bottom="0.75" header="0.3" footer="0.3"/>
      <pageSetup paperSize="9" scale="98" orientation="portrait" r:id="rId10"/>
    </customSheetView>
    <customSheetView guid="{13A93EBF-985A-49FD-9FE0-DC75D238EC8C}" scale="120" showPageBreaks="1" showGridLines="0" printArea="1" hiddenRows="1" view="pageBreakPreview" topLeftCell="A9">
      <selection activeCell="A18" sqref="A18"/>
      <rowBreaks count="2" manualBreakCount="2">
        <brk id="19" max="4" man="1"/>
        <brk id="34" max="4" man="1"/>
      </rowBreaks>
      <colBreaks count="1" manualBreakCount="1">
        <brk id="5" max="1048575" man="1"/>
      </colBreaks>
      <pageMargins left="0.7" right="0.7" top="0.75" bottom="0.75" header="0.3" footer="0.3"/>
      <pageSetup paperSize="9" scale="98" orientation="portrait" r:id="rId11"/>
    </customSheetView>
    <customSheetView guid="{1E2D7167-D6B7-4690-9A83-BF768C4223A4}" scale="90" showPageBreaks="1" showGridLines="0" printArea="1" hiddenRows="1" view="pageBreakPreview" topLeftCell="A32">
      <selection activeCell="A34" sqref="A34:E34"/>
      <colBreaks count="1" manualBreakCount="1">
        <brk id="5" max="1048575" man="1"/>
      </colBreaks>
      <pageMargins left="0.7" right="0.7" top="0.75" bottom="0.75" header="0.3" footer="0.3"/>
      <pageSetup paperSize="9" scale="98" orientation="portrait" r:id="rId12"/>
    </customSheetView>
    <customSheetView guid="{7A88FC7A-7690-48AB-B789-172043AFADC8}" scale="90" showPageBreaks="1" printArea="1" hiddenRows="1" view="pageBreakPreview" topLeftCell="A20">
      <selection activeCell="I28" sqref="I28"/>
      <colBreaks count="1" manualBreakCount="1">
        <brk id="5" max="1048575" man="1"/>
      </colBreaks>
      <pageMargins left="0.7" right="0.7" top="0.75" bottom="0.75" header="0.3" footer="0.3"/>
      <pageSetup paperSize="9" scale="98" orientation="portrait" r:id="rId13"/>
    </customSheetView>
    <customSheetView guid="{CFBF18EC-8277-4311-991B-395AF21BB33B}" scale="90" showPageBreaks="1" showGridLines="0" printArea="1" hiddenRows="1" view="pageBreakPreview" topLeftCell="A32">
      <selection activeCell="A34" sqref="A34:E34"/>
      <colBreaks count="1" manualBreakCount="1">
        <brk id="5" max="1048575" man="1"/>
      </colBreaks>
      <pageMargins left="0.7" right="0.7" top="0.75" bottom="0.75" header="0.3" footer="0.3"/>
      <pageSetup paperSize="9" scale="98" orientation="portrait" r:id="rId14"/>
    </customSheetView>
    <customSheetView guid="{AA750348-930C-43DE-ADD0-8D60980F5013}" scale="90" showPageBreaks="1" showGridLines="0" printArea="1" hiddenRows="1" view="pageBreakPreview" topLeftCell="A32">
      <selection activeCell="A34" sqref="A34:E34"/>
      <colBreaks count="1" manualBreakCount="1">
        <brk id="5" max="1048575" man="1"/>
      </colBreaks>
      <pageMargins left="0.7" right="0.7" top="0.75" bottom="0.75" header="0.3" footer="0.3"/>
      <pageSetup paperSize="9" scale="98" orientation="portrait" r:id="rId15"/>
    </customSheetView>
    <customSheetView guid="{14C32814-5A59-4863-9FB1-822FBB75D7D1}" scale="120" showPageBreaks="1" showGridLines="0" printArea="1" hiddenRows="1" view="pageBreakPreview" topLeftCell="A9">
      <selection activeCell="A18" sqref="A18"/>
      <rowBreaks count="1" manualBreakCount="1">
        <brk id="20" max="4" man="1"/>
      </rowBreaks>
      <colBreaks count="1" manualBreakCount="1">
        <brk id="5" max="1048575" man="1"/>
      </colBreaks>
      <pageMargins left="0.7" right="0.7" top="0.75" bottom="0.75" header="0.3" footer="0.3"/>
      <pageSetup paperSize="9" scale="98" orientation="portrait" r:id="rId16"/>
    </customSheetView>
    <customSheetView guid="{1F125E51-1799-42D0-B41E-DC039BB17D59}" showPageBreaks="1" showGridLines="0" printArea="1" hiddenRows="1" view="pageBreakPreview">
      <selection activeCell="B36" sqref="B36"/>
      <rowBreaks count="3" manualBreakCount="3">
        <brk id="18" max="4" man="1"/>
        <brk id="19" max="4" man="1"/>
        <brk id="34" max="4" man="1"/>
      </rowBreaks>
      <colBreaks count="1" manualBreakCount="1">
        <brk id="5" max="1048575" man="1"/>
      </colBreaks>
      <pageMargins left="0.7" right="0.7" top="0.75" bottom="0.75" header="0.3" footer="0.3"/>
      <pageSetup paperSize="9" scale="98" orientation="portrait" r:id="rId17"/>
    </customSheetView>
    <customSheetView guid="{77353208-2D17-4D2E-ADE3-4F168F350B73}" showPageBreaks="1" showGridLines="0" printArea="1" hiddenRows="1" view="pageBreakPreview" topLeftCell="A29">
      <selection activeCell="B36" sqref="B36"/>
      <rowBreaks count="3" manualBreakCount="3">
        <brk id="18" max="4" man="1"/>
        <brk id="19" max="4" man="1"/>
        <brk id="34" max="4" man="1"/>
      </rowBreaks>
      <colBreaks count="1" manualBreakCount="1">
        <brk id="5" max="1048575" man="1"/>
      </colBreaks>
      <pageMargins left="0.7" right="0.7" top="0.75" bottom="0.75" header="0.3" footer="0.3"/>
      <pageSetup paperSize="9" scale="98" orientation="portrait" r:id="rId18"/>
    </customSheetView>
    <customSheetView guid="{010B040B-83D1-42E5-9354-A9BE9113BDAC}" showPageBreaks="1" showGridLines="0" printArea="1" hiddenRows="1" view="pageBreakPreview">
      <selection activeCell="A18" sqref="A18"/>
      <rowBreaks count="1" manualBreakCount="1">
        <brk id="19" max="4" man="1"/>
      </rowBreaks>
      <colBreaks count="1" manualBreakCount="1">
        <brk id="5" max="1048575" man="1"/>
      </colBreaks>
      <pageMargins left="0.7" right="0.7" top="0.75" bottom="0.75" header="0.3" footer="0.3"/>
      <pageSetup paperSize="9" scale="98" orientation="portrait" r:id="rId19"/>
    </customSheetView>
    <customSheetView guid="{FC200EB0-6614-47DB-96CE-7610471486D9}" scale="110" showPageBreaks="1" showGridLines="0" printArea="1" hiddenRows="1" view="pageBreakPreview">
      <selection activeCell="A18" sqref="A18"/>
      <pageMargins left="0.7" right="0.7" top="0.75" bottom="0.75" header="0.3" footer="0.3"/>
      <pageSetup paperSize="9" orientation="portrait" r:id="rId20"/>
    </customSheetView>
    <customSheetView guid="{35C772BD-8F05-4A18-BEC8-6AF744E22539}" scale="110" showPageBreaks="1" showGridLines="0" printArea="1" hiddenRows="1" view="pageBreakPreview" topLeftCell="A17">
      <selection activeCell="B22" sqref="B22"/>
      <pageMargins left="0.7" right="0.7" top="0.75" bottom="0.75" header="0.3" footer="0.3"/>
      <pageSetup paperSize="9" orientation="portrait" r:id="rId21"/>
    </customSheetView>
    <customSheetView guid="{FADCBE67-C557-4BB1-9129-D4D2EFCC4742}" scale="130" showPageBreaks="1" showGridLines="0" printArea="1" hiddenRows="1" state="hidden" view="pageBreakPreview" topLeftCell="A27">
      <selection activeCell="B33" sqref="B33"/>
      <pageMargins left="0.7" right="0.7" top="0.75" bottom="0.75" header="0.3" footer="0.3"/>
      <pageSetup paperSize="9" orientation="portrait" r:id="rId22"/>
    </customSheetView>
    <customSheetView guid="{E1B28BB1-ED8F-4C22-9AA1-AB162FCA7917}" scale="130" showPageBreaks="1" showGridLines="0" printArea="1" hiddenRows="1" state="hidden" view="pageBreakPreview" topLeftCell="A27">
      <selection activeCell="B33" sqref="B33"/>
      <pageMargins left="0.7" right="0.7" top="0.75" bottom="0.75" header="0.3" footer="0.3"/>
      <pageSetup paperSize="9" orientation="portrait" r:id="rId23"/>
    </customSheetView>
  </customSheetViews>
  <mergeCells count="25">
    <mergeCell ref="C21:E21"/>
    <mergeCell ref="C22:E22"/>
    <mergeCell ref="B11:D11"/>
    <mergeCell ref="B12:D12"/>
    <mergeCell ref="A17:E17"/>
    <mergeCell ref="A19:E19"/>
    <mergeCell ref="A20:E20"/>
    <mergeCell ref="A16:E16"/>
    <mergeCell ref="B18:D18"/>
    <mergeCell ref="A3:E3"/>
    <mergeCell ref="A5:E5"/>
    <mergeCell ref="A8:D8"/>
    <mergeCell ref="B9:D9"/>
    <mergeCell ref="B10:D10"/>
    <mergeCell ref="C23:E23"/>
    <mergeCell ref="C25:E25"/>
    <mergeCell ref="C26:E26"/>
    <mergeCell ref="C24:E24"/>
    <mergeCell ref="A37:E37"/>
    <mergeCell ref="A36:E36"/>
    <mergeCell ref="A31:E31"/>
    <mergeCell ref="A27:E27"/>
    <mergeCell ref="C28:D28"/>
    <mergeCell ref="C29:D29"/>
    <mergeCell ref="A30:E30"/>
  </mergeCells>
  <pageMargins left="0.7" right="0.7" top="0.75" bottom="0.75" header="0.3" footer="0.3"/>
  <pageSetup paperSize="9" orientation="portrait" r:id="rId24"/>
  <drawing r:id="rId2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9F2DA-FBC5-45EA-9545-E3285E7E6AF1}">
  <sheetPr codeName="Sheet29">
    <tabColor indexed="11"/>
  </sheetPr>
  <dimension ref="A1:I41"/>
  <sheetViews>
    <sheetView showGridLines="0" showZeros="0" view="pageBreakPreview" topLeftCell="A25" zoomScaleNormal="100" zoomScaleSheetLayoutView="100" workbookViewId="0">
      <selection activeCell="A4" sqref="A4:E4"/>
    </sheetView>
  </sheetViews>
  <sheetFormatPr defaultRowHeight="16.5"/>
  <cols>
    <col min="1" max="1" width="12.140625" style="30" customWidth="1"/>
    <col min="2" max="2" width="20.5703125" style="30" customWidth="1"/>
    <col min="3" max="3" width="11.42578125" style="30" customWidth="1"/>
    <col min="4" max="4" width="13.7109375" style="30" customWidth="1"/>
    <col min="5" max="5" width="39.28515625" style="30" customWidth="1"/>
    <col min="6" max="8" width="9.140625" style="25"/>
    <col min="9" max="16384" width="9.140625" style="26"/>
  </cols>
  <sheetData>
    <row r="1" spans="1:9">
      <c r="A1" s="22" t="str">
        <f>Basic!A3&amp;Basic!B3</f>
        <v>Specification No. :CC/NT/W-TW/DOM/A04/25/01234</v>
      </c>
      <c r="B1" s="23"/>
      <c r="C1" s="23"/>
      <c r="D1" s="23"/>
      <c r="E1" s="24" t="str">
        <f>"Attachment-25 "</f>
        <v xml:space="preserve">Attachment-25 </v>
      </c>
    </row>
    <row r="3" spans="1:9" ht="93.75" customHeight="1">
      <c r="A3" s="648" t="str">
        <f>'Attach 3(JV)'!A3</f>
        <v>Transmission Line Package TL01 for construction of 132kV D/C (Single HTLS Equivalent Panther) Transmission line from Rammam-III HEP to POWERGRID Rangpo Substation under Consultancy services to NTPC Ltd.</v>
      </c>
      <c r="B3" s="648"/>
      <c r="C3" s="648"/>
      <c r="D3" s="648"/>
      <c r="E3" s="648"/>
      <c r="F3" s="27"/>
      <c r="G3" s="28"/>
      <c r="H3" s="27"/>
    </row>
    <row r="4" spans="1:9" ht="41.25" customHeight="1">
      <c r="A4" s="1071" t="s">
        <v>726</v>
      </c>
      <c r="B4" s="1071"/>
      <c r="C4" s="1071"/>
      <c r="D4" s="1071"/>
      <c r="E4" s="1071"/>
      <c r="F4" s="32"/>
      <c r="H4" s="31"/>
      <c r="I4" s="10"/>
    </row>
    <row r="5" spans="1:9" ht="20.100000000000001" customHeight="1">
      <c r="A5" s="33"/>
      <c r="H5" s="31"/>
      <c r="I5" s="10"/>
    </row>
    <row r="6" spans="1:9" ht="20.100000000000001" customHeight="1">
      <c r="A6" s="34" t="str">
        <f>'Attach 3(JV)'!A7</f>
        <v>Bidder’s Name and Address :</v>
      </c>
      <c r="E6" s="14" t="str">
        <f>'Attach 3(JV)'!E7</f>
        <v>To:</v>
      </c>
      <c r="H6" s="31"/>
      <c r="I6" s="10"/>
    </row>
    <row r="7" spans="1:9" ht="35.25" customHeight="1">
      <c r="A7" s="1050" t="str">
        <f>'Attach 3(JV)'!A8</f>
        <v/>
      </c>
      <c r="B7" s="1050"/>
      <c r="C7" s="1050"/>
      <c r="D7" s="1050"/>
      <c r="E7" s="162" t="str">
        <f>'Attach 3(JV)'!E8</f>
        <v>Contract Services</v>
      </c>
      <c r="H7" s="31"/>
      <c r="I7" s="10"/>
    </row>
    <row r="8" spans="1:9" ht="20.100000000000001" customHeight="1">
      <c r="A8" s="12" t="s">
        <v>356</v>
      </c>
      <c r="B8" s="1064" t="str">
        <f>'Attach 3(JV)'!B9</f>
        <v/>
      </c>
      <c r="C8" s="1064"/>
      <c r="D8" s="1064"/>
      <c r="E8" s="162" t="str">
        <f>'Attach 3(JV)'!E9</f>
        <v>Power Grid Corporation of India Ltd.,</v>
      </c>
      <c r="H8" s="31"/>
      <c r="I8" s="10"/>
    </row>
    <row r="9" spans="1:9" ht="20.100000000000001" customHeight="1">
      <c r="A9" s="12" t="s">
        <v>358</v>
      </c>
      <c r="B9" s="1064" t="str">
        <f>'Attach 3(JV)'!B10</f>
        <v/>
      </c>
      <c r="C9" s="1064"/>
      <c r="D9" s="1064"/>
      <c r="E9" s="162" t="str">
        <f>'Attach 3(JV)'!E10</f>
        <v>"Saudamini", Plot No. 2, Sector 29</v>
      </c>
      <c r="H9" s="31"/>
      <c r="I9" s="10"/>
    </row>
    <row r="10" spans="1:9" ht="20.100000000000001" customHeight="1">
      <c r="B10" s="1064" t="str">
        <f>'Attach 3(JV)'!B11</f>
        <v/>
      </c>
      <c r="C10" s="1064"/>
      <c r="D10" s="1064"/>
      <c r="E10" s="162" t="str">
        <f>'Attach 3(JV)'!E11</f>
        <v>Gurgaon (Haryana) - 122001</v>
      </c>
    </row>
    <row r="11" spans="1:9" ht="18" customHeight="1">
      <c r="A11" s="33"/>
      <c r="B11" s="1064" t="str">
        <f>'Attach 3(JV)'!B12</f>
        <v/>
      </c>
      <c r="C11" s="1064"/>
      <c r="D11" s="1064"/>
      <c r="E11" s="14"/>
    </row>
    <row r="12" spans="1:9" ht="19.5" hidden="1" customHeight="1">
      <c r="A12" s="33"/>
      <c r="B12" s="143"/>
      <c r="C12" s="143"/>
      <c r="D12" s="143"/>
      <c r="E12" s="14"/>
    </row>
    <row r="13" spans="1:9" ht="20.100000000000001" customHeight="1">
      <c r="A13" s="33"/>
      <c r="B13" s="143"/>
      <c r="C13" s="143"/>
      <c r="D13" s="143"/>
      <c r="G13" s="11"/>
    </row>
    <row r="14" spans="1:9" ht="20.100000000000001" customHeight="1">
      <c r="A14" s="30" t="s">
        <v>350</v>
      </c>
    </row>
    <row r="15" spans="1:9">
      <c r="A15" s="33"/>
    </row>
    <row r="16" spans="1:9" ht="31.5" customHeight="1">
      <c r="A16" s="650" t="s">
        <v>727</v>
      </c>
      <c r="B16" s="650"/>
      <c r="C16" s="650"/>
      <c r="D16" s="650"/>
      <c r="E16" s="650"/>
    </row>
    <row r="17" spans="1:9" ht="21.75" customHeight="1">
      <c r="A17" s="1065" t="s">
        <v>728</v>
      </c>
      <c r="B17" s="1065"/>
      <c r="C17" s="1065"/>
      <c r="D17" s="1065"/>
      <c r="E17" s="1065"/>
    </row>
    <row r="18" spans="1:9" ht="45.75" customHeight="1">
      <c r="A18" s="1065" t="s">
        <v>729</v>
      </c>
      <c r="B18" s="1065"/>
      <c r="C18" s="1065"/>
      <c r="D18" s="1065"/>
      <c r="E18" s="1065"/>
    </row>
    <row r="19" spans="1:9" ht="114" customHeight="1">
      <c r="A19" s="1012" t="s">
        <v>730</v>
      </c>
      <c r="B19" s="1012"/>
      <c r="C19" s="1012"/>
      <c r="D19" s="1012"/>
      <c r="E19" s="1012"/>
    </row>
    <row r="20" spans="1:9" ht="199.5" customHeight="1">
      <c r="A20" s="1012" t="s">
        <v>731</v>
      </c>
      <c r="B20" s="1012"/>
      <c r="C20" s="1012"/>
      <c r="D20" s="1012"/>
      <c r="E20" s="1012"/>
    </row>
    <row r="21" spans="1:9" ht="20.100000000000001" customHeight="1">
      <c r="A21" s="928" t="s">
        <v>732</v>
      </c>
      <c r="B21" s="928"/>
      <c r="C21" s="928"/>
      <c r="D21" s="928"/>
      <c r="E21" s="928"/>
    </row>
    <row r="22" spans="1:9" ht="20.100000000000001" customHeight="1"/>
    <row r="23" spans="1:9" hidden="1">
      <c r="A23" s="36"/>
    </row>
    <row r="24" spans="1:9" hidden="1"/>
    <row r="25" spans="1:9" ht="12" customHeight="1">
      <c r="D25" s="38"/>
    </row>
    <row r="26" spans="1:9" ht="33" customHeight="1">
      <c r="A26" s="37" t="s">
        <v>6</v>
      </c>
      <c r="B26" s="77" t="str">
        <f>'Attach 3(JV)'!B24</f>
        <v/>
      </c>
      <c r="C26" s="40"/>
      <c r="D26" s="38" t="s">
        <v>4</v>
      </c>
      <c r="E26" s="272" t="str">
        <f>'Attach 3(JV)'!E24</f>
        <v/>
      </c>
    </row>
    <row r="27" spans="1:9" ht="33" customHeight="1">
      <c r="A27" s="37" t="s">
        <v>7</v>
      </c>
      <c r="B27" s="272" t="str">
        <f>'Attach 3(JV)'!B25</f>
        <v/>
      </c>
      <c r="C27" s="40"/>
      <c r="D27" s="38" t="s">
        <v>5</v>
      </c>
      <c r="E27" s="272" t="str">
        <f>'Attach 3(JV)'!E25</f>
        <v/>
      </c>
    </row>
    <row r="28" spans="1:9" ht="33" customHeight="1">
      <c r="B28" s="40"/>
      <c r="C28" s="40"/>
      <c r="D28" s="38"/>
      <c r="E28" s="40"/>
    </row>
    <row r="29" spans="1:9" s="30" customFormat="1" ht="20.100000000000001" customHeight="1">
      <c r="F29" s="25"/>
      <c r="G29" s="25"/>
      <c r="H29" s="25"/>
      <c r="I29" s="26"/>
    </row>
    <row r="30" spans="1:9" s="30" customFormat="1" ht="20.100000000000001" customHeight="1">
      <c r="A30" s="39"/>
      <c r="F30" s="25"/>
      <c r="G30" s="25"/>
      <c r="H30" s="25"/>
      <c r="I30" s="26"/>
    </row>
    <row r="31" spans="1:9" s="30" customFormat="1" ht="20.100000000000001" customHeight="1">
      <c r="F31" s="25"/>
      <c r="G31" s="25"/>
      <c r="H31" s="25"/>
      <c r="I31" s="26"/>
    </row>
    <row r="32" spans="1:9" s="30" customFormat="1" ht="20.100000000000001" customHeight="1">
      <c r="F32" s="25"/>
      <c r="G32" s="25"/>
      <c r="H32" s="25"/>
      <c r="I32" s="26"/>
    </row>
    <row r="33" spans="1:9" s="30" customFormat="1" ht="20.100000000000001" customHeight="1">
      <c r="A33" s="39"/>
      <c r="F33" s="25"/>
      <c r="G33" s="25"/>
      <c r="H33" s="25"/>
      <c r="I33" s="26"/>
    </row>
    <row r="34" spans="1:9" s="30" customFormat="1" ht="20.100000000000001" customHeight="1">
      <c r="F34" s="25"/>
      <c r="G34" s="25"/>
      <c r="H34" s="25"/>
      <c r="I34" s="26"/>
    </row>
    <row r="35" spans="1:9" s="30" customFormat="1" ht="20.100000000000001" customHeight="1">
      <c r="A35" s="39"/>
      <c r="F35" s="25"/>
      <c r="G35" s="25"/>
      <c r="H35" s="25"/>
      <c r="I35" s="26"/>
    </row>
    <row r="36" spans="1:9" s="30" customFormat="1" ht="20.100000000000001" customHeight="1">
      <c r="F36" s="25"/>
      <c r="G36" s="25"/>
      <c r="H36" s="25"/>
      <c r="I36" s="26"/>
    </row>
    <row r="37" spans="1:9" s="30" customFormat="1" ht="20.100000000000001" customHeight="1">
      <c r="A37" s="39"/>
      <c r="F37" s="25"/>
      <c r="G37" s="25"/>
      <c r="H37" s="25"/>
      <c r="I37" s="26"/>
    </row>
    <row r="38" spans="1:9" s="30" customFormat="1" ht="20.100000000000001" customHeight="1">
      <c r="F38" s="25"/>
      <c r="G38" s="25"/>
      <c r="H38" s="25"/>
      <c r="I38" s="26"/>
    </row>
    <row r="39" spans="1:9" s="30" customFormat="1" ht="20.100000000000001" customHeight="1">
      <c r="F39" s="25"/>
      <c r="G39" s="25"/>
      <c r="H39" s="25"/>
      <c r="I39" s="26"/>
    </row>
    <row r="40" spans="1:9" s="30" customFormat="1" ht="20.100000000000001" customHeight="1">
      <c r="F40" s="25"/>
      <c r="G40" s="25"/>
      <c r="H40" s="25"/>
      <c r="I40" s="26"/>
    </row>
    <row r="41" spans="1:9" s="30" customFormat="1" ht="20.100000000000001" customHeight="1">
      <c r="F41" s="25"/>
      <c r="G41" s="25"/>
      <c r="H41" s="25"/>
      <c r="I41" s="26"/>
    </row>
  </sheetData>
  <sheetProtection password="CC69" sheet="1" formatColumns="0" formatRows="0" selectLockedCells="1"/>
  <customSheetViews>
    <customSheetView guid="{B7CC3635-BEA1-4EB6-9397-ABEDC5D04D5E}" showPageBreaks="1" showGridLines="0" zeroValues="0" printArea="1" hiddenRows="1" state="hidden" view="pageBreakPreview" topLeftCell="A25">
      <selection activeCell="A4" sqref="A4:E4"/>
      <pageMargins left="0.75" right="0.63" top="0.57999999999999996" bottom="0.6" header="0.34" footer="0.35"/>
      <pageSetup orientation="portrait" r:id="rId1"/>
      <headerFooter alignWithMargins="0">
        <oddFooter>&amp;R&amp;"Book Antiqua,Bold"&amp;8 Page &amp;P of &amp;N</oddFooter>
      </headerFooter>
    </customSheetView>
    <customSheetView guid="{7518E083-431A-45D0-A3DD-DF0866826B90}" showPageBreaks="1" showGridLines="0" zeroValues="0" printArea="1" hiddenRows="1" state="hidden" view="pageBreakPreview" topLeftCell="A25">
      <selection activeCell="A4" sqref="A4:E4"/>
      <pageMargins left="0.75" right="0.63" top="0.57999999999999996" bottom="0.6" header="0.34" footer="0.35"/>
      <pageSetup orientation="portrait" r:id="rId2"/>
      <headerFooter alignWithMargins="0">
        <oddFooter>&amp;R&amp;"Book Antiqua,Bold"&amp;8 Page &amp;P of &amp;N</oddFooter>
      </headerFooter>
    </customSheetView>
    <customSheetView guid="{CD28740F-9825-447C-B887-B18F0232D126}" showPageBreaks="1" showGridLines="0" zeroValues="0" printArea="1" hiddenRows="1" view="pageBreakPreview">
      <selection activeCell="A4" sqref="A4:E4"/>
      <pageMargins left="0.75" right="0.63" top="0.57999999999999996" bottom="0.6" header="0.34" footer="0.35"/>
      <pageSetup orientation="portrait" r:id="rId3"/>
      <headerFooter alignWithMargins="0">
        <oddFooter>&amp;R&amp;"Book Antiqua,Bold"&amp;8 Page &amp;P of &amp;N</oddFooter>
      </headerFooter>
    </customSheetView>
    <customSheetView guid="{FC200EB0-6614-47DB-96CE-7610471486D9}" showPageBreaks="1" showGridLines="0" zeroValues="0" printArea="1" hiddenRows="1" view="pageBreakPreview">
      <selection activeCell="A18" sqref="A18:E18"/>
      <pageMargins left="0.75" right="0.63" top="0.57999999999999996" bottom="0.6" header="0.34" footer="0.35"/>
      <pageSetup orientation="portrait" r:id="rId4"/>
      <headerFooter alignWithMargins="0">
        <oddFooter>&amp;R&amp;"Book Antiqua,Bold"&amp;8 Page &amp;P of &amp;N</oddFooter>
      </headerFooter>
    </customSheetView>
    <customSheetView guid="{35C772BD-8F05-4A18-BEC8-6AF744E22539}" showPageBreaks="1" showGridLines="0" zeroValues="0" printArea="1" hiddenRows="1" view="pageBreakPreview" topLeftCell="A4">
      <selection activeCell="A18" sqref="A18:E18"/>
      <pageMargins left="0.75" right="0.63" top="0.57999999999999996" bottom="0.6" header="0.34" footer="0.35"/>
      <pageSetup orientation="portrait" r:id="rId5"/>
      <headerFooter alignWithMargins="0">
        <oddFooter>&amp;R&amp;"Book Antiqua,Bold"&amp;8 Page &amp;P of &amp;N</oddFooter>
      </headerFooter>
    </customSheetView>
    <customSheetView guid="{FADCBE67-C557-4BB1-9129-D4D2EFCC4742}" showPageBreaks="1" showGridLines="0" zeroValues="0" printArea="1" hiddenRows="1" state="hidden" view="pageBreakPreview" topLeftCell="A25">
      <selection activeCell="A4" sqref="A4:E4"/>
      <pageMargins left="0.75" right="0.63" top="0.57999999999999996" bottom="0.6" header="0.34" footer="0.35"/>
      <pageSetup orientation="portrait" r:id="rId6"/>
      <headerFooter alignWithMargins="0">
        <oddFooter>&amp;R&amp;"Book Antiqua,Bold"&amp;8 Page &amp;P of &amp;N</oddFooter>
      </headerFooter>
    </customSheetView>
    <customSheetView guid="{E1B28BB1-ED8F-4C22-9AA1-AB162FCA7917}" showPageBreaks="1" showGridLines="0" zeroValues="0" printArea="1" hiddenRows="1" state="hidden" view="pageBreakPreview" topLeftCell="A25">
      <selection activeCell="A4" sqref="A4:E4"/>
      <pageMargins left="0.75" right="0.63" top="0.57999999999999996" bottom="0.6" header="0.34" footer="0.35"/>
      <pageSetup orientation="portrait" r:id="rId7"/>
      <headerFooter alignWithMargins="0">
        <oddFooter>&amp;R&amp;"Book Antiqua,Bold"&amp;8 Page &amp;P of &amp;N</oddFooter>
      </headerFooter>
    </customSheetView>
  </customSheetViews>
  <mergeCells count="13">
    <mergeCell ref="A20:E20"/>
    <mergeCell ref="A21:E21"/>
    <mergeCell ref="A3:E3"/>
    <mergeCell ref="A4:E4"/>
    <mergeCell ref="A7:D7"/>
    <mergeCell ref="B8:D8"/>
    <mergeCell ref="B9:D9"/>
    <mergeCell ref="B10:D10"/>
    <mergeCell ref="B11:D11"/>
    <mergeCell ref="A16:E16"/>
    <mergeCell ref="A17:E17"/>
    <mergeCell ref="A18:E18"/>
    <mergeCell ref="A19:E19"/>
  </mergeCells>
  <pageMargins left="0.75" right="0.63" top="0.57999999999999996" bottom="0.6" header="0.34" footer="0.35"/>
  <pageSetup orientation="portrait" r:id="rId8"/>
  <headerFooter alignWithMargins="0">
    <oddFooter>&amp;R&amp;"Book Antiqua,Bold"&amp;8 Page &amp;P of &amp;N</oddFooter>
  </headerFooter>
  <drawing r:id="rId9"/>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indexed="13"/>
    <pageSetUpPr fitToPage="1"/>
  </sheetPr>
  <dimension ref="A1:AZ126"/>
  <sheetViews>
    <sheetView showGridLines="0" view="pageBreakPreview" topLeftCell="A53" zoomScaleNormal="100" zoomScaleSheetLayoutView="100" workbookViewId="0">
      <selection activeCell="B92" sqref="B92:C92"/>
    </sheetView>
  </sheetViews>
  <sheetFormatPr defaultRowHeight="16.5"/>
  <cols>
    <col min="1" max="1" width="15.7109375" style="30" customWidth="1"/>
    <col min="2" max="2" width="10.7109375" style="30" customWidth="1"/>
    <col min="3" max="3" width="19" style="30" customWidth="1"/>
    <col min="4" max="4" width="20.5703125" style="30" customWidth="1"/>
    <col min="5" max="5" width="15.140625" style="30" customWidth="1"/>
    <col min="6" max="6" width="29.28515625" style="30" customWidth="1"/>
    <col min="7" max="7" width="12.5703125" style="30" customWidth="1"/>
    <col min="8" max="8" width="11.28515625" style="30" customWidth="1"/>
    <col min="9" max="9" width="13" style="66" customWidth="1"/>
    <col min="10" max="10" width="12.5703125" style="66" customWidth="1"/>
    <col min="11" max="25" width="9.140625" style="66"/>
    <col min="26" max="26" width="10" style="66" bestFit="1" customWidth="1"/>
    <col min="27" max="27" width="9.140625" style="66"/>
    <col min="28" max="28" width="9.140625" style="69"/>
    <col min="29" max="29" width="22.42578125" style="70" customWidth="1"/>
    <col min="30" max="31" width="9.140625" style="246"/>
    <col min="32" max="32" width="9.140625" style="224"/>
    <col min="33" max="33" width="10" style="224" bestFit="1" customWidth="1"/>
    <col min="34" max="34" width="14.85546875" style="224" customWidth="1"/>
    <col min="35" max="42" width="9.140625" style="224"/>
    <col min="43" max="16384" width="9.140625" style="26"/>
  </cols>
  <sheetData>
    <row r="1" spans="1:52">
      <c r="A1" s="22" t="str">
        <f>Basic!A3&amp;Basic!B3</f>
        <v>Specification No. :CC/NT/W-TW/DOM/A04/25/01234</v>
      </c>
      <c r="B1" s="22"/>
      <c r="C1" s="23"/>
      <c r="D1" s="23"/>
      <c r="E1" s="23"/>
      <c r="F1" s="41" t="s">
        <v>411</v>
      </c>
      <c r="G1" s="65"/>
      <c r="H1" s="65"/>
      <c r="AE1" s="247">
        <v>1</v>
      </c>
      <c r="AF1" s="224" t="s">
        <v>318</v>
      </c>
      <c r="AG1" s="248">
        <v>1</v>
      </c>
      <c r="AH1" s="248" t="s">
        <v>113</v>
      </c>
      <c r="AI1" s="249"/>
      <c r="AJ1" s="249"/>
      <c r="AK1" s="248">
        <v>1</v>
      </c>
      <c r="AL1" s="249" t="s">
        <v>114</v>
      </c>
      <c r="AQ1" s="171"/>
      <c r="AR1" s="171"/>
      <c r="AS1" s="171"/>
      <c r="AT1" s="171"/>
      <c r="AU1" s="171"/>
      <c r="AV1" s="171"/>
      <c r="AW1" s="171"/>
      <c r="AX1" s="171"/>
      <c r="AY1" s="171"/>
      <c r="AZ1" s="171"/>
    </row>
    <row r="2" spans="1:52">
      <c r="AE2" s="247">
        <v>2</v>
      </c>
      <c r="AF2" s="224" t="s">
        <v>319</v>
      </c>
      <c r="AG2" s="248">
        <v>2</v>
      </c>
      <c r="AH2" s="248" t="s">
        <v>294</v>
      </c>
      <c r="AI2" s="249"/>
      <c r="AJ2" s="249"/>
      <c r="AK2" s="248">
        <v>2</v>
      </c>
      <c r="AL2" s="249" t="s">
        <v>295</v>
      </c>
      <c r="AQ2" s="171"/>
      <c r="AR2" s="171"/>
      <c r="AS2" s="171"/>
      <c r="AT2" s="171"/>
      <c r="AU2" s="171"/>
      <c r="AV2" s="171"/>
      <c r="AW2" s="171"/>
      <c r="AX2" s="171"/>
      <c r="AY2" s="171"/>
      <c r="AZ2" s="171"/>
    </row>
    <row r="3" spans="1:52" ht="20.100000000000001" customHeight="1">
      <c r="A3" s="652" t="s">
        <v>57</v>
      </c>
      <c r="B3" s="652"/>
      <c r="C3" s="652"/>
      <c r="D3" s="652"/>
      <c r="E3" s="652"/>
      <c r="F3" s="652"/>
      <c r="G3" s="29"/>
      <c r="H3" s="29"/>
      <c r="I3" s="57"/>
      <c r="AB3" s="250"/>
      <c r="AC3" s="251"/>
      <c r="AE3" s="247">
        <v>3</v>
      </c>
      <c r="AF3" s="224" t="s">
        <v>320</v>
      </c>
      <c r="AG3" s="248">
        <v>3</v>
      </c>
      <c r="AH3" s="248" t="s">
        <v>296</v>
      </c>
      <c r="AI3" s="249"/>
      <c r="AJ3" s="249"/>
      <c r="AK3" s="248">
        <v>3</v>
      </c>
      <c r="AL3" s="249" t="s">
        <v>297</v>
      </c>
      <c r="AQ3" s="171"/>
      <c r="AR3" s="171"/>
      <c r="AS3" s="171"/>
      <c r="AT3" s="171"/>
      <c r="AU3" s="171"/>
      <c r="AV3" s="171"/>
      <c r="AW3" s="171"/>
      <c r="AX3" s="171"/>
      <c r="AY3" s="171"/>
      <c r="AZ3" s="171"/>
    </row>
    <row r="4" spans="1:52" ht="12" customHeight="1">
      <c r="A4" s="29"/>
      <c r="B4" s="29"/>
      <c r="C4" s="29"/>
      <c r="D4" s="29"/>
      <c r="E4" s="29"/>
      <c r="F4" s="29"/>
      <c r="G4" s="29"/>
      <c r="H4" s="29"/>
      <c r="I4" s="57"/>
      <c r="AB4" s="250"/>
      <c r="AC4" s="251"/>
      <c r="AE4" s="247">
        <v>4</v>
      </c>
      <c r="AF4" s="224" t="s">
        <v>321</v>
      </c>
      <c r="AG4" s="248">
        <v>4</v>
      </c>
      <c r="AH4" s="248" t="s">
        <v>298</v>
      </c>
      <c r="AI4" s="249"/>
      <c r="AJ4" s="249"/>
      <c r="AK4" s="248">
        <v>4</v>
      </c>
      <c r="AL4" s="249" t="s">
        <v>299</v>
      </c>
      <c r="AQ4" s="171"/>
      <c r="AR4" s="171"/>
      <c r="AS4" s="171"/>
      <c r="AT4" s="171"/>
      <c r="AU4" s="171"/>
      <c r="AV4" s="171"/>
      <c r="AW4" s="171"/>
      <c r="AX4" s="171"/>
      <c r="AY4" s="171"/>
      <c r="AZ4" s="171"/>
    </row>
    <row r="5" spans="1:52" ht="20.100000000000001" customHeight="1">
      <c r="A5" s="39" t="s">
        <v>317</v>
      </c>
      <c r="B5" s="39"/>
      <c r="C5" s="1085"/>
      <c r="D5" s="1085"/>
      <c r="E5" s="1085"/>
      <c r="F5" s="1085"/>
      <c r="G5" s="39"/>
      <c r="H5" s="39"/>
      <c r="AB5" s="250"/>
      <c r="AC5" s="251"/>
      <c r="AE5" s="247">
        <v>5</v>
      </c>
      <c r="AF5" s="224" t="s">
        <v>322</v>
      </c>
      <c r="AG5" s="248">
        <v>5</v>
      </c>
      <c r="AH5" s="248" t="s">
        <v>298</v>
      </c>
      <c r="AI5" s="249"/>
      <c r="AJ5" s="249"/>
      <c r="AK5" s="248">
        <v>5</v>
      </c>
      <c r="AL5" s="249" t="s">
        <v>300</v>
      </c>
      <c r="AQ5" s="171"/>
      <c r="AR5" s="171"/>
      <c r="AS5" s="171"/>
      <c r="AT5" s="171"/>
      <c r="AU5" s="171"/>
      <c r="AV5" s="171"/>
      <c r="AW5" s="171"/>
      <c r="AX5" s="171"/>
      <c r="AY5" s="171"/>
      <c r="AZ5" s="171"/>
    </row>
    <row r="6" spans="1:52" ht="20.100000000000001" customHeight="1">
      <c r="A6" s="39" t="s">
        <v>6</v>
      </c>
      <c r="B6" s="1086" t="str">
        <f>'Attach 3(JV)'!B24</f>
        <v/>
      </c>
      <c r="C6" s="1086"/>
      <c r="AB6" s="250"/>
      <c r="AC6" s="251"/>
      <c r="AE6" s="247">
        <v>6</v>
      </c>
      <c r="AF6" s="224" t="s">
        <v>323</v>
      </c>
      <c r="AG6" s="248">
        <v>6</v>
      </c>
      <c r="AH6" s="248" t="s">
        <v>298</v>
      </c>
      <c r="AI6" s="252" t="e">
        <f>DAY(B6)</f>
        <v>#VALUE!</v>
      </c>
      <c r="AJ6" s="249"/>
      <c r="AK6" s="248">
        <v>6</v>
      </c>
      <c r="AL6" s="249" t="s">
        <v>301</v>
      </c>
      <c r="AQ6" s="171"/>
      <c r="AR6" s="171"/>
      <c r="AS6" s="171"/>
      <c r="AT6" s="171"/>
      <c r="AU6" s="171"/>
      <c r="AV6" s="171"/>
      <c r="AW6" s="171"/>
      <c r="AX6" s="171"/>
      <c r="AY6" s="171"/>
      <c r="AZ6" s="171"/>
    </row>
    <row r="7" spans="1:52" ht="20.100000000000001" customHeight="1">
      <c r="A7" s="39"/>
      <c r="B7" s="80"/>
      <c r="C7" s="80"/>
      <c r="AB7" s="250"/>
      <c r="AC7" s="251"/>
      <c r="AE7" s="247">
        <v>7</v>
      </c>
      <c r="AF7" s="224" t="s">
        <v>324</v>
      </c>
      <c r="AG7" s="248">
        <v>7</v>
      </c>
      <c r="AH7" s="248" t="s">
        <v>298</v>
      </c>
      <c r="AI7" s="252" t="e">
        <f>MONTH(B6)</f>
        <v>#VALUE!</v>
      </c>
      <c r="AJ7" s="249"/>
      <c r="AK7" s="248">
        <v>7</v>
      </c>
      <c r="AL7" s="249" t="s">
        <v>302</v>
      </c>
      <c r="AQ7" s="171"/>
      <c r="AR7" s="171"/>
      <c r="AS7" s="171"/>
      <c r="AT7" s="171"/>
      <c r="AU7" s="171"/>
      <c r="AV7" s="171"/>
      <c r="AW7" s="171"/>
      <c r="AX7" s="171"/>
      <c r="AY7" s="171"/>
      <c r="AZ7" s="171"/>
    </row>
    <row r="8" spans="1:52" ht="20.100000000000001" customHeight="1">
      <c r="A8" s="68" t="str">
        <f>'Attach 3(JV)'!E7</f>
        <v>To:</v>
      </c>
      <c r="B8" s="15"/>
      <c r="F8" s="33"/>
      <c r="G8" s="33"/>
      <c r="H8" s="33"/>
      <c r="AB8" s="250"/>
      <c r="AC8" s="251"/>
      <c r="AE8" s="247">
        <v>8</v>
      </c>
      <c r="AF8" s="224" t="s">
        <v>325</v>
      </c>
      <c r="AG8" s="248">
        <v>8</v>
      </c>
      <c r="AH8" s="248" t="s">
        <v>298</v>
      </c>
      <c r="AI8" s="252" t="e">
        <f>LOOKUP(AI7,AK1:AK12,AL1:AL12)</f>
        <v>#VALUE!</v>
      </c>
      <c r="AJ8" s="249"/>
      <c r="AK8" s="248">
        <v>8</v>
      </c>
      <c r="AL8" s="249" t="s">
        <v>303</v>
      </c>
      <c r="AQ8" s="171"/>
      <c r="AR8" s="171"/>
      <c r="AS8" s="171"/>
      <c r="AT8" s="171"/>
      <c r="AU8" s="171"/>
      <c r="AV8" s="171"/>
      <c r="AW8" s="171"/>
      <c r="AX8" s="171"/>
      <c r="AY8" s="171"/>
      <c r="AZ8" s="171"/>
    </row>
    <row r="9" spans="1:52" ht="20.100000000000001" customHeight="1">
      <c r="A9" s="68" t="str">
        <f>'Attach 3(JV)'!E8</f>
        <v>Contract Services</v>
      </c>
      <c r="B9" s="16"/>
      <c r="F9" s="33"/>
      <c r="G9" s="33"/>
      <c r="H9" s="33"/>
      <c r="AB9" s="250"/>
      <c r="AC9" s="251"/>
      <c r="AE9" s="247">
        <v>9</v>
      </c>
      <c r="AF9" s="224" t="s">
        <v>326</v>
      </c>
      <c r="AG9" s="248">
        <v>9</v>
      </c>
      <c r="AH9" s="248" t="s">
        <v>298</v>
      </c>
      <c r="AI9" s="252" t="e">
        <f>YEAR(B6)</f>
        <v>#VALUE!</v>
      </c>
      <c r="AJ9" s="249"/>
      <c r="AK9" s="248">
        <v>9</v>
      </c>
      <c r="AL9" s="249" t="s">
        <v>304</v>
      </c>
      <c r="AQ9" s="171"/>
      <c r="AR9" s="171"/>
      <c r="AS9" s="171"/>
      <c r="AT9" s="171"/>
      <c r="AU9" s="171"/>
      <c r="AV9" s="171"/>
      <c r="AW9" s="171"/>
      <c r="AX9" s="171"/>
      <c r="AY9" s="171"/>
      <c r="AZ9" s="171"/>
    </row>
    <row r="10" spans="1:52" ht="20.100000000000001" customHeight="1">
      <c r="A10" s="68" t="str">
        <f>'Attach 3(JV)'!E9</f>
        <v>Power Grid Corporation of India Ltd.,</v>
      </c>
      <c r="B10" s="16"/>
      <c r="F10" s="33"/>
      <c r="G10" s="33"/>
      <c r="H10" s="33"/>
      <c r="AB10" s="250"/>
      <c r="AC10" s="251"/>
      <c r="AE10" s="247">
        <v>10</v>
      </c>
      <c r="AF10" s="224" t="s">
        <v>327</v>
      </c>
      <c r="AG10" s="248">
        <v>10</v>
      </c>
      <c r="AH10" s="248" t="s">
        <v>298</v>
      </c>
      <c r="AI10" s="249"/>
      <c r="AJ10" s="249"/>
      <c r="AK10" s="248">
        <v>10</v>
      </c>
      <c r="AL10" s="249" t="s">
        <v>305</v>
      </c>
      <c r="AQ10" s="171"/>
      <c r="AR10" s="171"/>
      <c r="AS10" s="171"/>
      <c r="AT10" s="171"/>
      <c r="AU10" s="171"/>
      <c r="AV10" s="171"/>
      <c r="AW10" s="171"/>
      <c r="AX10" s="171"/>
      <c r="AY10" s="171"/>
      <c r="AZ10" s="171"/>
    </row>
    <row r="11" spans="1:52" ht="20.100000000000001" customHeight="1">
      <c r="A11" s="68" t="str">
        <f>'Attach 3(JV)'!E10</f>
        <v>"Saudamini", Plot No. 2, Sector 29</v>
      </c>
      <c r="B11" s="16"/>
      <c r="F11" s="33"/>
      <c r="G11" s="33"/>
      <c r="H11" s="33"/>
      <c r="AB11" s="250"/>
      <c r="AC11" s="251"/>
      <c r="AE11" s="247">
        <v>11</v>
      </c>
      <c r="AF11" s="224" t="s">
        <v>328</v>
      </c>
      <c r="AG11" s="248">
        <v>11</v>
      </c>
      <c r="AH11" s="248" t="s">
        <v>298</v>
      </c>
      <c r="AI11" s="249"/>
      <c r="AJ11" s="249"/>
      <c r="AK11" s="248">
        <v>11</v>
      </c>
      <c r="AL11" s="249" t="s">
        <v>306</v>
      </c>
      <c r="AQ11" s="171"/>
      <c r="AR11" s="171"/>
      <c r="AS11" s="171"/>
      <c r="AT11" s="171"/>
      <c r="AU11" s="171"/>
      <c r="AV11" s="171"/>
      <c r="AW11" s="171"/>
      <c r="AX11" s="171"/>
      <c r="AY11" s="171"/>
      <c r="AZ11" s="171"/>
    </row>
    <row r="12" spans="1:52" ht="20.100000000000001" customHeight="1">
      <c r="A12" s="68" t="str">
        <f>'Attach 3(JV)'!E11</f>
        <v>Gurgaon (Haryana) - 122001</v>
      </c>
      <c r="B12" s="16"/>
      <c r="F12" s="33"/>
      <c r="G12" s="33"/>
      <c r="H12" s="33"/>
      <c r="AB12" s="250"/>
      <c r="AC12" s="251"/>
      <c r="AE12" s="247">
        <v>12</v>
      </c>
      <c r="AF12" s="224" t="s">
        <v>329</v>
      </c>
      <c r="AG12" s="248">
        <v>12</v>
      </c>
      <c r="AH12" s="248" t="s">
        <v>298</v>
      </c>
      <c r="AI12" s="249"/>
      <c r="AJ12" s="249"/>
      <c r="AK12" s="248">
        <v>12</v>
      </c>
      <c r="AL12" s="249" t="s">
        <v>307</v>
      </c>
      <c r="AQ12" s="171"/>
      <c r="AR12" s="171"/>
      <c r="AS12" s="171"/>
      <c r="AT12" s="171"/>
      <c r="AU12" s="171"/>
      <c r="AV12" s="171"/>
      <c r="AW12" s="171"/>
      <c r="AX12" s="171"/>
      <c r="AY12" s="171"/>
      <c r="AZ12" s="171"/>
    </row>
    <row r="13" spans="1:52" ht="20.100000000000001" customHeight="1">
      <c r="A13" s="68"/>
      <c r="B13" s="16"/>
      <c r="F13" s="33"/>
      <c r="G13" s="33"/>
      <c r="H13" s="33"/>
      <c r="AB13" s="250"/>
      <c r="AC13" s="251"/>
      <c r="AE13" s="247">
        <v>13</v>
      </c>
      <c r="AF13" s="224" t="s">
        <v>330</v>
      </c>
      <c r="AG13" s="248">
        <v>13</v>
      </c>
      <c r="AH13" s="248" t="s">
        <v>298</v>
      </c>
      <c r="AI13" s="249"/>
      <c r="AJ13" s="249"/>
      <c r="AK13" s="249"/>
      <c r="AL13" s="249"/>
      <c r="AQ13" s="171"/>
      <c r="AR13" s="171"/>
      <c r="AS13" s="171"/>
      <c r="AT13" s="171"/>
      <c r="AU13" s="171"/>
      <c r="AV13" s="171"/>
      <c r="AW13" s="171"/>
      <c r="AX13" s="171"/>
      <c r="AY13" s="171"/>
      <c r="AZ13" s="171"/>
    </row>
    <row r="14" spans="1:52" ht="12" customHeight="1">
      <c r="A14" s="39"/>
      <c r="B14" s="39"/>
      <c r="F14" s="33"/>
      <c r="G14" s="33"/>
      <c r="H14" s="33"/>
      <c r="AB14" s="250"/>
      <c r="AC14" s="251"/>
      <c r="AE14" s="247">
        <v>14</v>
      </c>
      <c r="AF14" s="224" t="s">
        <v>331</v>
      </c>
      <c r="AG14" s="248">
        <v>14</v>
      </c>
      <c r="AH14" s="248" t="s">
        <v>298</v>
      </c>
      <c r="AI14" s="249"/>
      <c r="AJ14" s="249"/>
      <c r="AK14" s="249"/>
      <c r="AL14" s="249"/>
      <c r="AQ14" s="171"/>
      <c r="AR14" s="171"/>
      <c r="AS14" s="171"/>
      <c r="AT14" s="171"/>
      <c r="AU14" s="171"/>
      <c r="AV14" s="171"/>
      <c r="AW14" s="171"/>
      <c r="AX14" s="171"/>
      <c r="AY14" s="171"/>
      <c r="AZ14" s="171"/>
    </row>
    <row r="15" spans="1:52" ht="92.25" customHeight="1">
      <c r="A15" s="376" t="s">
        <v>341</v>
      </c>
      <c r="B15" s="72"/>
      <c r="C15" s="1087" t="str">
        <f>Basic!B1</f>
        <v>Transmission Line Package TL01 for construction of 132kV D/C (Single HTLS Equivalent Panther) Transmission line from Rammam-III HEP to POWERGRID Rangpo Substation under Consultancy services to NTPC Ltd.</v>
      </c>
      <c r="D15" s="1087"/>
      <c r="E15" s="1087"/>
      <c r="F15" s="1087"/>
      <c r="G15" s="33"/>
      <c r="H15" s="33"/>
      <c r="AB15" s="250"/>
      <c r="AC15" s="251"/>
      <c r="AE15" s="247">
        <v>15</v>
      </c>
      <c r="AF15" s="224" t="s">
        <v>332</v>
      </c>
      <c r="AG15" s="248">
        <v>15</v>
      </c>
      <c r="AH15" s="248" t="s">
        <v>298</v>
      </c>
      <c r="AI15" s="249"/>
      <c r="AJ15" s="249"/>
      <c r="AK15" s="249"/>
      <c r="AL15" s="249"/>
      <c r="AQ15" s="171"/>
      <c r="AR15" s="171"/>
      <c r="AS15" s="171"/>
      <c r="AT15" s="171"/>
      <c r="AU15" s="171"/>
      <c r="AV15" s="171"/>
      <c r="AW15" s="171"/>
      <c r="AX15" s="171"/>
      <c r="AY15" s="171"/>
      <c r="AZ15" s="171"/>
    </row>
    <row r="16" spans="1:52" ht="30" customHeight="1">
      <c r="A16" s="30" t="s">
        <v>58</v>
      </c>
      <c r="C16" s="33"/>
      <c r="D16" s="33"/>
      <c r="E16" s="33"/>
      <c r="F16" s="33"/>
      <c r="G16" s="1092" t="s">
        <v>172</v>
      </c>
      <c r="H16" s="1092"/>
      <c r="P16" s="66">
        <f>'Names of Bidder'!I4</f>
        <v>0</v>
      </c>
      <c r="AB16" s="250"/>
      <c r="AC16" s="251"/>
      <c r="AE16" s="247">
        <v>16</v>
      </c>
      <c r="AF16" s="224" t="s">
        <v>333</v>
      </c>
      <c r="AG16" s="248">
        <v>16</v>
      </c>
      <c r="AH16" s="248" t="s">
        <v>298</v>
      </c>
      <c r="AI16" s="249"/>
      <c r="AJ16" s="249"/>
      <c r="AK16" s="249"/>
      <c r="AL16" s="249"/>
      <c r="AQ16" s="171"/>
      <c r="AR16" s="171"/>
      <c r="AS16" s="171"/>
      <c r="AT16" s="171"/>
      <c r="AU16" s="171"/>
      <c r="AV16" s="171"/>
      <c r="AW16" s="171"/>
      <c r="AX16" s="171"/>
      <c r="AY16" s="171"/>
      <c r="AZ16" s="171"/>
    </row>
    <row r="17" spans="1:52" s="25" customFormat="1" ht="171.75" customHeight="1">
      <c r="A17" s="84">
        <v>1</v>
      </c>
      <c r="B17" s="1072"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072"/>
      <c r="D17" s="1072"/>
      <c r="E17" s="1072"/>
      <c r="F17" s="1072"/>
      <c r="G17" s="335" t="s">
        <v>469</v>
      </c>
      <c r="H17" s="336" t="s">
        <v>470</v>
      </c>
      <c r="I17" s="221"/>
      <c r="J17" s="66"/>
      <c r="K17" s="66"/>
      <c r="L17" s="66"/>
      <c r="M17" s="66"/>
      <c r="N17" s="66"/>
      <c r="O17" s="66"/>
      <c r="P17" s="66"/>
      <c r="Q17" s="66"/>
      <c r="R17" s="66"/>
      <c r="S17" s="66"/>
      <c r="T17" s="66"/>
      <c r="U17" s="66"/>
      <c r="V17" s="66"/>
      <c r="W17" s="66"/>
      <c r="X17" s="66"/>
      <c r="Y17" s="66"/>
      <c r="Z17" s="71"/>
      <c r="AA17" s="71"/>
      <c r="AB17" s="253" t="s">
        <v>342</v>
      </c>
      <c r="AC17" s="69"/>
      <c r="AD17" s="254"/>
      <c r="AE17" s="247">
        <v>17</v>
      </c>
      <c r="AF17" s="66" t="s">
        <v>334</v>
      </c>
      <c r="AG17" s="248">
        <v>17</v>
      </c>
      <c r="AH17" s="248" t="s">
        <v>298</v>
      </c>
      <c r="AI17" s="249"/>
      <c r="AJ17" s="249"/>
      <c r="AK17" s="249"/>
      <c r="AL17" s="249"/>
      <c r="AM17" s="66"/>
      <c r="AN17" s="66"/>
      <c r="AO17" s="66"/>
      <c r="AP17" s="66"/>
      <c r="AQ17" s="168"/>
      <c r="AR17" s="168"/>
      <c r="AS17" s="168"/>
      <c r="AT17" s="168"/>
      <c r="AU17" s="168"/>
      <c r="AV17" s="168"/>
      <c r="AW17" s="168"/>
      <c r="AX17" s="168"/>
      <c r="AY17" s="168"/>
      <c r="AZ17" s="168"/>
    </row>
    <row r="18" spans="1:52" s="25" customFormat="1" ht="43.5" customHeight="1">
      <c r="A18" s="84"/>
      <c r="B18" s="1094" t="s">
        <v>547</v>
      </c>
      <c r="C18" s="1094"/>
      <c r="D18" s="1094"/>
      <c r="E18" s="1094"/>
      <c r="F18" s="1094"/>
      <c r="G18" s="367"/>
      <c r="H18" s="368"/>
      <c r="I18" s="221"/>
      <c r="J18" s="66"/>
      <c r="K18" s="66"/>
      <c r="L18" s="66"/>
      <c r="M18" s="66"/>
      <c r="N18" s="66"/>
      <c r="O18" s="66"/>
      <c r="P18" s="66"/>
      <c r="Q18" s="66"/>
      <c r="R18" s="66"/>
      <c r="S18" s="66"/>
      <c r="T18" s="66"/>
      <c r="U18" s="66"/>
      <c r="V18" s="66"/>
      <c r="W18" s="66"/>
      <c r="X18" s="66"/>
      <c r="Y18" s="66"/>
      <c r="Z18" s="71"/>
      <c r="AA18" s="71"/>
      <c r="AB18" s="253"/>
      <c r="AC18" s="69"/>
      <c r="AD18" s="254"/>
      <c r="AE18" s="247"/>
      <c r="AF18" s="66"/>
      <c r="AG18" s="248"/>
      <c r="AH18" s="248"/>
      <c r="AI18" s="249"/>
      <c r="AJ18" s="249"/>
      <c r="AK18" s="249"/>
      <c r="AL18" s="249"/>
      <c r="AM18" s="66"/>
      <c r="AN18" s="66"/>
      <c r="AO18" s="66"/>
      <c r="AP18" s="66"/>
      <c r="AQ18" s="168"/>
      <c r="AR18" s="168"/>
      <c r="AS18" s="168"/>
      <c r="AT18" s="168"/>
      <c r="AU18" s="168"/>
      <c r="AV18" s="168"/>
      <c r="AW18" s="168"/>
      <c r="AX18" s="168"/>
      <c r="AY18" s="168"/>
      <c r="AZ18" s="168"/>
    </row>
    <row r="19" spans="1:52" s="25" customFormat="1" ht="54.75" customHeight="1">
      <c r="A19" s="84">
        <v>1.1000000000000001</v>
      </c>
      <c r="B19" s="1094" t="s">
        <v>575</v>
      </c>
      <c r="C19" s="1094"/>
      <c r="D19" s="1094"/>
      <c r="E19" s="1094"/>
      <c r="F19" s="1094"/>
      <c r="G19" s="575"/>
      <c r="H19" s="575"/>
      <c r="I19" s="575"/>
      <c r="J19" s="74"/>
      <c r="K19" s="66"/>
      <c r="L19" s="66"/>
      <c r="M19" s="66"/>
      <c r="N19" s="66"/>
      <c r="O19" s="66"/>
      <c r="P19" s="66"/>
      <c r="Q19" s="66"/>
      <c r="R19" s="66"/>
      <c r="S19" s="66"/>
      <c r="T19" s="66"/>
      <c r="U19" s="66"/>
      <c r="V19" s="66"/>
      <c r="W19" s="66"/>
      <c r="X19" s="66"/>
      <c r="Y19" s="66"/>
      <c r="Z19" s="71"/>
      <c r="AA19" s="71"/>
      <c r="AB19" s="253"/>
      <c r="AC19" s="69"/>
      <c r="AD19" s="254"/>
      <c r="AE19" s="247"/>
      <c r="AF19" s="66"/>
      <c r="AG19" s="248"/>
      <c r="AH19" s="248"/>
      <c r="AI19" s="249"/>
      <c r="AJ19" s="249"/>
      <c r="AK19" s="249"/>
      <c r="AL19" s="249"/>
      <c r="AM19" s="66"/>
      <c r="AN19" s="66"/>
      <c r="AO19" s="66"/>
      <c r="AP19" s="66"/>
      <c r="AQ19" s="168"/>
      <c r="AR19" s="168"/>
      <c r="AS19" s="168"/>
      <c r="AT19" s="168"/>
      <c r="AU19" s="168"/>
      <c r="AV19" s="168"/>
      <c r="AW19" s="168"/>
      <c r="AX19" s="168"/>
      <c r="AY19" s="168"/>
      <c r="AZ19" s="168"/>
    </row>
    <row r="20" spans="1:52" ht="21" customHeight="1">
      <c r="A20" s="84">
        <v>2</v>
      </c>
      <c r="B20" s="85" t="s">
        <v>59</v>
      </c>
      <c r="C20" s="33"/>
      <c r="D20" s="33"/>
      <c r="E20" s="33"/>
      <c r="F20" s="33"/>
      <c r="G20" s="33"/>
      <c r="H20" s="33"/>
      <c r="AB20" s="250"/>
      <c r="AC20" s="251" t="s">
        <v>343</v>
      </c>
      <c r="AE20" s="247">
        <v>18</v>
      </c>
      <c r="AF20" s="224" t="s">
        <v>335</v>
      </c>
      <c r="AG20" s="248">
        <v>18</v>
      </c>
      <c r="AH20" s="248" t="s">
        <v>298</v>
      </c>
      <c r="AI20" s="249"/>
      <c r="AJ20" s="249"/>
      <c r="AK20" s="249"/>
      <c r="AL20" s="249"/>
      <c r="AQ20" s="171"/>
      <c r="AR20" s="171"/>
      <c r="AS20" s="171"/>
      <c r="AT20" s="171"/>
      <c r="AU20" s="171"/>
      <c r="AV20" s="171"/>
      <c r="AW20" s="171"/>
      <c r="AX20" s="171"/>
      <c r="AY20" s="171"/>
      <c r="AZ20" s="171"/>
    </row>
    <row r="21" spans="1:52" s="25" customFormat="1" ht="43.5" customHeight="1">
      <c r="A21" s="30"/>
      <c r="B21" s="650" t="s">
        <v>61</v>
      </c>
      <c r="C21" s="650"/>
      <c r="D21" s="650"/>
      <c r="E21" s="650"/>
      <c r="F21" s="650"/>
      <c r="G21" s="112"/>
      <c r="H21" s="112"/>
      <c r="I21" s="112"/>
      <c r="J21" s="71"/>
      <c r="K21" s="594"/>
      <c r="L21" s="594"/>
      <c r="M21" s="66"/>
      <c r="N21" s="66"/>
      <c r="O21" s="66"/>
      <c r="P21" s="66"/>
      <c r="Q21" s="66"/>
      <c r="R21" s="66"/>
      <c r="S21" s="66"/>
      <c r="T21" s="66"/>
      <c r="U21" s="66"/>
      <c r="V21" s="66"/>
      <c r="W21" s="66"/>
      <c r="X21" s="66"/>
      <c r="Y21" s="66"/>
      <c r="Z21" s="66"/>
      <c r="AA21" s="66"/>
      <c r="AB21" s="250"/>
      <c r="AC21" s="251" t="s">
        <v>344</v>
      </c>
      <c r="AD21" s="247"/>
      <c r="AE21" s="247">
        <v>19</v>
      </c>
      <c r="AF21" s="66" t="s">
        <v>336</v>
      </c>
      <c r="AG21" s="248">
        <v>19</v>
      </c>
      <c r="AH21" s="248" t="s">
        <v>298</v>
      </c>
      <c r="AI21" s="255"/>
      <c r="AJ21" s="255"/>
      <c r="AK21" s="255"/>
      <c r="AL21" s="255"/>
      <c r="AM21" s="66"/>
      <c r="AN21" s="66"/>
      <c r="AO21" s="66"/>
      <c r="AP21" s="66"/>
      <c r="AQ21" s="168"/>
      <c r="AR21" s="168"/>
      <c r="AS21" s="168"/>
      <c r="AT21" s="168"/>
      <c r="AU21" s="168"/>
      <c r="AV21" s="168"/>
      <c r="AW21" s="168"/>
      <c r="AX21" s="168"/>
      <c r="AY21" s="168"/>
      <c r="AZ21" s="168"/>
    </row>
    <row r="22" spans="1:52" s="25" customFormat="1" ht="61.5" hidden="1" customHeight="1">
      <c r="A22" s="30"/>
      <c r="B22" s="72"/>
      <c r="C22" s="33"/>
      <c r="D22" s="1093"/>
      <c r="E22" s="1093"/>
      <c r="F22" s="1093"/>
      <c r="G22" s="591" t="s">
        <v>346</v>
      </c>
      <c r="H22" s="592" t="s">
        <v>733</v>
      </c>
      <c r="I22" s="593"/>
      <c r="J22" s="592"/>
      <c r="K22" s="592"/>
      <c r="L22" s="592"/>
      <c r="M22" s="288"/>
      <c r="N22" s="247"/>
      <c r="O22" s="247"/>
      <c r="P22" s="247"/>
      <c r="Q22" s="247"/>
      <c r="R22" s="247"/>
      <c r="S22" s="247"/>
      <c r="T22" s="247"/>
      <c r="U22" s="247"/>
      <c r="V22" s="247"/>
      <c r="W22" s="247"/>
      <c r="X22" s="247"/>
      <c r="Y22" s="247"/>
      <c r="Z22" s="66"/>
      <c r="AA22" s="66"/>
      <c r="AB22" s="250"/>
      <c r="AC22" s="251" t="s">
        <v>345</v>
      </c>
      <c r="AD22" s="247" t="str">
        <f>IF(ISERROR(LOOKUP(J22,AE1:AE22,AF1:AF22)), "Zero", LOOKUP(J22,AE1:AE22,AF1:AF22))</f>
        <v>Zero</v>
      </c>
      <c r="AE22" s="247">
        <v>20</v>
      </c>
      <c r="AF22" s="66" t="s">
        <v>337</v>
      </c>
      <c r="AG22" s="248">
        <v>20</v>
      </c>
      <c r="AH22" s="248" t="s">
        <v>298</v>
      </c>
      <c r="AI22" s="249"/>
      <c r="AJ22" s="249"/>
      <c r="AK22" s="249"/>
      <c r="AL22" s="249"/>
      <c r="AM22" s="66"/>
      <c r="AN22" s="66"/>
      <c r="AO22" s="66"/>
      <c r="AP22" s="66"/>
      <c r="AQ22" s="168"/>
      <c r="AR22" s="168"/>
      <c r="AS22" s="168"/>
      <c r="AT22" s="168"/>
      <c r="AU22" s="168"/>
      <c r="AV22" s="168"/>
      <c r="AW22" s="168"/>
      <c r="AX22" s="168"/>
      <c r="AY22" s="168"/>
      <c r="AZ22" s="168"/>
    </row>
    <row r="23" spans="1:52" s="25" customFormat="1" ht="61.5" hidden="1" customHeight="1">
      <c r="A23" s="30"/>
      <c r="B23" s="72"/>
      <c r="C23" s="33"/>
      <c r="D23" s="1088"/>
      <c r="E23" s="1088"/>
      <c r="F23" s="1088"/>
      <c r="G23" s="112"/>
      <c r="H23" s="112"/>
      <c r="I23" s="112"/>
      <c r="J23" s="112"/>
      <c r="K23" s="247"/>
      <c r="L23" s="247"/>
      <c r="M23" s="288"/>
      <c r="N23" s="247"/>
      <c r="O23" s="247"/>
      <c r="P23" s="247"/>
      <c r="Q23" s="247"/>
      <c r="R23" s="247"/>
      <c r="S23" s="247"/>
      <c r="T23" s="247"/>
      <c r="U23" s="247"/>
      <c r="V23" s="247"/>
      <c r="W23" s="247"/>
      <c r="X23" s="247"/>
      <c r="Y23" s="247"/>
      <c r="Z23" s="66"/>
      <c r="AA23" s="66"/>
      <c r="AB23" s="250"/>
      <c r="AC23" s="251"/>
      <c r="AD23" s="247"/>
      <c r="AE23" s="247"/>
      <c r="AF23" s="66"/>
      <c r="AG23" s="248"/>
      <c r="AH23" s="248"/>
      <c r="AI23" s="249"/>
      <c r="AJ23" s="249"/>
      <c r="AK23" s="249"/>
      <c r="AL23" s="249"/>
      <c r="AM23" s="66"/>
      <c r="AN23" s="66"/>
      <c r="AO23" s="66"/>
      <c r="AP23" s="66"/>
      <c r="AQ23" s="168"/>
      <c r="AR23" s="168"/>
      <c r="AS23" s="168"/>
      <c r="AT23" s="168"/>
      <c r="AU23" s="168"/>
      <c r="AV23" s="168"/>
      <c r="AW23" s="168"/>
      <c r="AX23" s="168"/>
      <c r="AY23" s="168"/>
      <c r="AZ23" s="168"/>
    </row>
    <row r="24" spans="1:52" s="25" customFormat="1" ht="48" customHeight="1">
      <c r="A24" s="30"/>
      <c r="B24" s="376" t="str">
        <f>"(a) Attachment 1(" &amp; Basic!$B$2 &amp; ") :"</f>
        <v>(a) Attachment 1(TL01) :</v>
      </c>
      <c r="C24" s="36"/>
      <c r="D24" s="1089" t="s">
        <v>761</v>
      </c>
      <c r="E24" s="1090"/>
      <c r="F24" s="1090"/>
      <c r="G24" s="1095"/>
      <c r="H24" s="1095"/>
      <c r="I24" s="1095"/>
      <c r="J24" s="1095"/>
      <c r="K24" s="247"/>
      <c r="L24" s="247"/>
      <c r="M24" s="288"/>
      <c r="N24" s="247"/>
      <c r="O24" s="247"/>
      <c r="P24" s="247"/>
      <c r="Q24" s="247"/>
      <c r="R24" s="247"/>
      <c r="S24" s="247"/>
      <c r="T24" s="247"/>
      <c r="U24" s="247"/>
      <c r="V24" s="247"/>
      <c r="W24" s="247"/>
      <c r="X24" s="247"/>
      <c r="Y24" s="247"/>
      <c r="Z24" s="66"/>
      <c r="AA24" s="66"/>
      <c r="AB24" s="250"/>
      <c r="AC24" s="251"/>
      <c r="AD24" s="247"/>
      <c r="AE24" s="247"/>
      <c r="AF24" s="66"/>
      <c r="AG24" s="248"/>
      <c r="AH24" s="248"/>
      <c r="AI24" s="249"/>
      <c r="AJ24" s="249"/>
      <c r="AK24" s="249"/>
      <c r="AL24" s="249"/>
      <c r="AM24" s="66"/>
      <c r="AN24" s="66"/>
      <c r="AO24" s="66"/>
      <c r="AP24" s="66"/>
      <c r="AQ24" s="168"/>
      <c r="AR24" s="168"/>
      <c r="AS24" s="168"/>
      <c r="AT24" s="168"/>
      <c r="AU24" s="168"/>
      <c r="AV24" s="168"/>
      <c r="AW24" s="168"/>
      <c r="AX24" s="168"/>
      <c r="AY24" s="168"/>
      <c r="AZ24" s="168"/>
    </row>
    <row r="25" spans="1:52" s="25" customFormat="1" ht="74.25" customHeight="1">
      <c r="A25" s="30"/>
      <c r="B25" s="72" t="str">
        <f>"(b) Attachment 2(" &amp; Basic!$B$2 &amp; ") :"</f>
        <v>(b) Attachment 2(TL01) :</v>
      </c>
      <c r="C25" s="33"/>
      <c r="D25" s="1082" t="s">
        <v>62</v>
      </c>
      <c r="E25" s="1082"/>
      <c r="F25" s="1082"/>
      <c r="G25" s="1095"/>
      <c r="H25" s="1095"/>
      <c r="I25" s="1095"/>
      <c r="J25" s="1095"/>
      <c r="K25" s="66"/>
      <c r="L25" s="66"/>
      <c r="M25" s="66"/>
      <c r="N25" s="66"/>
      <c r="O25" s="66"/>
      <c r="P25" s="66"/>
      <c r="Q25" s="66"/>
      <c r="R25" s="66"/>
      <c r="S25" s="66"/>
      <c r="T25" s="66"/>
      <c r="U25" s="66"/>
      <c r="V25" s="66"/>
      <c r="W25" s="66"/>
      <c r="X25" s="66"/>
      <c r="Y25" s="66"/>
      <c r="Z25" s="66"/>
      <c r="AA25" s="66"/>
      <c r="AB25" s="250"/>
      <c r="AC25" s="251" t="s">
        <v>346</v>
      </c>
      <c r="AD25" s="247" t="str">
        <f>IF(J22 &gt; 9, "("&amp;J22&amp;")", "(0"&amp;J22&amp;")")</f>
        <v>(0)</v>
      </c>
      <c r="AE25" s="247"/>
      <c r="AF25" s="66"/>
      <c r="AG25" s="248">
        <v>21</v>
      </c>
      <c r="AH25" s="248" t="s">
        <v>113</v>
      </c>
      <c r="AI25" s="249"/>
      <c r="AJ25" s="249"/>
      <c r="AK25" s="249"/>
      <c r="AL25" s="249"/>
      <c r="AM25" s="66"/>
      <c r="AN25" s="66"/>
      <c r="AO25" s="66"/>
      <c r="AP25" s="66"/>
      <c r="AQ25" s="168"/>
      <c r="AR25" s="168"/>
      <c r="AS25" s="168"/>
      <c r="AT25" s="168"/>
      <c r="AU25" s="168"/>
      <c r="AV25" s="168"/>
      <c r="AW25" s="168"/>
      <c r="AX25" s="168"/>
      <c r="AY25" s="168"/>
      <c r="AZ25" s="168"/>
    </row>
    <row r="26" spans="1:52" s="25" customFormat="1" ht="78.75" customHeight="1">
      <c r="A26" s="30"/>
      <c r="B26" s="72" t="str">
        <f>"(c) Attachment 3(" &amp; Basic!$B$2 &amp; ") :"</f>
        <v>(c) Attachment 3(TL01) :</v>
      </c>
      <c r="C26" s="33"/>
      <c r="D26" s="1082" t="s">
        <v>313</v>
      </c>
      <c r="E26" s="1082"/>
      <c r="F26" s="1082"/>
      <c r="G26" s="86"/>
      <c r="H26" s="86"/>
      <c r="I26" s="66"/>
      <c r="J26" s="66"/>
      <c r="K26" s="66"/>
      <c r="L26" s="66"/>
      <c r="M26" s="66"/>
      <c r="N26" s="66"/>
      <c r="O26" s="66"/>
      <c r="P26" s="66"/>
      <c r="Q26" s="66"/>
      <c r="R26" s="66"/>
      <c r="S26" s="66"/>
      <c r="T26" s="66"/>
      <c r="U26" s="66"/>
      <c r="V26" s="66"/>
      <c r="W26" s="66"/>
      <c r="X26" s="66"/>
      <c r="Y26" s="66"/>
      <c r="Z26" s="66"/>
      <c r="AA26" s="35"/>
      <c r="AB26" s="250"/>
      <c r="AC26" s="251"/>
      <c r="AD26" s="247"/>
      <c r="AE26" s="247"/>
      <c r="AF26" s="66"/>
      <c r="AG26" s="248">
        <v>22</v>
      </c>
      <c r="AH26" s="248" t="s">
        <v>298</v>
      </c>
      <c r="AI26" s="249"/>
      <c r="AJ26" s="249"/>
      <c r="AK26" s="249"/>
      <c r="AL26" s="249"/>
      <c r="AM26" s="66"/>
      <c r="AN26" s="66"/>
      <c r="AO26" s="66"/>
      <c r="AP26" s="66"/>
      <c r="AQ26" s="168"/>
      <c r="AR26" s="168"/>
      <c r="AS26" s="168"/>
      <c r="AT26" s="168"/>
      <c r="AU26" s="168"/>
      <c r="AV26" s="168"/>
      <c r="AW26" s="168"/>
      <c r="AX26" s="168"/>
      <c r="AY26" s="168"/>
      <c r="AZ26" s="168"/>
    </row>
    <row r="27" spans="1:52" s="25" customFormat="1" ht="58.5" customHeight="1">
      <c r="A27" s="30"/>
      <c r="B27" s="30"/>
      <c r="C27" s="30"/>
      <c r="D27" s="1082" t="s">
        <v>170</v>
      </c>
      <c r="E27" s="1082"/>
      <c r="F27" s="1082"/>
      <c r="G27" s="214"/>
      <c r="H27" s="289" t="str">
        <f>'Names of Bidder'!D9</f>
        <v>SOLE BIDDER</v>
      </c>
      <c r="I27" s="66"/>
      <c r="J27" s="74"/>
      <c r="K27" s="74"/>
      <c r="L27" s="74"/>
      <c r="M27" s="74"/>
      <c r="N27" s="74"/>
      <c r="O27" s="74"/>
      <c r="P27" s="74"/>
      <c r="Q27" s="74"/>
      <c r="R27" s="74"/>
      <c r="S27" s="74"/>
      <c r="T27" s="74"/>
      <c r="U27" s="74"/>
      <c r="V27" s="74"/>
      <c r="W27" s="74"/>
      <c r="X27" s="74"/>
      <c r="Y27" s="74"/>
      <c r="Z27" s="66"/>
      <c r="AA27" s="66"/>
      <c r="AB27" s="250"/>
      <c r="AC27" s="251" t="s">
        <v>347</v>
      </c>
      <c r="AD27" s="247"/>
      <c r="AE27" s="247"/>
      <c r="AF27" s="66"/>
      <c r="AG27" s="248">
        <v>23</v>
      </c>
      <c r="AH27" s="248" t="s">
        <v>298</v>
      </c>
      <c r="AI27" s="249"/>
      <c r="AJ27" s="249"/>
      <c r="AK27" s="249"/>
      <c r="AL27" s="249"/>
      <c r="AM27" s="66"/>
      <c r="AN27" s="66"/>
      <c r="AO27" s="66"/>
      <c r="AP27" s="66"/>
      <c r="AQ27" s="168"/>
      <c r="AR27" s="168"/>
      <c r="AS27" s="168"/>
      <c r="AT27" s="168"/>
      <c r="AU27" s="168"/>
      <c r="AV27" s="168"/>
      <c r="AW27" s="168"/>
      <c r="AX27" s="168"/>
      <c r="AY27" s="168"/>
      <c r="AZ27" s="168"/>
    </row>
    <row r="28" spans="1:52" s="25" customFormat="1" ht="48" customHeight="1">
      <c r="A28" s="30"/>
      <c r="B28" s="30"/>
      <c r="C28" s="30"/>
      <c r="D28" s="1082" t="s">
        <v>171</v>
      </c>
      <c r="E28" s="1082"/>
      <c r="F28" s="1082"/>
      <c r="G28" s="214">
        <v>0</v>
      </c>
      <c r="H28" s="289">
        <f>'Names of Bidder'!D10</f>
        <v>1</v>
      </c>
      <c r="I28" s="66"/>
      <c r="J28" s="222"/>
      <c r="K28" s="222"/>
      <c r="L28" s="222"/>
      <c r="M28" s="222"/>
      <c r="N28" s="222"/>
      <c r="O28" s="222"/>
      <c r="P28" s="222"/>
      <c r="Q28" s="222"/>
      <c r="R28" s="222"/>
      <c r="S28" s="222"/>
      <c r="T28" s="222"/>
      <c r="U28" s="222"/>
      <c r="V28" s="222"/>
      <c r="W28" s="222"/>
      <c r="X28" s="222"/>
      <c r="Y28" s="222"/>
      <c r="Z28" s="222"/>
      <c r="AA28" s="222"/>
      <c r="AB28" s="250"/>
      <c r="AC28" s="251" t="s">
        <v>348</v>
      </c>
      <c r="AD28" s="247"/>
      <c r="AE28" s="247"/>
      <c r="AF28" s="66"/>
      <c r="AG28" s="248">
        <v>24</v>
      </c>
      <c r="AH28" s="248" t="s">
        <v>298</v>
      </c>
      <c r="AI28" s="249"/>
      <c r="AJ28" s="249"/>
      <c r="AK28" s="249"/>
      <c r="AL28" s="249"/>
      <c r="AM28" s="66"/>
      <c r="AN28" s="66"/>
      <c r="AO28" s="66"/>
      <c r="AP28" s="66"/>
      <c r="AQ28" s="168"/>
      <c r="AR28" s="168"/>
      <c r="AS28" s="168"/>
      <c r="AT28" s="168"/>
      <c r="AU28" s="168"/>
      <c r="AV28" s="168"/>
      <c r="AW28" s="168"/>
      <c r="AX28" s="168"/>
      <c r="AY28" s="168"/>
      <c r="AZ28" s="168"/>
    </row>
    <row r="29" spans="1:52" ht="187.5" customHeight="1">
      <c r="B29" s="72" t="str">
        <f>"(d) Attachment 4(" &amp; Basic!$B$2 &amp; ") :"</f>
        <v>(d) Attachment 4(TL01) :</v>
      </c>
      <c r="C29" s="73"/>
      <c r="D29" s="1082" t="s">
        <v>312</v>
      </c>
      <c r="E29" s="1082"/>
      <c r="F29" s="1082"/>
      <c r="G29" s="198"/>
      <c r="H29" s="86"/>
      <c r="AB29" s="250"/>
      <c r="AC29" s="251"/>
      <c r="AG29" s="248">
        <v>25</v>
      </c>
      <c r="AH29" s="248" t="s">
        <v>298</v>
      </c>
      <c r="AI29" s="249"/>
      <c r="AJ29" s="249"/>
      <c r="AK29" s="249"/>
      <c r="AL29" s="249"/>
      <c r="AQ29" s="171"/>
      <c r="AR29" s="171"/>
      <c r="AS29" s="171"/>
      <c r="AT29" s="171"/>
      <c r="AU29" s="171"/>
      <c r="AV29" s="171"/>
      <c r="AW29" s="171"/>
      <c r="AX29" s="171"/>
      <c r="AY29" s="171"/>
      <c r="AZ29" s="171"/>
    </row>
    <row r="30" spans="1:52" ht="74.25" customHeight="1">
      <c r="B30" s="72" t="str">
        <f>"(e) Attachment 5(" &amp; Basic!$B$2 &amp; ") :"</f>
        <v>(e) Attachment 5(TL01) :</v>
      </c>
      <c r="C30" s="73"/>
      <c r="D30" s="1082" t="s">
        <v>63</v>
      </c>
      <c r="E30" s="1082"/>
      <c r="F30" s="1082"/>
      <c r="G30" s="86"/>
      <c r="H30" s="86"/>
      <c r="AB30" s="250"/>
      <c r="AC30" s="251"/>
      <c r="AG30" s="248">
        <v>26</v>
      </c>
      <c r="AH30" s="248" t="s">
        <v>298</v>
      </c>
      <c r="AI30" s="249"/>
      <c r="AJ30" s="249"/>
      <c r="AK30" s="249"/>
      <c r="AL30" s="249"/>
      <c r="AQ30" s="171"/>
      <c r="AR30" s="171"/>
      <c r="AS30" s="171"/>
      <c r="AT30" s="171"/>
      <c r="AU30" s="171"/>
      <c r="AV30" s="171"/>
      <c r="AW30" s="171"/>
      <c r="AX30" s="171"/>
      <c r="AY30" s="171"/>
      <c r="AZ30" s="171"/>
    </row>
    <row r="31" spans="1:52" s="25" customFormat="1" ht="97.5" customHeight="1">
      <c r="A31" s="30"/>
      <c r="B31" s="72" t="str">
        <f>"(f) Attachment 5A(" &amp; Basic!$B$2 &amp; ") :"</f>
        <v>(f) Attachment 5A(TL01) :</v>
      </c>
      <c r="C31" s="73"/>
      <c r="D31" s="1082" t="s">
        <v>511</v>
      </c>
      <c r="E31" s="1082"/>
      <c r="F31" s="1082"/>
      <c r="G31" s="86"/>
      <c r="H31" s="86"/>
      <c r="I31" s="66"/>
      <c r="J31" s="66"/>
      <c r="K31" s="66"/>
      <c r="L31" s="66"/>
      <c r="M31" s="66"/>
      <c r="N31" s="66"/>
      <c r="O31" s="66"/>
      <c r="P31" s="66"/>
      <c r="Q31" s="66"/>
      <c r="R31" s="66"/>
      <c r="S31" s="66"/>
      <c r="T31" s="66"/>
      <c r="U31" s="66"/>
      <c r="V31" s="66"/>
      <c r="W31" s="66"/>
      <c r="X31" s="66"/>
      <c r="Y31" s="66"/>
      <c r="Z31" s="66"/>
      <c r="AA31" s="66"/>
      <c r="AB31" s="250"/>
      <c r="AC31" s="251"/>
      <c r="AD31" s="247"/>
      <c r="AE31" s="247"/>
      <c r="AF31" s="66"/>
      <c r="AG31" s="248">
        <v>27</v>
      </c>
      <c r="AH31" s="248" t="s">
        <v>298</v>
      </c>
      <c r="AI31" s="249"/>
      <c r="AJ31" s="249"/>
      <c r="AK31" s="249"/>
      <c r="AL31" s="249"/>
      <c r="AM31" s="66"/>
      <c r="AN31" s="66"/>
      <c r="AO31" s="66"/>
      <c r="AP31" s="66"/>
      <c r="AQ31" s="168"/>
      <c r="AR31" s="168"/>
      <c r="AS31" s="168"/>
      <c r="AT31" s="168"/>
      <c r="AU31" s="168"/>
      <c r="AV31" s="168"/>
      <c r="AW31" s="168"/>
      <c r="AX31" s="168"/>
      <c r="AY31" s="168"/>
      <c r="AZ31" s="168"/>
    </row>
    <row r="32" spans="1:52" s="25" customFormat="1" ht="42.75" hidden="1" customHeight="1">
      <c r="A32" s="30"/>
      <c r="B32" s="72"/>
      <c r="C32" s="73"/>
      <c r="D32" s="1082"/>
      <c r="E32" s="1082"/>
      <c r="F32" s="1082"/>
      <c r="G32" s="86"/>
      <c r="H32" s="86"/>
      <c r="I32" s="66"/>
      <c r="J32" s="66"/>
      <c r="K32" s="66"/>
      <c r="L32" s="66"/>
      <c r="M32" s="66"/>
      <c r="N32" s="66"/>
      <c r="O32" s="66"/>
      <c r="P32" s="66"/>
      <c r="Q32" s="66"/>
      <c r="R32" s="66"/>
      <c r="S32" s="66"/>
      <c r="T32" s="66"/>
      <c r="U32" s="66"/>
      <c r="V32" s="66"/>
      <c r="W32" s="66"/>
      <c r="X32" s="66"/>
      <c r="Y32" s="66"/>
      <c r="Z32" s="66"/>
      <c r="AA32" s="66"/>
      <c r="AB32" s="250"/>
      <c r="AC32" s="251"/>
      <c r="AD32" s="247"/>
      <c r="AE32" s="247"/>
      <c r="AF32" s="66"/>
      <c r="AG32" s="248"/>
      <c r="AH32" s="248"/>
      <c r="AI32" s="249"/>
      <c r="AJ32" s="249"/>
      <c r="AK32" s="249"/>
      <c r="AL32" s="249"/>
      <c r="AM32" s="66"/>
      <c r="AN32" s="66"/>
      <c r="AO32" s="66"/>
      <c r="AP32" s="66"/>
      <c r="AQ32" s="168"/>
      <c r="AR32" s="168"/>
      <c r="AS32" s="168"/>
      <c r="AT32" s="168"/>
      <c r="AU32" s="168"/>
      <c r="AV32" s="168"/>
      <c r="AW32" s="168"/>
      <c r="AX32" s="168"/>
      <c r="AY32" s="168"/>
      <c r="AZ32" s="168"/>
    </row>
    <row r="33" spans="1:52" s="25" customFormat="1" ht="108.75" customHeight="1">
      <c r="A33" s="30"/>
      <c r="B33" s="72" t="str">
        <f>"(g) Attachment 6(" &amp; Basic!$B$2 &amp; ") :"</f>
        <v>(g) Attachment 6(TL01) :</v>
      </c>
      <c r="C33" s="73"/>
      <c r="D33" s="1082" t="s">
        <v>64</v>
      </c>
      <c r="E33" s="1082"/>
      <c r="F33" s="1082"/>
      <c r="G33" s="87"/>
      <c r="H33" s="87"/>
      <c r="I33" s="66"/>
      <c r="J33" s="66"/>
      <c r="K33" s="66"/>
      <c r="L33" s="66"/>
      <c r="M33" s="66"/>
      <c r="N33" s="66"/>
      <c r="O33" s="66"/>
      <c r="P33" s="66"/>
      <c r="Q33" s="66"/>
      <c r="R33" s="66"/>
      <c r="S33" s="66"/>
      <c r="T33" s="66"/>
      <c r="U33" s="66"/>
      <c r="V33" s="66"/>
      <c r="W33" s="66"/>
      <c r="X33" s="66"/>
      <c r="Y33" s="66"/>
      <c r="Z33" s="66"/>
      <c r="AA33" s="66"/>
      <c r="AB33" s="250"/>
      <c r="AC33" s="251"/>
      <c r="AD33" s="247"/>
      <c r="AE33" s="247"/>
      <c r="AF33" s="66"/>
      <c r="AG33" s="248">
        <v>28</v>
      </c>
      <c r="AH33" s="248" t="s">
        <v>298</v>
      </c>
      <c r="AI33" s="249"/>
      <c r="AJ33" s="249"/>
      <c r="AK33" s="249"/>
      <c r="AL33" s="249"/>
      <c r="AM33" s="66"/>
      <c r="AN33" s="66"/>
      <c r="AO33" s="66"/>
      <c r="AP33" s="66"/>
      <c r="AQ33" s="168"/>
      <c r="AR33" s="168"/>
      <c r="AS33" s="168"/>
      <c r="AT33" s="168"/>
      <c r="AU33" s="168"/>
      <c r="AV33" s="168"/>
      <c r="AW33" s="168"/>
      <c r="AX33" s="168"/>
      <c r="AY33" s="168"/>
      <c r="AZ33" s="168"/>
    </row>
    <row r="34" spans="1:52" s="25" customFormat="1" ht="58.5" customHeight="1">
      <c r="A34" s="30"/>
      <c r="B34" s="72" t="str">
        <f>"(h) Attachment 7(" &amp; Basic!$B$2 &amp; ") :"</f>
        <v>(h) Attachment 7(TL01) :</v>
      </c>
      <c r="C34" s="73"/>
      <c r="D34" s="1082" t="s">
        <v>467</v>
      </c>
      <c r="E34" s="1082"/>
      <c r="F34" s="1082"/>
      <c r="G34" s="86"/>
      <c r="H34" s="86"/>
      <c r="I34" s="66"/>
      <c r="J34" s="66"/>
      <c r="K34" s="66"/>
      <c r="L34" s="66"/>
      <c r="M34" s="66"/>
      <c r="N34" s="66"/>
      <c r="O34" s="66"/>
      <c r="P34" s="66"/>
      <c r="Q34" s="66"/>
      <c r="R34" s="66"/>
      <c r="S34" s="66"/>
      <c r="T34" s="66"/>
      <c r="U34" s="66"/>
      <c r="V34" s="66"/>
      <c r="W34" s="66"/>
      <c r="X34" s="66"/>
      <c r="Y34" s="66"/>
      <c r="Z34" s="66"/>
      <c r="AA34" s="66"/>
      <c r="AB34" s="250"/>
      <c r="AC34" s="251"/>
      <c r="AD34" s="247"/>
      <c r="AE34" s="247"/>
      <c r="AF34" s="66"/>
      <c r="AG34" s="248">
        <v>29</v>
      </c>
      <c r="AH34" s="248" t="s">
        <v>298</v>
      </c>
      <c r="AI34" s="249"/>
      <c r="AJ34" s="249"/>
      <c r="AK34" s="249"/>
      <c r="AL34" s="249"/>
      <c r="AM34" s="66"/>
      <c r="AN34" s="66"/>
      <c r="AO34" s="66"/>
      <c r="AP34" s="66"/>
      <c r="AQ34" s="168"/>
      <c r="AR34" s="168"/>
      <c r="AS34" s="168"/>
      <c r="AT34" s="168"/>
      <c r="AU34" s="168"/>
      <c r="AV34" s="168"/>
      <c r="AW34" s="168"/>
      <c r="AX34" s="168"/>
      <c r="AY34" s="168"/>
      <c r="AZ34" s="168"/>
    </row>
    <row r="35" spans="1:52" s="25" customFormat="1" ht="33" customHeight="1">
      <c r="A35" s="30"/>
      <c r="B35" s="72" t="str">
        <f>"(i) Attachment 8(" &amp; Basic!$B$2 &amp; ") :"</f>
        <v>(i) Attachment 8(TL01) :</v>
      </c>
      <c r="C35" s="73"/>
      <c r="D35" s="1082" t="s">
        <v>314</v>
      </c>
      <c r="E35" s="1082"/>
      <c r="F35" s="1082"/>
      <c r="G35" s="86"/>
      <c r="H35" s="86"/>
      <c r="I35" s="66"/>
      <c r="J35" s="66"/>
      <c r="K35" s="66"/>
      <c r="L35" s="66"/>
      <c r="M35" s="66"/>
      <c r="N35" s="66"/>
      <c r="O35" s="66"/>
      <c r="P35" s="66"/>
      <c r="Q35" s="66"/>
      <c r="R35" s="66"/>
      <c r="S35" s="66"/>
      <c r="T35" s="66"/>
      <c r="U35" s="66"/>
      <c r="V35" s="66"/>
      <c r="W35" s="66"/>
      <c r="X35" s="66"/>
      <c r="Y35" s="66"/>
      <c r="Z35" s="66"/>
      <c r="AA35" s="66"/>
      <c r="AB35" s="250"/>
      <c r="AC35" s="251"/>
      <c r="AD35" s="247"/>
      <c r="AE35" s="247"/>
      <c r="AF35" s="66"/>
      <c r="AG35" s="248">
        <v>30</v>
      </c>
      <c r="AH35" s="248" t="s">
        <v>298</v>
      </c>
      <c r="AI35" s="249"/>
      <c r="AJ35" s="249"/>
      <c r="AK35" s="249"/>
      <c r="AL35" s="249"/>
      <c r="AM35" s="66"/>
      <c r="AN35" s="66"/>
      <c r="AO35" s="66"/>
      <c r="AP35" s="66"/>
      <c r="AQ35" s="168"/>
      <c r="AR35" s="168"/>
      <c r="AS35" s="168"/>
      <c r="AT35" s="168"/>
      <c r="AU35" s="168"/>
      <c r="AV35" s="168"/>
      <c r="AW35" s="168"/>
      <c r="AX35" s="168"/>
      <c r="AY35" s="168"/>
      <c r="AZ35" s="168"/>
    </row>
    <row r="36" spans="1:52" s="25" customFormat="1" ht="33" customHeight="1">
      <c r="A36" s="30"/>
      <c r="B36" s="72" t="str">
        <f>"(j) Attachment 9(" &amp; Basic!$B$2 &amp; ") :"</f>
        <v>(j) Attachment 9(TL01) :</v>
      </c>
      <c r="C36" s="73"/>
      <c r="D36" s="1082" t="s">
        <v>65</v>
      </c>
      <c r="E36" s="1082"/>
      <c r="F36" s="1082"/>
      <c r="G36" s="86"/>
      <c r="H36" s="86"/>
      <c r="I36" s="66"/>
      <c r="J36" s="66"/>
      <c r="K36" s="66"/>
      <c r="L36" s="66"/>
      <c r="M36" s="66"/>
      <c r="N36" s="66"/>
      <c r="O36" s="66"/>
      <c r="P36" s="66"/>
      <c r="Q36" s="66"/>
      <c r="R36" s="66"/>
      <c r="S36" s="66"/>
      <c r="T36" s="66"/>
      <c r="U36" s="66"/>
      <c r="V36" s="66"/>
      <c r="W36" s="66"/>
      <c r="X36" s="66"/>
      <c r="Y36" s="66"/>
      <c r="Z36" s="66"/>
      <c r="AA36" s="66"/>
      <c r="AB36" s="250"/>
      <c r="AC36" s="251"/>
      <c r="AD36" s="247"/>
      <c r="AE36" s="247"/>
      <c r="AF36" s="66"/>
      <c r="AG36" s="248">
        <v>31</v>
      </c>
      <c r="AH36" s="248" t="s">
        <v>113</v>
      </c>
      <c r="AI36" s="249"/>
      <c r="AJ36" s="249"/>
      <c r="AK36" s="249"/>
      <c r="AL36" s="249"/>
      <c r="AM36" s="66"/>
      <c r="AN36" s="66"/>
      <c r="AO36" s="66"/>
      <c r="AP36" s="66"/>
      <c r="AQ36" s="168"/>
      <c r="AR36" s="168"/>
      <c r="AS36" s="168"/>
      <c r="AT36" s="168"/>
      <c r="AU36" s="168"/>
      <c r="AV36" s="168"/>
      <c r="AW36" s="168"/>
      <c r="AX36" s="168"/>
      <c r="AY36" s="168"/>
      <c r="AZ36" s="168"/>
    </row>
    <row r="37" spans="1:52" s="25" customFormat="1" ht="33" customHeight="1">
      <c r="A37" s="30"/>
      <c r="B37" s="72" t="str">
        <f>"(k) Attachment 10(" &amp; Basic!$B$2 &amp; ") :"</f>
        <v>(k) Attachment 10(TL01) :</v>
      </c>
      <c r="C37" s="73"/>
      <c r="D37" s="1082" t="s">
        <v>66</v>
      </c>
      <c r="E37" s="1082"/>
      <c r="F37" s="1082"/>
      <c r="G37" s="86"/>
      <c r="H37" s="86"/>
      <c r="I37" s="66"/>
      <c r="J37" s="66"/>
      <c r="K37" s="66"/>
      <c r="L37" s="66"/>
      <c r="M37" s="66"/>
      <c r="N37" s="66"/>
      <c r="O37" s="66"/>
      <c r="P37" s="66"/>
      <c r="Q37" s="66"/>
      <c r="R37" s="66"/>
      <c r="S37" s="66"/>
      <c r="T37" s="66"/>
      <c r="U37" s="66"/>
      <c r="V37" s="66"/>
      <c r="W37" s="66"/>
      <c r="X37" s="66"/>
      <c r="Y37" s="66"/>
      <c r="Z37" s="66"/>
      <c r="AA37" s="66"/>
      <c r="AB37" s="250"/>
      <c r="AC37" s="251"/>
      <c r="AD37" s="247"/>
      <c r="AE37" s="247"/>
      <c r="AF37" s="66"/>
      <c r="AG37" s="66"/>
      <c r="AH37" s="66"/>
      <c r="AI37" s="66"/>
      <c r="AJ37" s="66"/>
      <c r="AK37" s="66"/>
      <c r="AL37" s="66"/>
      <c r="AM37" s="66"/>
      <c r="AN37" s="66"/>
      <c r="AO37" s="66"/>
      <c r="AP37" s="66"/>
      <c r="AQ37" s="168"/>
      <c r="AR37" s="168"/>
      <c r="AS37" s="168"/>
      <c r="AT37" s="168"/>
      <c r="AU37" s="168"/>
      <c r="AV37" s="168"/>
      <c r="AW37" s="168"/>
      <c r="AX37" s="168"/>
      <c r="AY37" s="168"/>
      <c r="AZ37" s="168"/>
    </row>
    <row r="38" spans="1:52" s="25" customFormat="1" ht="36" customHeight="1">
      <c r="A38" s="30"/>
      <c r="B38" s="72" t="str">
        <f>"(l) Attachment 11(" &amp; Basic!$B$2 &amp; ") :"</f>
        <v>(l) Attachment 11(TL01) :</v>
      </c>
      <c r="C38" s="73"/>
      <c r="D38" s="1082" t="s">
        <v>67</v>
      </c>
      <c r="E38" s="1082"/>
      <c r="F38" s="1082"/>
      <c r="G38" s="86"/>
      <c r="H38" s="86"/>
      <c r="I38" s="66"/>
      <c r="J38" s="66"/>
      <c r="K38" s="66"/>
      <c r="L38" s="66"/>
      <c r="M38" s="66"/>
      <c r="N38" s="66"/>
      <c r="O38" s="66"/>
      <c r="P38" s="66"/>
      <c r="Q38" s="66"/>
      <c r="R38" s="66"/>
      <c r="S38" s="66"/>
      <c r="T38" s="66"/>
      <c r="U38" s="66"/>
      <c r="V38" s="66"/>
      <c r="W38" s="66"/>
      <c r="X38" s="66"/>
      <c r="Y38" s="66"/>
      <c r="Z38" s="66"/>
      <c r="AA38" s="66"/>
      <c r="AB38" s="250"/>
      <c r="AC38" s="251"/>
      <c r="AD38" s="247"/>
      <c r="AE38" s="247"/>
      <c r="AF38" s="66"/>
      <c r="AG38" s="66"/>
      <c r="AH38" s="66"/>
      <c r="AI38" s="66"/>
      <c r="AJ38" s="66"/>
      <c r="AK38" s="66"/>
      <c r="AL38" s="66"/>
      <c r="AM38" s="66"/>
      <c r="AN38" s="66"/>
      <c r="AO38" s="66"/>
      <c r="AP38" s="66"/>
      <c r="AQ38" s="168"/>
      <c r="AR38" s="168"/>
      <c r="AS38" s="168"/>
      <c r="AT38" s="168"/>
      <c r="AU38" s="168"/>
      <c r="AV38" s="168"/>
      <c r="AW38" s="168"/>
      <c r="AX38" s="168"/>
      <c r="AY38" s="168"/>
      <c r="AZ38" s="168"/>
    </row>
    <row r="39" spans="1:52" s="25" customFormat="1" ht="46.5" customHeight="1">
      <c r="A39" s="30"/>
      <c r="B39" s="72" t="str">
        <f>"(m) Attachment 12(" &amp; Basic!$B$2 &amp; ") :"</f>
        <v>(m) Attachment 12(TL01) :</v>
      </c>
      <c r="C39" s="73"/>
      <c r="D39" s="1082" t="s">
        <v>288</v>
      </c>
      <c r="E39" s="1082"/>
      <c r="F39" s="1082"/>
      <c r="G39" s="86"/>
      <c r="H39" s="86"/>
      <c r="I39" s="66"/>
      <c r="J39" s="66"/>
      <c r="K39" s="66"/>
      <c r="L39" s="66"/>
      <c r="M39" s="66"/>
      <c r="N39" s="66"/>
      <c r="O39" s="66"/>
      <c r="P39" s="66"/>
      <c r="Q39" s="66"/>
      <c r="R39" s="66"/>
      <c r="S39" s="66"/>
      <c r="T39" s="66"/>
      <c r="U39" s="66"/>
      <c r="V39" s="66"/>
      <c r="W39" s="66"/>
      <c r="X39" s="66"/>
      <c r="Y39" s="66"/>
      <c r="Z39" s="66"/>
      <c r="AA39" s="66"/>
      <c r="AB39" s="250"/>
      <c r="AC39" s="251"/>
      <c r="AD39" s="247"/>
      <c r="AE39" s="247"/>
      <c r="AF39" s="66"/>
      <c r="AG39" s="66"/>
      <c r="AH39" s="66"/>
      <c r="AI39" s="66"/>
      <c r="AJ39" s="66"/>
      <c r="AK39" s="66"/>
      <c r="AL39" s="66"/>
      <c r="AM39" s="66"/>
      <c r="AN39" s="66"/>
      <c r="AO39" s="66"/>
      <c r="AP39" s="66"/>
      <c r="AQ39" s="168"/>
      <c r="AR39" s="168"/>
      <c r="AS39" s="168"/>
      <c r="AT39" s="168"/>
      <c r="AU39" s="168"/>
      <c r="AV39" s="168"/>
      <c r="AW39" s="168"/>
      <c r="AX39" s="168"/>
      <c r="AY39" s="168"/>
      <c r="AZ39" s="168"/>
    </row>
    <row r="40" spans="1:52" s="25" customFormat="1" ht="46.5" customHeight="1">
      <c r="A40" s="30"/>
      <c r="B40" s="72" t="str">
        <f>"(n) Attachment 13(" &amp; Basic!$B$2 &amp; ") :"</f>
        <v>(n) Attachment 13(TL01) :</v>
      </c>
      <c r="C40" s="73"/>
      <c r="D40" s="1082" t="s">
        <v>289</v>
      </c>
      <c r="E40" s="1082"/>
      <c r="F40" s="1082"/>
      <c r="G40" s="86"/>
      <c r="H40" s="86"/>
      <c r="I40" s="66"/>
      <c r="J40" s="66"/>
      <c r="K40" s="66"/>
      <c r="L40" s="66"/>
      <c r="M40" s="66"/>
      <c r="N40" s="66"/>
      <c r="O40" s="66"/>
      <c r="P40" s="66"/>
      <c r="Q40" s="66"/>
      <c r="R40" s="66"/>
      <c r="S40" s="66"/>
      <c r="T40" s="66"/>
      <c r="U40" s="66"/>
      <c r="V40" s="66"/>
      <c r="W40" s="66"/>
      <c r="X40" s="66"/>
      <c r="Y40" s="66"/>
      <c r="Z40" s="66"/>
      <c r="AA40" s="66"/>
      <c r="AB40" s="250"/>
      <c r="AC40" s="251"/>
      <c r="AD40" s="247"/>
      <c r="AE40" s="247"/>
      <c r="AF40" s="66"/>
      <c r="AG40" s="66"/>
      <c r="AH40" s="66"/>
      <c r="AI40" s="66"/>
      <c r="AJ40" s="66"/>
      <c r="AK40" s="66"/>
      <c r="AL40" s="66"/>
      <c r="AM40" s="66"/>
      <c r="AN40" s="66"/>
      <c r="AO40" s="66"/>
      <c r="AP40" s="66"/>
      <c r="AQ40" s="168"/>
      <c r="AR40" s="168"/>
      <c r="AS40" s="168"/>
      <c r="AT40" s="168"/>
      <c r="AU40" s="168"/>
      <c r="AV40" s="168"/>
      <c r="AW40" s="168"/>
      <c r="AX40" s="168"/>
      <c r="AY40" s="168"/>
      <c r="AZ40" s="168"/>
    </row>
    <row r="41" spans="1:52" s="25" customFormat="1" ht="57" customHeight="1">
      <c r="A41" s="30"/>
      <c r="B41" s="72" t="str">
        <f>"(o) Attachment 14(" &amp; Basic!$B$2 &amp; ") :"</f>
        <v>(o) Attachment 14(TL01) :</v>
      </c>
      <c r="C41" s="73"/>
      <c r="D41" s="1082" t="s">
        <v>68</v>
      </c>
      <c r="E41" s="1082"/>
      <c r="F41" s="1082"/>
      <c r="G41" s="86"/>
      <c r="H41" s="86"/>
      <c r="I41" s="66"/>
      <c r="J41" s="66"/>
      <c r="K41" s="66"/>
      <c r="L41" s="66"/>
      <c r="M41" s="66"/>
      <c r="N41" s="66"/>
      <c r="O41" s="66"/>
      <c r="P41" s="66"/>
      <c r="Q41" s="66"/>
      <c r="R41" s="66"/>
      <c r="S41" s="66"/>
      <c r="T41" s="66"/>
      <c r="U41" s="66"/>
      <c r="V41" s="66"/>
      <c r="W41" s="66"/>
      <c r="X41" s="66"/>
      <c r="Y41" s="66"/>
      <c r="Z41" s="66"/>
      <c r="AA41" s="66"/>
      <c r="AB41" s="250"/>
      <c r="AC41" s="251"/>
      <c r="AD41" s="247"/>
      <c r="AE41" s="247"/>
      <c r="AF41" s="66"/>
      <c r="AG41" s="66"/>
      <c r="AH41" s="66"/>
      <c r="AI41" s="66"/>
      <c r="AJ41" s="66"/>
      <c r="AK41" s="66"/>
      <c r="AL41" s="66"/>
      <c r="AM41" s="66"/>
      <c r="AN41" s="66"/>
      <c r="AO41" s="66"/>
      <c r="AP41" s="66"/>
      <c r="AQ41" s="168"/>
      <c r="AR41" s="168"/>
      <c r="AS41" s="168"/>
      <c r="AT41" s="168"/>
      <c r="AU41" s="168"/>
      <c r="AV41" s="168"/>
      <c r="AW41" s="168"/>
      <c r="AX41" s="168"/>
      <c r="AY41" s="168"/>
      <c r="AZ41" s="168"/>
    </row>
    <row r="42" spans="1:52" s="25" customFormat="1" ht="74.25" customHeight="1">
      <c r="A42" s="30"/>
      <c r="B42" s="72" t="str">
        <f>"(p) Attachment 15(" &amp; Basic!$B$2 &amp; ") :"</f>
        <v>(p) Attachment 15(TL01) :</v>
      </c>
      <c r="C42" s="73"/>
      <c r="D42" s="1082" t="s">
        <v>736</v>
      </c>
      <c r="E42" s="1082"/>
      <c r="F42" s="1082"/>
      <c r="G42" s="86"/>
      <c r="H42" s="86"/>
      <c r="I42" s="66"/>
      <c r="J42" s="66"/>
      <c r="K42" s="66"/>
      <c r="L42" s="66"/>
      <c r="M42" s="66"/>
      <c r="N42" s="66"/>
      <c r="O42" s="66"/>
      <c r="P42" s="66"/>
      <c r="Q42" s="66"/>
      <c r="R42" s="66"/>
      <c r="S42" s="66"/>
      <c r="T42" s="66"/>
      <c r="U42" s="66"/>
      <c r="V42" s="66"/>
      <c r="W42" s="66"/>
      <c r="X42" s="66"/>
      <c r="Y42" s="66"/>
      <c r="Z42" s="66"/>
      <c r="AA42" s="66"/>
      <c r="AB42" s="250"/>
      <c r="AC42" s="251"/>
      <c r="AD42" s="247"/>
      <c r="AE42" s="247"/>
      <c r="AF42" s="66"/>
      <c r="AG42" s="66"/>
      <c r="AH42" s="66"/>
      <c r="AI42" s="66"/>
      <c r="AJ42" s="66"/>
      <c r="AK42" s="66"/>
      <c r="AL42" s="66"/>
      <c r="AM42" s="66"/>
      <c r="AN42" s="66"/>
      <c r="AO42" s="66"/>
      <c r="AP42" s="66"/>
      <c r="AQ42" s="168"/>
      <c r="AR42" s="168"/>
      <c r="AS42" s="168"/>
      <c r="AT42" s="168"/>
      <c r="AU42" s="168"/>
      <c r="AV42" s="168"/>
      <c r="AW42" s="168"/>
      <c r="AX42" s="168"/>
      <c r="AY42" s="168"/>
      <c r="AZ42" s="168"/>
    </row>
    <row r="43" spans="1:52" ht="44.25" customHeight="1">
      <c r="B43" s="72" t="str">
        <f>"(q) Attachment 16(" &amp; Basic!$B$2 &amp; ") :"</f>
        <v>(q) Attachment 16(TL01) :</v>
      </c>
      <c r="C43" s="73"/>
      <c r="D43" s="1082" t="s">
        <v>290</v>
      </c>
      <c r="E43" s="1082"/>
      <c r="F43" s="1082"/>
      <c r="G43" s="86"/>
      <c r="H43" s="86"/>
      <c r="AB43" s="250"/>
      <c r="AC43" s="251"/>
      <c r="AQ43" s="171"/>
      <c r="AR43" s="171"/>
      <c r="AS43" s="171"/>
      <c r="AT43" s="171"/>
      <c r="AU43" s="171"/>
      <c r="AV43" s="171"/>
      <c r="AW43" s="171"/>
      <c r="AX43" s="171"/>
      <c r="AY43" s="171"/>
      <c r="AZ43" s="171"/>
    </row>
    <row r="44" spans="1:52" ht="40.5" customHeight="1">
      <c r="B44" s="72" t="str">
        <f>"(r) Attachment 17(" &amp; Basic!$B$2 &amp; ") :"</f>
        <v>(r) Attachment 17(TL01) :</v>
      </c>
      <c r="C44" s="73"/>
      <c r="D44" s="1082" t="s">
        <v>499</v>
      </c>
      <c r="E44" s="1082"/>
      <c r="F44" s="1082"/>
      <c r="G44" s="86"/>
      <c r="H44" s="86"/>
      <c r="AB44" s="250"/>
      <c r="AC44" s="251"/>
      <c r="AQ44" s="171"/>
      <c r="AR44" s="171"/>
      <c r="AS44" s="171"/>
      <c r="AT44" s="171"/>
      <c r="AU44" s="171"/>
      <c r="AV44" s="171"/>
      <c r="AW44" s="171"/>
      <c r="AX44" s="171"/>
      <c r="AY44" s="171"/>
      <c r="AZ44" s="171"/>
    </row>
    <row r="45" spans="1:52" ht="32.25" customHeight="1">
      <c r="B45" s="72" t="str">
        <f>"(s) Attachment 18(" &amp; Basic!$B$2 &amp; ") :"</f>
        <v>(s) Attachment 18(TL01) :</v>
      </c>
      <c r="C45" s="73"/>
      <c r="D45" s="1082" t="s">
        <v>502</v>
      </c>
      <c r="E45" s="1082"/>
      <c r="F45" s="1082"/>
      <c r="G45" s="86"/>
      <c r="H45" s="86"/>
      <c r="AB45" s="250"/>
      <c r="AC45" s="251"/>
      <c r="AQ45" s="171"/>
      <c r="AR45" s="171"/>
      <c r="AS45" s="171"/>
      <c r="AT45" s="171"/>
      <c r="AU45" s="171"/>
      <c r="AV45" s="171"/>
      <c r="AW45" s="171"/>
      <c r="AX45" s="171"/>
      <c r="AY45" s="171"/>
      <c r="AZ45" s="171"/>
    </row>
    <row r="46" spans="1:52" ht="33" customHeight="1">
      <c r="B46" s="72" t="str">
        <f>"(t) Attachment 19 (" &amp; Basic!$B$2 &amp; ") :"</f>
        <v>(t) Attachment 19 (TL01) :</v>
      </c>
      <c r="C46" s="73"/>
      <c r="D46" s="1082" t="s">
        <v>291</v>
      </c>
      <c r="E46" s="1082"/>
      <c r="F46" s="1082"/>
      <c r="G46" s="86"/>
      <c r="H46" s="86"/>
      <c r="AB46" s="250"/>
      <c r="AC46" s="251"/>
      <c r="AQ46" s="171"/>
      <c r="AR46" s="171"/>
      <c r="AS46" s="171"/>
      <c r="AT46" s="171"/>
      <c r="AU46" s="171"/>
      <c r="AV46" s="171"/>
      <c r="AW46" s="171"/>
      <c r="AX46" s="171"/>
      <c r="AY46" s="171"/>
      <c r="AZ46" s="171"/>
    </row>
    <row r="47" spans="1:52" ht="41.25" customHeight="1">
      <c r="B47" s="72" t="str">
        <f>"(u) Attachment 20 (" &amp; Basic!$B$2 &amp; ") :"</f>
        <v>(u) Attachment 20 (TL01) :</v>
      </c>
      <c r="C47" s="73"/>
      <c r="D47" s="1012" t="s">
        <v>548</v>
      </c>
      <c r="E47" s="1012"/>
      <c r="F47" s="1012"/>
      <c r="G47" s="86"/>
      <c r="H47" s="86"/>
      <c r="AB47" s="250"/>
      <c r="AC47" s="251"/>
      <c r="AQ47" s="171"/>
      <c r="AR47" s="171"/>
      <c r="AS47" s="171"/>
      <c r="AT47" s="171"/>
      <c r="AU47" s="171"/>
      <c r="AV47" s="171"/>
      <c r="AW47" s="171"/>
      <c r="AX47" s="171"/>
      <c r="AY47" s="171"/>
      <c r="AZ47" s="171"/>
    </row>
    <row r="48" spans="1:52" ht="41.25" customHeight="1">
      <c r="B48" s="72" t="str">
        <f>"(v) Attachment 21 (" &amp; Basic!$B$2 &amp; ") :"</f>
        <v>(v) Attachment 21 (TL01) :</v>
      </c>
      <c r="C48" s="73"/>
      <c r="D48" s="1082" t="s">
        <v>748</v>
      </c>
      <c r="E48" s="1082"/>
      <c r="F48" s="1082"/>
      <c r="G48" s="86"/>
      <c r="H48" s="86"/>
      <c r="AB48" s="250"/>
      <c r="AC48" s="251"/>
      <c r="AQ48" s="171"/>
      <c r="AR48" s="171"/>
      <c r="AS48" s="171"/>
      <c r="AT48" s="171"/>
      <c r="AU48" s="171"/>
      <c r="AV48" s="171"/>
      <c r="AW48" s="171"/>
      <c r="AX48" s="171"/>
      <c r="AY48" s="171"/>
      <c r="AZ48" s="171"/>
    </row>
    <row r="49" spans="1:52" ht="90" customHeight="1">
      <c r="B49" s="72" t="str">
        <f>"(w) Attachment 22 (" &amp; Basic!$B$2 &amp; ") :"</f>
        <v>(w) Attachment 22 (TL01) :</v>
      </c>
      <c r="C49" s="73"/>
      <c r="D49" s="1082" t="s">
        <v>749</v>
      </c>
      <c r="E49" s="1082"/>
      <c r="F49" s="1082"/>
      <c r="G49" s="86"/>
      <c r="H49" s="86"/>
      <c r="AB49" s="250"/>
      <c r="AC49" s="251"/>
      <c r="AQ49" s="171"/>
      <c r="AR49" s="171"/>
      <c r="AS49" s="171"/>
      <c r="AT49" s="171"/>
      <c r="AU49" s="171"/>
      <c r="AV49" s="171"/>
      <c r="AW49" s="171"/>
      <c r="AX49" s="171"/>
      <c r="AY49" s="171"/>
      <c r="AZ49" s="171"/>
    </row>
    <row r="50" spans="1:52" ht="41.25" customHeight="1">
      <c r="B50" s="72" t="str">
        <f>"(x) Attachment 23 (" &amp; Basic!$B$2 &amp; ") :"</f>
        <v>(x) Attachment 23 (TL01) :</v>
      </c>
      <c r="C50" s="73"/>
      <c r="D50" s="1082" t="s">
        <v>820</v>
      </c>
      <c r="E50" s="1082"/>
      <c r="F50" s="1082"/>
      <c r="G50" s="86"/>
      <c r="H50" s="86"/>
      <c r="AB50" s="250"/>
      <c r="AC50" s="251"/>
      <c r="AQ50" s="171"/>
      <c r="AR50" s="171"/>
      <c r="AS50" s="171"/>
      <c r="AT50" s="171"/>
      <c r="AU50" s="171"/>
      <c r="AV50" s="171"/>
      <c r="AW50" s="171"/>
      <c r="AX50" s="171"/>
      <c r="AY50" s="171"/>
      <c r="AZ50" s="171"/>
    </row>
    <row r="51" spans="1:52" ht="42" customHeight="1">
      <c r="B51" s="72" t="str">
        <f>"(y) Attachment 24 (" &amp; Basic!$B$2 &amp; ") :"</f>
        <v>(y) Attachment 24 (TL01) :</v>
      </c>
      <c r="C51" s="73"/>
      <c r="D51" s="1082" t="s">
        <v>750</v>
      </c>
      <c r="E51" s="1082"/>
      <c r="F51" s="1082"/>
      <c r="G51" s="86"/>
      <c r="H51" s="86"/>
      <c r="AB51" s="250"/>
      <c r="AC51" s="251"/>
      <c r="AQ51" s="171"/>
      <c r="AR51" s="171"/>
      <c r="AS51" s="171"/>
      <c r="AT51" s="171"/>
      <c r="AU51" s="171"/>
      <c r="AV51" s="171"/>
      <c r="AW51" s="171"/>
      <c r="AX51" s="171"/>
      <c r="AY51" s="171"/>
      <c r="AZ51" s="171"/>
    </row>
    <row r="52" spans="1:52" ht="48.75" customHeight="1">
      <c r="B52" s="72" t="str">
        <f>"(z) Attachment 25 (" &amp; Basic!$B$2 &amp; ") :"</f>
        <v>(z) Attachment 25 (TL01) :</v>
      </c>
      <c r="C52" s="73"/>
      <c r="D52" s="1082" t="s">
        <v>751</v>
      </c>
      <c r="E52" s="1082"/>
      <c r="F52" s="1082"/>
      <c r="G52" s="86"/>
      <c r="H52" s="86"/>
      <c r="AB52" s="250"/>
      <c r="AC52" s="251"/>
      <c r="AQ52" s="171"/>
      <c r="AR52" s="171"/>
      <c r="AS52" s="171"/>
      <c r="AT52" s="171"/>
      <c r="AU52" s="171"/>
      <c r="AV52" s="171"/>
      <c r="AW52" s="171"/>
      <c r="AX52" s="171"/>
      <c r="AY52" s="171"/>
      <c r="AZ52" s="171"/>
    </row>
    <row r="53" spans="1:52" ht="57" customHeight="1">
      <c r="B53" s="72" t="str">
        <f>"(aa) Attachment 26 (" &amp; Basic!$B$2 &amp; ") :"</f>
        <v>(aa) Attachment 26 (TL01) :</v>
      </c>
      <c r="C53" s="73"/>
      <c r="D53" s="1082" t="s">
        <v>752</v>
      </c>
      <c r="E53" s="1082"/>
      <c r="F53" s="1082"/>
      <c r="G53" s="86"/>
      <c r="H53" s="86"/>
      <c r="AB53" s="250"/>
      <c r="AC53" s="251"/>
      <c r="AQ53" s="171"/>
      <c r="AR53" s="171"/>
      <c r="AS53" s="171"/>
      <c r="AT53" s="171"/>
      <c r="AU53" s="171"/>
      <c r="AV53" s="171"/>
      <c r="AW53" s="171"/>
      <c r="AX53" s="171"/>
      <c r="AY53" s="171"/>
      <c r="AZ53" s="171"/>
    </row>
    <row r="54" spans="1:52" ht="57" customHeight="1">
      <c r="B54" s="72" t="str">
        <f>"(ab) Attachment 27 (" &amp; Basic!$B$2 &amp; ") :"</f>
        <v>(ab) Attachment 27 (TL01) :</v>
      </c>
      <c r="C54" s="73"/>
      <c r="D54" s="1091" t="s">
        <v>760</v>
      </c>
      <c r="E54" s="1091"/>
      <c r="F54" s="1091"/>
      <c r="G54" s="86"/>
      <c r="H54" s="86"/>
      <c r="AB54" s="250"/>
      <c r="AC54" s="251"/>
      <c r="AQ54" s="171"/>
      <c r="AR54" s="171"/>
      <c r="AS54" s="171"/>
      <c r="AT54" s="171"/>
      <c r="AU54" s="171"/>
      <c r="AV54" s="171"/>
      <c r="AW54" s="171"/>
      <c r="AX54" s="171"/>
      <c r="AY54" s="171"/>
      <c r="AZ54" s="171"/>
    </row>
    <row r="55" spans="1:52" ht="57.75" customHeight="1">
      <c r="B55" s="72" t="str">
        <f>"(ac) Attachment 28 (" &amp; Basic!$B$2 &amp; ") :"</f>
        <v>(ac) Attachment 28 (TL01) :</v>
      </c>
      <c r="C55" s="610"/>
      <c r="D55" s="1082" t="s">
        <v>821</v>
      </c>
      <c r="E55" s="1082"/>
      <c r="F55" s="1082"/>
      <c r="G55" s="86"/>
      <c r="H55" s="86"/>
      <c r="AB55" s="250"/>
      <c r="AC55" s="251"/>
      <c r="AQ55" s="171"/>
      <c r="AR55" s="171"/>
      <c r="AS55" s="171"/>
      <c r="AT55" s="171"/>
      <c r="AU55" s="171"/>
      <c r="AV55" s="171"/>
      <c r="AW55" s="171"/>
      <c r="AX55" s="171"/>
      <c r="AY55" s="171"/>
      <c r="AZ55" s="171"/>
    </row>
    <row r="56" spans="1:52" ht="57.75" customHeight="1">
      <c r="B56" s="72" t="str">
        <f>"(ad) Attachment 29 (" &amp; Basic!$B$2 &amp; ") :"</f>
        <v>(ad) Attachment 29 (TL01) :</v>
      </c>
      <c r="C56" s="595"/>
      <c r="D56" s="1082" t="s">
        <v>845</v>
      </c>
      <c r="E56" s="1082"/>
      <c r="F56" s="1082"/>
      <c r="G56" s="86"/>
      <c r="H56" s="86"/>
      <c r="AB56" s="250"/>
      <c r="AC56" s="251"/>
      <c r="AQ56" s="171"/>
      <c r="AR56" s="171"/>
      <c r="AS56" s="171"/>
      <c r="AT56" s="171"/>
      <c r="AU56" s="171"/>
      <c r="AV56" s="171"/>
      <c r="AW56" s="171"/>
      <c r="AX56" s="171"/>
      <c r="AY56" s="171"/>
      <c r="AZ56" s="171"/>
    </row>
    <row r="57" spans="1:52" ht="57.75" customHeight="1">
      <c r="B57" s="72" t="str">
        <f>"(ae) Attachment 30 (" &amp; Basic!$B$2 &amp; ") :"</f>
        <v>(ae) Attachment 30 (TL01) :</v>
      </c>
      <c r="C57" s="595"/>
      <c r="D57" s="1082" t="s">
        <v>853</v>
      </c>
      <c r="E57" s="1082"/>
      <c r="F57" s="1082"/>
      <c r="G57" s="86"/>
      <c r="H57" s="86"/>
      <c r="AB57" s="250"/>
      <c r="AC57" s="251"/>
      <c r="AQ57" s="171"/>
      <c r="AR57" s="171"/>
      <c r="AS57" s="171"/>
      <c r="AT57" s="171"/>
      <c r="AU57" s="171"/>
      <c r="AV57" s="171"/>
      <c r="AW57" s="171"/>
      <c r="AX57" s="171"/>
      <c r="AY57" s="171"/>
      <c r="AZ57" s="171"/>
    </row>
    <row r="58" spans="1:52" ht="34.5" customHeight="1">
      <c r="A58" s="84">
        <v>2.2000000000000002</v>
      </c>
      <c r="B58" s="1074" t="s">
        <v>512</v>
      </c>
      <c r="C58" s="1074"/>
      <c r="D58" s="1074"/>
      <c r="E58" s="1074"/>
      <c r="F58" s="346"/>
      <c r="G58" s="88"/>
      <c r="H58" s="88"/>
      <c r="AB58" s="250"/>
      <c r="AC58" s="251"/>
      <c r="AQ58" s="171"/>
      <c r="AR58" s="171"/>
      <c r="AS58" s="171"/>
      <c r="AT58" s="171"/>
      <c r="AU58" s="171"/>
      <c r="AV58" s="171"/>
      <c r="AW58" s="171"/>
      <c r="AX58" s="171"/>
      <c r="AY58" s="171"/>
      <c r="AZ58" s="171"/>
    </row>
    <row r="59" spans="1:52" ht="62.25" customHeight="1">
      <c r="A59" s="84"/>
      <c r="B59" s="1075" t="s">
        <v>753</v>
      </c>
      <c r="C59" s="1075"/>
      <c r="D59" s="1075"/>
      <c r="E59" s="1075"/>
      <c r="F59" s="1075"/>
      <c r="G59" s="88"/>
      <c r="H59" s="88"/>
      <c r="AB59" s="250"/>
      <c r="AC59" s="251"/>
      <c r="AQ59" s="171"/>
      <c r="AR59" s="171"/>
      <c r="AS59" s="171"/>
      <c r="AT59" s="171"/>
      <c r="AU59" s="171"/>
      <c r="AV59" s="171"/>
      <c r="AW59" s="171"/>
      <c r="AX59" s="171"/>
      <c r="AY59" s="171"/>
      <c r="AZ59" s="171"/>
    </row>
    <row r="60" spans="1:52" ht="78" customHeight="1">
      <c r="A60" s="84">
        <v>3</v>
      </c>
      <c r="B60" s="1072" t="s">
        <v>69</v>
      </c>
      <c r="C60" s="1072"/>
      <c r="D60" s="1072"/>
      <c r="E60" s="1072"/>
      <c r="F60" s="1072"/>
      <c r="G60" s="88"/>
      <c r="H60" s="88"/>
      <c r="AB60" s="250"/>
      <c r="AC60" s="251"/>
      <c r="AQ60" s="171"/>
      <c r="AR60" s="171"/>
      <c r="AS60" s="171"/>
      <c r="AT60" s="171"/>
      <c r="AU60" s="171"/>
      <c r="AV60" s="171"/>
      <c r="AW60" s="171"/>
      <c r="AX60" s="171"/>
      <c r="AY60" s="171"/>
      <c r="AZ60" s="171"/>
    </row>
    <row r="61" spans="1:52" s="25" customFormat="1" ht="96" customHeight="1">
      <c r="A61" s="84">
        <v>3.1</v>
      </c>
      <c r="B61" s="1072" t="s">
        <v>338</v>
      </c>
      <c r="C61" s="1072"/>
      <c r="D61" s="1072"/>
      <c r="E61" s="1072"/>
      <c r="F61" s="1072"/>
      <c r="G61" s="88"/>
      <c r="H61" s="88"/>
      <c r="I61" s="66"/>
      <c r="J61" s="66"/>
      <c r="K61" s="66"/>
      <c r="L61" s="66"/>
      <c r="M61" s="66"/>
      <c r="N61" s="66"/>
      <c r="O61" s="66"/>
      <c r="P61" s="66"/>
      <c r="Q61" s="66"/>
      <c r="R61" s="66"/>
      <c r="S61" s="66"/>
      <c r="T61" s="66"/>
      <c r="U61" s="66"/>
      <c r="V61" s="66"/>
      <c r="W61" s="66"/>
      <c r="X61" s="66"/>
      <c r="Y61" s="66"/>
      <c r="Z61" s="66"/>
      <c r="AA61" s="66"/>
      <c r="AB61" s="250"/>
      <c r="AC61" s="251"/>
      <c r="AD61" s="247"/>
      <c r="AE61" s="247"/>
      <c r="AF61" s="66"/>
      <c r="AG61" s="66"/>
      <c r="AH61" s="66"/>
      <c r="AI61" s="66"/>
      <c r="AJ61" s="66"/>
      <c r="AK61" s="66"/>
      <c r="AL61" s="66"/>
      <c r="AM61" s="66"/>
      <c r="AN61" s="66"/>
      <c r="AO61" s="66"/>
      <c r="AP61" s="66"/>
      <c r="AQ61" s="168"/>
      <c r="AR61" s="168"/>
      <c r="AS61" s="168"/>
      <c r="AT61" s="168"/>
      <c r="AU61" s="168"/>
      <c r="AV61" s="168"/>
      <c r="AW61" s="168"/>
      <c r="AX61" s="168"/>
      <c r="AY61" s="168"/>
      <c r="AZ61" s="168"/>
    </row>
    <row r="62" spans="1:52" ht="80.25" customHeight="1">
      <c r="A62" s="84">
        <v>3.2</v>
      </c>
      <c r="B62" s="1072" t="s">
        <v>339</v>
      </c>
      <c r="C62" s="1072"/>
      <c r="D62" s="1072"/>
      <c r="E62" s="1072"/>
      <c r="F62" s="1072"/>
      <c r="G62" s="88"/>
      <c r="H62" s="88"/>
      <c r="AB62" s="250"/>
      <c r="AC62" s="251"/>
      <c r="AQ62" s="171"/>
      <c r="AR62" s="171"/>
      <c r="AS62" s="171"/>
      <c r="AT62" s="171"/>
      <c r="AU62" s="171"/>
      <c r="AV62" s="171"/>
      <c r="AW62" s="171"/>
      <c r="AX62" s="171"/>
      <c r="AY62" s="171"/>
      <c r="AZ62" s="171"/>
    </row>
    <row r="63" spans="1:52" ht="83.25" customHeight="1">
      <c r="A63" s="84">
        <v>4</v>
      </c>
      <c r="B63" s="1072" t="s">
        <v>471</v>
      </c>
      <c r="C63" s="1072"/>
      <c r="D63" s="1072"/>
      <c r="E63" s="1072"/>
      <c r="F63" s="1072"/>
      <c r="G63" s="88"/>
      <c r="H63" s="88"/>
      <c r="AB63" s="250"/>
      <c r="AC63" s="251"/>
      <c r="AQ63" s="171"/>
      <c r="AR63" s="171"/>
      <c r="AS63" s="171"/>
      <c r="AT63" s="171"/>
      <c r="AU63" s="171"/>
      <c r="AV63" s="171"/>
      <c r="AW63" s="171"/>
      <c r="AX63" s="171"/>
      <c r="AY63" s="171"/>
      <c r="AZ63" s="171"/>
    </row>
    <row r="64" spans="1:52" ht="59.25" customHeight="1">
      <c r="A64" s="84">
        <v>4.0999999999999996</v>
      </c>
      <c r="B64" s="1072" t="s">
        <v>549</v>
      </c>
      <c r="C64" s="1072"/>
      <c r="D64" s="1072"/>
      <c r="E64" s="1072"/>
      <c r="F64" s="1072"/>
      <c r="G64" s="88"/>
      <c r="H64" s="88"/>
      <c r="AB64" s="250"/>
      <c r="AC64" s="251"/>
      <c r="AQ64" s="171"/>
      <c r="AR64" s="171"/>
      <c r="AS64" s="171"/>
      <c r="AT64" s="171"/>
      <c r="AU64" s="171"/>
      <c r="AV64" s="171"/>
      <c r="AW64" s="171"/>
      <c r="AX64" s="171"/>
      <c r="AY64" s="171"/>
      <c r="AZ64" s="171"/>
    </row>
    <row r="65" spans="1:52" ht="108" customHeight="1">
      <c r="A65" s="84">
        <v>4.2</v>
      </c>
      <c r="B65" s="1072" t="s">
        <v>550</v>
      </c>
      <c r="C65" s="1072"/>
      <c r="D65" s="1072"/>
      <c r="E65" s="1072"/>
      <c r="F65" s="1072"/>
      <c r="G65" s="88"/>
      <c r="H65" s="88"/>
      <c r="AB65" s="250"/>
      <c r="AC65" s="251"/>
      <c r="AQ65" s="171"/>
      <c r="AR65" s="171"/>
      <c r="AS65" s="171"/>
      <c r="AT65" s="171"/>
      <c r="AU65" s="171"/>
      <c r="AV65" s="171"/>
      <c r="AW65" s="171"/>
      <c r="AX65" s="171"/>
      <c r="AY65" s="171"/>
      <c r="AZ65" s="171"/>
    </row>
    <row r="66" spans="1:52" ht="53.25" customHeight="1">
      <c r="A66" s="84">
        <v>4.3</v>
      </c>
      <c r="B66" s="1072" t="s">
        <v>551</v>
      </c>
      <c r="C66" s="1072"/>
      <c r="D66" s="1072"/>
      <c r="E66" s="1072"/>
      <c r="F66" s="1072"/>
      <c r="G66" s="37"/>
      <c r="H66" s="37"/>
      <c r="AB66" s="250"/>
      <c r="AC66" s="251"/>
      <c r="AQ66" s="171"/>
      <c r="AR66" s="171"/>
      <c r="AS66" s="171"/>
      <c r="AT66" s="171"/>
      <c r="AU66" s="171"/>
      <c r="AV66" s="171"/>
      <c r="AW66" s="171"/>
      <c r="AX66" s="171"/>
      <c r="AY66" s="171"/>
      <c r="AZ66" s="171"/>
    </row>
    <row r="67" spans="1:52" s="25" customFormat="1" ht="29.25" customHeight="1">
      <c r="A67" s="67">
        <v>5</v>
      </c>
      <c r="B67" s="1073" t="s">
        <v>70</v>
      </c>
      <c r="C67" s="1073"/>
      <c r="D67" s="1073"/>
      <c r="E67" s="1073"/>
      <c r="F67" s="1073"/>
      <c r="G67" s="88"/>
      <c r="H67" s="88"/>
      <c r="I67" s="66"/>
      <c r="J67" s="66"/>
      <c r="K67" s="66"/>
      <c r="L67" s="66"/>
      <c r="M67" s="66"/>
      <c r="N67" s="66"/>
      <c r="O67" s="66"/>
      <c r="P67" s="66"/>
      <c r="Q67" s="66"/>
      <c r="R67" s="66"/>
      <c r="S67" s="66"/>
      <c r="T67" s="66"/>
      <c r="U67" s="66"/>
      <c r="V67" s="66"/>
      <c r="W67" s="66"/>
      <c r="X67" s="66"/>
      <c r="Y67" s="66"/>
      <c r="Z67" s="66"/>
      <c r="AA67" s="66"/>
      <c r="AB67" s="250"/>
      <c r="AC67" s="251"/>
      <c r="AD67" s="247"/>
      <c r="AE67" s="247"/>
      <c r="AF67" s="66"/>
      <c r="AG67" s="66"/>
      <c r="AH67" s="66"/>
      <c r="AI67" s="66"/>
      <c r="AJ67" s="66"/>
      <c r="AK67" s="66"/>
      <c r="AL67" s="66"/>
      <c r="AM67" s="66"/>
      <c r="AN67" s="66"/>
      <c r="AO67" s="66"/>
      <c r="AP67" s="66"/>
      <c r="AQ67" s="168"/>
      <c r="AR67" s="168"/>
      <c r="AS67" s="168"/>
      <c r="AT67" s="168"/>
      <c r="AU67" s="168"/>
      <c r="AV67" s="168"/>
      <c r="AW67" s="168"/>
      <c r="AX67" s="168"/>
      <c r="AY67" s="168"/>
      <c r="AZ67" s="168"/>
    </row>
    <row r="68" spans="1:52" s="25" customFormat="1" ht="241.5" customHeight="1">
      <c r="A68" s="84">
        <v>5.0999999999999996</v>
      </c>
      <c r="B68" s="1072" t="s">
        <v>552</v>
      </c>
      <c r="C68" s="1072"/>
      <c r="D68" s="1072"/>
      <c r="E68" s="1072"/>
      <c r="F68" s="1072"/>
      <c r="G68" s="66"/>
      <c r="H68" s="66"/>
      <c r="I68" s="66"/>
      <c r="J68" s="224"/>
      <c r="K68" s="224"/>
      <c r="L68" s="224"/>
      <c r="M68" s="224"/>
      <c r="N68" s="224"/>
      <c r="O68" s="224"/>
      <c r="P68" s="224"/>
      <c r="Q68" s="224"/>
      <c r="R68" s="224"/>
      <c r="S68" s="224"/>
      <c r="T68" s="224"/>
      <c r="U68" s="224"/>
      <c r="V68" s="224"/>
      <c r="W68" s="224"/>
      <c r="X68" s="224"/>
      <c r="Y68" s="224"/>
      <c r="Z68" s="224"/>
      <c r="AA68" s="224"/>
      <c r="AB68" s="70"/>
      <c r="AC68" s="251"/>
      <c r="AD68" s="247"/>
      <c r="AE68" s="247"/>
      <c r="AF68" s="66"/>
      <c r="AG68" s="66"/>
      <c r="AH68" s="66"/>
      <c r="AI68" s="66"/>
      <c r="AJ68" s="66"/>
      <c r="AK68" s="66"/>
      <c r="AL68" s="66"/>
      <c r="AM68" s="66"/>
      <c r="AN68" s="66"/>
      <c r="AO68" s="66"/>
      <c r="AP68" s="66"/>
      <c r="AQ68" s="168"/>
      <c r="AR68" s="168"/>
      <c r="AS68" s="168"/>
      <c r="AT68" s="168"/>
      <c r="AU68" s="168"/>
      <c r="AV68" s="168"/>
      <c r="AW68" s="168"/>
      <c r="AX68" s="168"/>
      <c r="AY68" s="168"/>
      <c r="AZ68" s="168"/>
    </row>
    <row r="69" spans="1:52" s="25" customFormat="1" ht="48" customHeight="1">
      <c r="A69" s="84">
        <v>6</v>
      </c>
      <c r="B69" s="1072" t="s">
        <v>71</v>
      </c>
      <c r="C69" s="1072"/>
      <c r="D69" s="1072"/>
      <c r="E69" s="1072"/>
      <c r="F69" s="1072"/>
      <c r="G69" s="66"/>
      <c r="H69" s="66"/>
      <c r="I69" s="66"/>
      <c r="J69" s="224"/>
      <c r="K69" s="224"/>
      <c r="L69" s="224"/>
      <c r="M69" s="224"/>
      <c r="N69" s="224"/>
      <c r="O69" s="224"/>
      <c r="P69" s="224"/>
      <c r="Q69" s="224"/>
      <c r="R69" s="224"/>
      <c r="S69" s="224"/>
      <c r="T69" s="224"/>
      <c r="U69" s="224"/>
      <c r="V69" s="224"/>
      <c r="W69" s="224"/>
      <c r="X69" s="224"/>
      <c r="Y69" s="224"/>
      <c r="Z69" s="224"/>
      <c r="AA69" s="224"/>
      <c r="AB69" s="70"/>
      <c r="AC69" s="251"/>
      <c r="AD69" s="247"/>
      <c r="AE69" s="247"/>
      <c r="AF69" s="66"/>
      <c r="AG69" s="66"/>
      <c r="AH69" s="66"/>
      <c r="AI69" s="66"/>
      <c r="AJ69" s="66"/>
      <c r="AK69" s="66"/>
      <c r="AL69" s="66"/>
      <c r="AM69" s="66"/>
      <c r="AN69" s="66"/>
      <c r="AO69" s="66"/>
      <c r="AP69" s="66"/>
      <c r="AQ69" s="168"/>
      <c r="AR69" s="168"/>
      <c r="AS69" s="168"/>
      <c r="AT69" s="168"/>
      <c r="AU69" s="168"/>
      <c r="AV69" s="168"/>
      <c r="AW69" s="168"/>
      <c r="AX69" s="168"/>
      <c r="AY69" s="168"/>
      <c r="AZ69" s="168"/>
    </row>
    <row r="70" spans="1:52" s="25" customFormat="1" ht="26.1" customHeight="1">
      <c r="A70" s="67"/>
      <c r="B70" s="59" t="s">
        <v>366</v>
      </c>
      <c r="C70" s="33" t="s">
        <v>72</v>
      </c>
      <c r="D70" s="30"/>
      <c r="E70" s="82" t="s">
        <v>73</v>
      </c>
      <c r="G70" s="66"/>
      <c r="H70" s="66"/>
      <c r="I70" s="66"/>
      <c r="J70" s="66"/>
      <c r="K70" s="66"/>
      <c r="L70" s="66"/>
      <c r="M70" s="66"/>
      <c r="N70" s="66"/>
      <c r="O70" s="66"/>
      <c r="P70" s="66"/>
      <c r="Q70" s="66"/>
      <c r="R70" s="66"/>
      <c r="S70" s="66"/>
      <c r="T70" s="66"/>
      <c r="U70" s="66"/>
      <c r="V70" s="66"/>
      <c r="W70" s="66"/>
      <c r="X70" s="66"/>
      <c r="Y70" s="66"/>
      <c r="Z70" s="66"/>
      <c r="AA70" s="66"/>
      <c r="AB70" s="70"/>
      <c r="AC70" s="251"/>
      <c r="AD70" s="247"/>
      <c r="AE70" s="247"/>
      <c r="AF70" s="66"/>
      <c r="AG70" s="66"/>
      <c r="AH70" s="66"/>
      <c r="AI70" s="66"/>
      <c r="AJ70" s="66"/>
      <c r="AK70" s="66"/>
      <c r="AL70" s="66"/>
      <c r="AM70" s="66"/>
      <c r="AN70" s="66"/>
      <c r="AO70" s="66"/>
      <c r="AP70" s="66"/>
      <c r="AQ70" s="168"/>
      <c r="AR70" s="168"/>
      <c r="AS70" s="168"/>
      <c r="AT70" s="168"/>
      <c r="AU70" s="168"/>
      <c r="AV70" s="168"/>
      <c r="AW70" s="168"/>
      <c r="AX70" s="168"/>
      <c r="AY70" s="168"/>
      <c r="AZ70" s="168"/>
    </row>
    <row r="71" spans="1:52" s="25" customFormat="1" ht="26.1" customHeight="1">
      <c r="A71" s="67"/>
      <c r="B71" s="59" t="s">
        <v>367</v>
      </c>
      <c r="C71" s="33" t="s">
        <v>557</v>
      </c>
      <c r="D71" s="30"/>
      <c r="E71" s="82" t="s">
        <v>558</v>
      </c>
      <c r="G71" s="66"/>
      <c r="H71" s="66"/>
      <c r="I71" s="66"/>
      <c r="J71" s="66"/>
      <c r="K71" s="66"/>
      <c r="L71" s="66"/>
      <c r="M71" s="66"/>
      <c r="N71" s="66"/>
      <c r="O71" s="66"/>
      <c r="P71" s="66"/>
      <c r="Q71" s="66"/>
      <c r="R71" s="66"/>
      <c r="S71" s="66"/>
      <c r="T71" s="66"/>
      <c r="U71" s="66"/>
      <c r="V71" s="66"/>
      <c r="W71" s="66"/>
      <c r="X71" s="66"/>
      <c r="Y71" s="66"/>
      <c r="Z71" s="66"/>
      <c r="AA71" s="66"/>
      <c r="AB71" s="70"/>
      <c r="AC71" s="251"/>
      <c r="AD71" s="247"/>
      <c r="AE71" s="247"/>
      <c r="AF71" s="66"/>
      <c r="AG71" s="66"/>
      <c r="AH71" s="66"/>
      <c r="AI71" s="66"/>
      <c r="AJ71" s="66"/>
      <c r="AK71" s="66"/>
      <c r="AL71" s="66"/>
      <c r="AM71" s="66"/>
      <c r="AN71" s="66"/>
      <c r="AO71" s="66"/>
      <c r="AP71" s="66"/>
      <c r="AQ71" s="168"/>
      <c r="AR71" s="168"/>
      <c r="AS71" s="168"/>
      <c r="AT71" s="168"/>
      <c r="AU71" s="168"/>
      <c r="AV71" s="168"/>
      <c r="AW71" s="168"/>
      <c r="AX71" s="168"/>
      <c r="AY71" s="168"/>
      <c r="AZ71" s="168"/>
    </row>
    <row r="72" spans="1:52" s="25" customFormat="1" ht="26.1" customHeight="1">
      <c r="A72" s="67"/>
      <c r="B72" s="59" t="s">
        <v>683</v>
      </c>
      <c r="C72" s="33" t="s">
        <v>74</v>
      </c>
      <c r="D72" s="30"/>
      <c r="E72" s="82" t="s">
        <v>75</v>
      </c>
      <c r="G72" s="66"/>
      <c r="H72" s="66"/>
      <c r="I72" s="66"/>
      <c r="J72" s="224"/>
      <c r="K72" s="224"/>
      <c r="L72" s="224"/>
      <c r="M72" s="224"/>
      <c r="N72" s="224"/>
      <c r="O72" s="224"/>
      <c r="P72" s="224"/>
      <c r="Q72" s="224"/>
      <c r="R72" s="224"/>
      <c r="S72" s="224"/>
      <c r="T72" s="224"/>
      <c r="U72" s="224"/>
      <c r="V72" s="224"/>
      <c r="W72" s="224"/>
      <c r="X72" s="224"/>
      <c r="Y72" s="224"/>
      <c r="Z72" s="224"/>
      <c r="AA72" s="224"/>
      <c r="AB72" s="70"/>
      <c r="AC72" s="251"/>
      <c r="AD72" s="247"/>
      <c r="AE72" s="247"/>
      <c r="AF72" s="66"/>
      <c r="AG72" s="66"/>
      <c r="AH72" s="66"/>
      <c r="AI72" s="66"/>
      <c r="AJ72" s="66"/>
      <c r="AK72" s="66"/>
      <c r="AL72" s="66"/>
      <c r="AM72" s="66"/>
      <c r="AN72" s="66"/>
      <c r="AO72" s="66"/>
      <c r="AP72" s="66"/>
      <c r="AQ72" s="168"/>
      <c r="AR72" s="168"/>
      <c r="AS72" s="168"/>
      <c r="AT72" s="168"/>
      <c r="AU72" s="168"/>
      <c r="AV72" s="168"/>
      <c r="AW72" s="168"/>
      <c r="AX72" s="168"/>
      <c r="AY72" s="168"/>
      <c r="AZ72" s="168"/>
    </row>
    <row r="73" spans="1:52" s="25" customFormat="1" ht="26.1" customHeight="1">
      <c r="A73" s="67"/>
      <c r="B73" s="59" t="s">
        <v>369</v>
      </c>
      <c r="C73" s="33" t="s">
        <v>76</v>
      </c>
      <c r="D73" s="30"/>
      <c r="E73" s="82" t="s">
        <v>77</v>
      </c>
      <c r="G73" s="66"/>
      <c r="H73" s="66"/>
      <c r="I73" s="66"/>
      <c r="J73" s="66"/>
      <c r="K73" s="66"/>
      <c r="L73" s="66"/>
      <c r="M73" s="66"/>
      <c r="N73" s="66"/>
      <c r="O73" s="66"/>
      <c r="P73" s="66"/>
      <c r="Q73" s="66"/>
      <c r="R73" s="66"/>
      <c r="S73" s="66"/>
      <c r="T73" s="66"/>
      <c r="U73" s="66"/>
      <c r="V73" s="66"/>
      <c r="W73" s="66"/>
      <c r="X73" s="66"/>
      <c r="Y73" s="66"/>
      <c r="Z73" s="66"/>
      <c r="AA73" s="66"/>
      <c r="AB73" s="70"/>
      <c r="AC73" s="251"/>
      <c r="AD73" s="247"/>
      <c r="AE73" s="247"/>
      <c r="AF73" s="66"/>
      <c r="AG73" s="66"/>
      <c r="AH73" s="66"/>
      <c r="AI73" s="66"/>
      <c r="AJ73" s="66"/>
      <c r="AK73" s="66"/>
      <c r="AL73" s="66"/>
      <c r="AM73" s="66"/>
      <c r="AN73" s="66"/>
      <c r="AO73" s="66"/>
      <c r="AP73" s="66"/>
      <c r="AQ73" s="168"/>
      <c r="AR73" s="168"/>
      <c r="AS73" s="168"/>
      <c r="AT73" s="168"/>
      <c r="AU73" s="168"/>
      <c r="AV73" s="168"/>
      <c r="AW73" s="168"/>
      <c r="AX73" s="168"/>
      <c r="AY73" s="168"/>
      <c r="AZ73" s="168"/>
    </row>
    <row r="74" spans="1:52" s="25" customFormat="1" ht="26.1" customHeight="1">
      <c r="A74" s="67"/>
      <c r="B74" s="59" t="s">
        <v>78</v>
      </c>
      <c r="C74" s="33" t="s">
        <v>79</v>
      </c>
      <c r="D74" s="30"/>
      <c r="E74" s="82" t="s">
        <v>80</v>
      </c>
      <c r="G74" s="66"/>
      <c r="H74" s="66"/>
      <c r="I74" s="66"/>
      <c r="J74" s="66"/>
      <c r="K74" s="66"/>
      <c r="L74" s="66"/>
      <c r="M74" s="66"/>
      <c r="N74" s="66"/>
      <c r="O74" s="66"/>
      <c r="P74" s="66"/>
      <c r="Q74" s="66"/>
      <c r="R74" s="66"/>
      <c r="S74" s="66"/>
      <c r="T74" s="66"/>
      <c r="U74" s="66"/>
      <c r="V74" s="66"/>
      <c r="W74" s="66"/>
      <c r="X74" s="66"/>
      <c r="Y74" s="66"/>
      <c r="Z74" s="66"/>
      <c r="AA74" s="66"/>
      <c r="AB74" s="70"/>
      <c r="AC74" s="251"/>
      <c r="AD74" s="247"/>
      <c r="AE74" s="247"/>
      <c r="AF74" s="66"/>
      <c r="AG74" s="66"/>
      <c r="AH74" s="66"/>
      <c r="AI74" s="66"/>
      <c r="AJ74" s="66"/>
      <c r="AK74" s="66"/>
      <c r="AL74" s="66"/>
      <c r="AM74" s="66"/>
      <c r="AN74" s="66"/>
      <c r="AO74" s="66"/>
      <c r="AP74" s="66"/>
      <c r="AQ74" s="168"/>
      <c r="AR74" s="168"/>
      <c r="AS74" s="168"/>
      <c r="AT74" s="168"/>
      <c r="AU74" s="168"/>
      <c r="AV74" s="168"/>
      <c r="AW74" s="168"/>
      <c r="AX74" s="168"/>
      <c r="AY74" s="168"/>
      <c r="AZ74" s="168"/>
    </row>
    <row r="75" spans="1:52" ht="26.1" customHeight="1">
      <c r="A75" s="67"/>
      <c r="B75" s="59" t="s">
        <v>81</v>
      </c>
      <c r="C75" s="33" t="s">
        <v>82</v>
      </c>
      <c r="E75" s="82" t="s">
        <v>83</v>
      </c>
      <c r="F75" s="25"/>
      <c r="G75" s="224"/>
      <c r="H75" s="224"/>
      <c r="J75" s="224"/>
      <c r="K75" s="224"/>
      <c r="L75" s="224"/>
      <c r="M75" s="224"/>
      <c r="N75" s="224"/>
      <c r="O75" s="224"/>
      <c r="P75" s="224"/>
      <c r="Q75" s="224"/>
      <c r="R75" s="224"/>
      <c r="S75" s="224"/>
      <c r="T75" s="224"/>
      <c r="U75" s="224"/>
      <c r="V75" s="224"/>
      <c r="W75" s="224"/>
      <c r="X75" s="224"/>
      <c r="Y75" s="224"/>
      <c r="Z75" s="224"/>
      <c r="AA75" s="224"/>
      <c r="AB75" s="70"/>
      <c r="AC75" s="251"/>
      <c r="AQ75" s="171"/>
      <c r="AR75" s="171"/>
      <c r="AS75" s="171"/>
      <c r="AT75" s="171"/>
      <c r="AU75" s="171"/>
      <c r="AV75" s="171"/>
      <c r="AW75" s="171"/>
      <c r="AX75" s="171"/>
      <c r="AY75" s="171"/>
      <c r="AZ75" s="171"/>
    </row>
    <row r="76" spans="1:52" ht="26.1" customHeight="1">
      <c r="A76" s="67"/>
      <c r="B76" s="59" t="s">
        <v>84</v>
      </c>
      <c r="C76" s="33" t="s">
        <v>85</v>
      </c>
      <c r="E76" s="82" t="s">
        <v>86</v>
      </c>
      <c r="F76" s="25"/>
      <c r="G76" s="224"/>
      <c r="H76" s="224"/>
      <c r="J76" s="224"/>
      <c r="K76" s="224"/>
      <c r="L76" s="224"/>
      <c r="M76" s="224"/>
      <c r="N76" s="224"/>
      <c r="O76" s="224"/>
      <c r="P76" s="224"/>
      <c r="Q76" s="224"/>
      <c r="R76" s="224"/>
      <c r="S76" s="224"/>
      <c r="T76" s="224"/>
      <c r="U76" s="224"/>
      <c r="V76" s="224"/>
      <c r="W76" s="224"/>
      <c r="X76" s="224"/>
      <c r="Y76" s="224"/>
      <c r="Z76" s="224"/>
      <c r="AA76" s="224"/>
      <c r="AB76" s="70"/>
      <c r="AC76" s="251"/>
      <c r="AQ76" s="171"/>
      <c r="AR76" s="171"/>
      <c r="AS76" s="171"/>
      <c r="AT76" s="171"/>
      <c r="AU76" s="171"/>
      <c r="AV76" s="171"/>
      <c r="AW76" s="171"/>
      <c r="AX76" s="171"/>
      <c r="AY76" s="171"/>
      <c r="AZ76" s="171"/>
    </row>
    <row r="77" spans="1:52" ht="26.1" customHeight="1">
      <c r="A77" s="59"/>
      <c r="B77" s="59" t="s">
        <v>87</v>
      </c>
      <c r="C77" s="33" t="s">
        <v>88</v>
      </c>
      <c r="E77" s="82" t="s">
        <v>89</v>
      </c>
      <c r="F77" s="26"/>
      <c r="G77" s="224"/>
      <c r="H77" s="224"/>
      <c r="J77" s="224"/>
      <c r="K77" s="224"/>
      <c r="L77" s="224"/>
      <c r="M77" s="224"/>
      <c r="N77" s="224"/>
      <c r="O77" s="224"/>
      <c r="P77" s="224"/>
      <c r="Q77" s="224"/>
      <c r="R77" s="224"/>
      <c r="S77" s="224"/>
      <c r="T77" s="224"/>
      <c r="U77" s="224"/>
      <c r="V77" s="224"/>
      <c r="W77" s="224"/>
      <c r="X77" s="224"/>
      <c r="Y77" s="224"/>
      <c r="Z77" s="224"/>
      <c r="AA77" s="224"/>
      <c r="AB77" s="70"/>
      <c r="AC77" s="251"/>
      <c r="AQ77" s="171"/>
      <c r="AR77" s="171"/>
      <c r="AS77" s="171"/>
      <c r="AT77" s="171"/>
      <c r="AU77" s="171"/>
      <c r="AV77" s="171"/>
      <c r="AW77" s="171"/>
      <c r="AX77" s="171"/>
      <c r="AY77" s="171"/>
      <c r="AZ77" s="171"/>
    </row>
    <row r="78" spans="1:52" ht="26.1" customHeight="1">
      <c r="A78" s="59"/>
      <c r="B78" s="59" t="s">
        <v>23</v>
      </c>
      <c r="C78" s="33" t="s">
        <v>90</v>
      </c>
      <c r="E78" s="82" t="s">
        <v>91</v>
      </c>
      <c r="F78" s="26"/>
      <c r="G78" s="224"/>
      <c r="H78" s="224"/>
      <c r="J78" s="224"/>
      <c r="K78" s="224"/>
      <c r="L78" s="224"/>
      <c r="M78" s="224"/>
      <c r="N78" s="224"/>
      <c r="O78" s="224"/>
      <c r="P78" s="224"/>
      <c r="Q78" s="224"/>
      <c r="R78" s="224"/>
      <c r="S78" s="224"/>
      <c r="T78" s="224"/>
      <c r="U78" s="224"/>
      <c r="V78" s="224"/>
      <c r="W78" s="224"/>
      <c r="X78" s="224"/>
      <c r="Y78" s="224"/>
      <c r="Z78" s="224"/>
      <c r="AA78" s="224"/>
      <c r="AB78" s="70"/>
      <c r="AC78" s="251"/>
      <c r="AQ78" s="171"/>
      <c r="AR78" s="171"/>
      <c r="AS78" s="171"/>
      <c r="AT78" s="171"/>
      <c r="AU78" s="171"/>
      <c r="AV78" s="171"/>
      <c r="AW78" s="171"/>
      <c r="AX78" s="171"/>
      <c r="AY78" s="171"/>
      <c r="AZ78" s="171"/>
    </row>
    <row r="79" spans="1:52" ht="26.1" customHeight="1">
      <c r="A79" s="59"/>
      <c r="B79" s="59" t="s">
        <v>92</v>
      </c>
      <c r="C79" s="33" t="s">
        <v>93</v>
      </c>
      <c r="E79" s="82" t="s">
        <v>94</v>
      </c>
      <c r="F79" s="26"/>
      <c r="G79" s="224"/>
      <c r="H79" s="224"/>
      <c r="J79" s="224"/>
      <c r="K79" s="224"/>
      <c r="L79" s="224"/>
      <c r="M79" s="224"/>
      <c r="N79" s="224"/>
      <c r="O79" s="224"/>
      <c r="P79" s="224"/>
      <c r="Q79" s="224"/>
      <c r="R79" s="224"/>
      <c r="S79" s="224"/>
      <c r="T79" s="224"/>
      <c r="U79" s="224"/>
      <c r="V79" s="224"/>
      <c r="W79" s="224"/>
      <c r="X79" s="224"/>
      <c r="Y79" s="224"/>
      <c r="Z79" s="224"/>
      <c r="AA79" s="224"/>
      <c r="AB79" s="70"/>
      <c r="AC79" s="251"/>
      <c r="AQ79" s="171"/>
      <c r="AR79" s="171"/>
      <c r="AS79" s="171"/>
      <c r="AT79" s="171"/>
      <c r="AU79" s="171"/>
      <c r="AV79" s="171"/>
      <c r="AW79" s="171"/>
      <c r="AX79" s="171"/>
      <c r="AY79" s="171"/>
      <c r="AZ79" s="171"/>
    </row>
    <row r="80" spans="1:52" ht="41.25" customHeight="1">
      <c r="A80" s="59"/>
      <c r="B80" s="59" t="s">
        <v>95</v>
      </c>
      <c r="C80" s="33" t="s">
        <v>96</v>
      </c>
      <c r="E80" s="82" t="s">
        <v>97</v>
      </c>
      <c r="F80" s="26"/>
      <c r="G80" s="224"/>
      <c r="H80" s="224"/>
      <c r="AB80" s="250"/>
      <c r="AC80" s="251"/>
      <c r="AQ80" s="171"/>
      <c r="AR80" s="171"/>
      <c r="AS80" s="171"/>
      <c r="AT80" s="171"/>
      <c r="AU80" s="171"/>
      <c r="AV80" s="171"/>
      <c r="AW80" s="171"/>
      <c r="AX80" s="171"/>
      <c r="AY80" s="171"/>
      <c r="AZ80" s="171"/>
    </row>
    <row r="81" spans="1:52" ht="38.25" customHeight="1">
      <c r="A81" s="59"/>
      <c r="B81" s="59" t="s">
        <v>98</v>
      </c>
      <c r="C81" s="33" t="s">
        <v>99</v>
      </c>
      <c r="E81" s="82" t="s">
        <v>100</v>
      </c>
      <c r="F81" s="26"/>
      <c r="G81" s="88"/>
      <c r="H81" s="88"/>
      <c r="AB81" s="250"/>
      <c r="AC81" s="251"/>
      <c r="AQ81" s="171"/>
      <c r="AR81" s="171"/>
      <c r="AS81" s="171"/>
      <c r="AT81" s="171"/>
      <c r="AU81" s="171"/>
      <c r="AV81" s="171"/>
      <c r="AW81" s="171"/>
      <c r="AX81" s="171"/>
      <c r="AY81" s="171"/>
      <c r="AZ81" s="171"/>
    </row>
    <row r="82" spans="1:52" ht="38.25" customHeight="1">
      <c r="A82" s="59"/>
      <c r="B82" s="59" t="s">
        <v>102</v>
      </c>
      <c r="C82" s="33" t="s">
        <v>822</v>
      </c>
      <c r="E82" s="82" t="s">
        <v>823</v>
      </c>
      <c r="F82" s="26"/>
      <c r="G82" s="88"/>
      <c r="H82" s="88"/>
      <c r="AB82" s="250"/>
      <c r="AC82" s="251"/>
      <c r="AQ82" s="171"/>
      <c r="AR82" s="171"/>
      <c r="AS82" s="171"/>
      <c r="AT82" s="171"/>
      <c r="AU82" s="171"/>
      <c r="AV82" s="171"/>
      <c r="AW82" s="171"/>
      <c r="AX82" s="171"/>
      <c r="AY82" s="171"/>
      <c r="AZ82" s="171"/>
    </row>
    <row r="83" spans="1:52" ht="51.75" customHeight="1">
      <c r="B83" s="84" t="s">
        <v>102</v>
      </c>
      <c r="C83" s="1012" t="s">
        <v>103</v>
      </c>
      <c r="D83" s="1012"/>
      <c r="E83" s="89" t="s">
        <v>101</v>
      </c>
      <c r="F83" s="26"/>
      <c r="G83" s="88"/>
      <c r="H83" s="88"/>
      <c r="AB83" s="250"/>
      <c r="AC83" s="251"/>
      <c r="AQ83" s="171"/>
      <c r="AR83" s="171"/>
      <c r="AS83" s="171"/>
      <c r="AT83" s="171"/>
      <c r="AU83" s="171"/>
      <c r="AV83" s="171"/>
      <c r="AW83" s="171"/>
      <c r="AX83" s="171"/>
      <c r="AY83" s="171"/>
      <c r="AZ83" s="171"/>
    </row>
    <row r="84" spans="1:52" ht="47.25" customHeight="1">
      <c r="B84" s="1072" t="s">
        <v>104</v>
      </c>
      <c r="C84" s="1072"/>
      <c r="D84" s="1072"/>
      <c r="E84" s="1072"/>
      <c r="F84" s="1072"/>
      <c r="G84" s="88"/>
      <c r="H84" s="88"/>
      <c r="AB84" s="250"/>
      <c r="AC84" s="251"/>
      <c r="AQ84" s="171"/>
      <c r="AR84" s="171"/>
      <c r="AS84" s="171"/>
      <c r="AT84" s="171"/>
      <c r="AU84" s="171"/>
      <c r="AV84" s="171"/>
      <c r="AW84" s="171"/>
      <c r="AX84" s="171"/>
      <c r="AY84" s="171"/>
      <c r="AZ84" s="171"/>
    </row>
    <row r="85" spans="1:52" ht="60.75" customHeight="1">
      <c r="A85" s="84">
        <v>7</v>
      </c>
      <c r="B85" s="1072" t="s">
        <v>106</v>
      </c>
      <c r="C85" s="1072"/>
      <c r="D85" s="1072"/>
      <c r="E85" s="1072"/>
      <c r="F85" s="1072"/>
      <c r="G85" s="88"/>
      <c r="H85" s="88"/>
      <c r="AB85" s="250"/>
      <c r="AC85" s="251"/>
      <c r="AQ85" s="171"/>
      <c r="AR85" s="171"/>
      <c r="AS85" s="171"/>
      <c r="AT85" s="171"/>
      <c r="AU85" s="171"/>
      <c r="AV85" s="171"/>
      <c r="AW85" s="171"/>
      <c r="AX85" s="171"/>
      <c r="AY85" s="171"/>
      <c r="AZ85" s="171"/>
    </row>
    <row r="86" spans="1:52" ht="51.75" customHeight="1">
      <c r="A86" s="84">
        <v>8</v>
      </c>
      <c r="B86" s="1072" t="s">
        <v>107</v>
      </c>
      <c r="C86" s="1072"/>
      <c r="D86" s="1072"/>
      <c r="E86" s="1072"/>
      <c r="F86" s="1072"/>
      <c r="G86" s="88"/>
      <c r="H86" s="88"/>
      <c r="AB86" s="250"/>
      <c r="AC86" s="251"/>
      <c r="AQ86" s="171"/>
      <c r="AR86" s="171"/>
      <c r="AS86" s="171"/>
      <c r="AT86" s="171"/>
      <c r="AU86" s="171"/>
      <c r="AV86" s="171"/>
      <c r="AW86" s="171"/>
      <c r="AX86" s="171"/>
      <c r="AY86" s="171"/>
      <c r="AZ86" s="171"/>
    </row>
    <row r="87" spans="1:52" ht="60.75" customHeight="1">
      <c r="A87" s="84">
        <v>9</v>
      </c>
      <c r="B87" s="1072" t="s">
        <v>108</v>
      </c>
      <c r="C87" s="1072"/>
      <c r="D87" s="1072"/>
      <c r="E87" s="1072"/>
      <c r="F87" s="1072"/>
      <c r="G87" s="88"/>
      <c r="H87" s="88"/>
      <c r="AB87" s="250"/>
      <c r="AC87" s="251"/>
      <c r="AQ87" s="171"/>
      <c r="AR87" s="171"/>
      <c r="AS87" s="171"/>
      <c r="AT87" s="171"/>
      <c r="AU87" s="171"/>
      <c r="AV87" s="171"/>
      <c r="AW87" s="171"/>
      <c r="AX87" s="171"/>
      <c r="AY87" s="171"/>
      <c r="AZ87" s="171"/>
    </row>
    <row r="88" spans="1:52" ht="58.5" customHeight="1">
      <c r="A88" s="84">
        <v>10</v>
      </c>
      <c r="B88" s="1072" t="s">
        <v>109</v>
      </c>
      <c r="C88" s="1072"/>
      <c r="D88" s="1072"/>
      <c r="E88" s="1072"/>
      <c r="F88" s="1072"/>
      <c r="G88" s="88"/>
      <c r="H88" s="88"/>
      <c r="AB88" s="250"/>
      <c r="AC88" s="251"/>
      <c r="AQ88" s="171"/>
      <c r="AR88" s="171"/>
      <c r="AS88" s="171"/>
      <c r="AT88" s="171"/>
      <c r="AU88" s="171"/>
      <c r="AV88" s="171"/>
      <c r="AW88" s="171"/>
      <c r="AX88" s="171"/>
      <c r="AY88" s="171"/>
      <c r="AZ88" s="171"/>
    </row>
    <row r="89" spans="1:52" ht="45" customHeight="1">
      <c r="A89" s="84">
        <v>11</v>
      </c>
      <c r="B89" s="1072" t="s">
        <v>110</v>
      </c>
      <c r="C89" s="1072"/>
      <c r="D89" s="1072"/>
      <c r="E89" s="1072"/>
      <c r="F89" s="1072"/>
      <c r="G89" s="71"/>
      <c r="H89" s="71"/>
      <c r="AB89" s="250"/>
      <c r="AC89" s="251"/>
      <c r="AQ89" s="171"/>
      <c r="AR89" s="171"/>
      <c r="AS89" s="171"/>
      <c r="AT89" s="171"/>
      <c r="AU89" s="171"/>
      <c r="AV89" s="171"/>
      <c r="AW89" s="171"/>
      <c r="AX89" s="171"/>
      <c r="AY89" s="171"/>
      <c r="AZ89" s="171"/>
    </row>
    <row r="90" spans="1:52" ht="47.25" customHeight="1">
      <c r="A90" s="84">
        <v>12</v>
      </c>
      <c r="B90" s="1072" t="s">
        <v>111</v>
      </c>
      <c r="C90" s="1072"/>
      <c r="D90" s="1072"/>
      <c r="E90" s="1072"/>
      <c r="F90" s="1072"/>
      <c r="G90" s="71"/>
      <c r="H90" s="71"/>
      <c r="AB90" s="250"/>
      <c r="AC90" s="251"/>
      <c r="AQ90" s="171"/>
      <c r="AR90" s="171"/>
      <c r="AS90" s="171"/>
      <c r="AT90" s="171"/>
      <c r="AU90" s="171"/>
      <c r="AV90" s="171"/>
      <c r="AW90" s="171"/>
      <c r="AX90" s="171"/>
      <c r="AY90" s="171"/>
      <c r="AZ90" s="171"/>
    </row>
    <row r="91" spans="1:52" ht="35.1" customHeight="1">
      <c r="A91" s="67"/>
      <c r="B91" s="906" t="s">
        <v>588</v>
      </c>
      <c r="C91" s="906"/>
      <c r="D91" s="906" t="s">
        <v>112</v>
      </c>
      <c r="E91" s="906"/>
      <c r="F91" s="50" t="s">
        <v>589</v>
      </c>
      <c r="G91" s="71"/>
      <c r="H91" s="71"/>
      <c r="AB91" s="250"/>
      <c r="AC91" s="251"/>
      <c r="AQ91" s="171"/>
      <c r="AR91" s="171"/>
      <c r="AS91" s="171"/>
      <c r="AT91" s="171"/>
      <c r="AU91" s="171"/>
      <c r="AV91" s="171"/>
      <c r="AW91" s="171"/>
      <c r="AX91" s="171"/>
      <c r="AY91" s="171"/>
      <c r="AZ91" s="171"/>
    </row>
    <row r="92" spans="1:52" ht="29.25" customHeight="1">
      <c r="A92" s="67"/>
      <c r="B92" s="1077"/>
      <c r="C92" s="1077"/>
      <c r="D92" s="905"/>
      <c r="E92" s="905"/>
      <c r="F92" s="98"/>
      <c r="G92" s="71"/>
      <c r="H92" s="71"/>
      <c r="AB92" s="250"/>
      <c r="AC92" s="251"/>
      <c r="AQ92" s="171"/>
      <c r="AR92" s="171"/>
      <c r="AS92" s="171"/>
      <c r="AT92" s="171"/>
      <c r="AU92" s="171"/>
      <c r="AV92" s="171"/>
      <c r="AW92" s="171"/>
      <c r="AX92" s="171"/>
      <c r="AY92" s="171"/>
      <c r="AZ92" s="171"/>
    </row>
    <row r="93" spans="1:52" ht="29.25" customHeight="1">
      <c r="A93" s="67"/>
      <c r="B93" s="1077"/>
      <c r="C93" s="1077"/>
      <c r="D93" s="905"/>
      <c r="E93" s="905"/>
      <c r="F93" s="98"/>
      <c r="G93" s="71"/>
      <c r="H93" s="71"/>
      <c r="AB93" s="250"/>
      <c r="AC93" s="251"/>
      <c r="AQ93" s="171"/>
      <c r="AR93" s="171"/>
      <c r="AS93" s="171"/>
      <c r="AT93" s="171"/>
      <c r="AU93" s="171"/>
      <c r="AV93" s="171"/>
      <c r="AW93" s="171"/>
      <c r="AX93" s="171"/>
      <c r="AY93" s="171"/>
      <c r="AZ93" s="171"/>
    </row>
    <row r="94" spans="1:52" ht="29.25" customHeight="1">
      <c r="A94" s="67"/>
      <c r="B94" s="1077"/>
      <c r="C94" s="1077"/>
      <c r="D94" s="905"/>
      <c r="E94" s="905"/>
      <c r="F94" s="98"/>
      <c r="G94" s="88"/>
      <c r="H94" s="88"/>
      <c r="AB94" s="250"/>
      <c r="AC94" s="251"/>
      <c r="AQ94" s="171"/>
      <c r="AR94" s="171"/>
      <c r="AS94" s="171"/>
      <c r="AT94" s="171"/>
      <c r="AU94" s="171"/>
      <c r="AV94" s="171"/>
      <c r="AW94" s="171"/>
      <c r="AX94" s="171"/>
      <c r="AY94" s="171"/>
      <c r="AZ94" s="171"/>
    </row>
    <row r="95" spans="1:52" ht="42" customHeight="1">
      <c r="A95" s="67"/>
      <c r="B95" s="640" t="s">
        <v>308</v>
      </c>
      <c r="C95" s="640"/>
      <c r="D95" s="1070"/>
      <c r="E95" s="1070"/>
      <c r="F95" s="71"/>
      <c r="G95" s="88"/>
      <c r="H95" s="88"/>
      <c r="AB95" s="250"/>
      <c r="AC95" s="251"/>
      <c r="AQ95" s="171"/>
      <c r="AR95" s="171"/>
      <c r="AS95" s="171"/>
      <c r="AT95" s="171"/>
      <c r="AU95" s="171"/>
      <c r="AV95" s="171"/>
      <c r="AW95" s="171"/>
      <c r="AX95" s="171"/>
      <c r="AY95" s="171"/>
      <c r="AZ95" s="171"/>
    </row>
    <row r="96" spans="1:52" ht="80.25" customHeight="1">
      <c r="A96" s="84">
        <v>13</v>
      </c>
      <c r="B96" s="1072" t="s">
        <v>340</v>
      </c>
      <c r="C96" s="1072"/>
      <c r="D96" s="1072"/>
      <c r="E96" s="1072"/>
      <c r="F96" s="1072"/>
      <c r="G96" s="71"/>
      <c r="H96" s="71"/>
      <c r="AB96" s="250"/>
      <c r="AC96" s="251"/>
      <c r="AQ96" s="171"/>
      <c r="AR96" s="171"/>
      <c r="AS96" s="171"/>
      <c r="AT96" s="171"/>
      <c r="AU96" s="171"/>
      <c r="AV96" s="171"/>
      <c r="AW96" s="171"/>
      <c r="AX96" s="171"/>
      <c r="AY96" s="171"/>
      <c r="AZ96" s="171"/>
    </row>
    <row r="97" spans="1:52" ht="109.5" customHeight="1">
      <c r="A97" s="89">
        <v>14</v>
      </c>
      <c r="B97" s="1072" t="s">
        <v>309</v>
      </c>
      <c r="C97" s="1072"/>
      <c r="D97" s="1072"/>
      <c r="E97" s="1072"/>
      <c r="F97" s="1072"/>
      <c r="G97" s="33"/>
      <c r="H97" s="33"/>
      <c r="AB97" s="250"/>
      <c r="AC97" s="251"/>
      <c r="AQ97" s="171"/>
      <c r="AR97" s="171"/>
      <c r="AS97" s="171"/>
      <c r="AT97" s="171"/>
      <c r="AU97" s="171"/>
      <c r="AV97" s="171"/>
      <c r="AW97" s="171"/>
      <c r="AX97" s="171"/>
      <c r="AY97" s="171"/>
      <c r="AZ97" s="171"/>
    </row>
    <row r="98" spans="1:52" ht="161.25" customHeight="1">
      <c r="A98" s="89">
        <v>15</v>
      </c>
      <c r="B98" s="1072" t="s">
        <v>846</v>
      </c>
      <c r="C98" s="1072"/>
      <c r="D98" s="1072"/>
      <c r="E98" s="1072"/>
      <c r="F98" s="1072"/>
      <c r="G98" s="33"/>
      <c r="H98" s="33"/>
      <c r="AB98" s="250"/>
      <c r="AC98" s="251"/>
      <c r="AQ98" s="171"/>
      <c r="AR98" s="171"/>
      <c r="AS98" s="171"/>
      <c r="AT98" s="171"/>
      <c r="AU98" s="171"/>
      <c r="AV98" s="171"/>
      <c r="AW98" s="171"/>
      <c r="AX98" s="171"/>
      <c r="AY98" s="171"/>
      <c r="AZ98" s="171"/>
    </row>
    <row r="99" spans="1:52" ht="15.95" customHeight="1">
      <c r="A99" s="90"/>
      <c r="B99" s="30" t="str">
        <f>IF(ISERROR("Dated this " &amp; AI6 &amp; LOOKUP(AI6,AG1:AG36,AH1:AH36) &amp; " day of " &amp; AI8 &amp; " " &amp;AI9), "", "Dated this " &amp; AI6 &amp; LOOKUP(AI6,AG1:AG36,AH1:AH36) &amp; " day of " &amp; AI8 &amp; " " &amp;AI9)</f>
        <v/>
      </c>
      <c r="E99" s="71"/>
      <c r="F99" s="71"/>
      <c r="G99" s="33"/>
      <c r="H99" s="33"/>
      <c r="AB99" s="250"/>
      <c r="AC99" s="251"/>
      <c r="AQ99" s="171"/>
      <c r="AR99" s="171"/>
      <c r="AS99" s="171"/>
      <c r="AT99" s="171"/>
      <c r="AU99" s="171"/>
      <c r="AV99" s="171"/>
      <c r="AW99" s="171"/>
      <c r="AX99" s="171"/>
      <c r="AY99" s="171"/>
      <c r="AZ99" s="171"/>
    </row>
    <row r="100" spans="1:52" ht="21" customHeight="1">
      <c r="A100" s="90"/>
      <c r="B100" s="39" t="s">
        <v>310</v>
      </c>
      <c r="C100" s="26"/>
      <c r="D100" s="33"/>
      <c r="E100" s="33"/>
      <c r="F100" s="33"/>
      <c r="G100" s="45"/>
      <c r="H100" s="45"/>
      <c r="AB100" s="250"/>
      <c r="AC100" s="251"/>
      <c r="AQ100" s="171"/>
      <c r="AR100" s="171"/>
      <c r="AS100" s="171"/>
      <c r="AT100" s="171"/>
      <c r="AU100" s="171"/>
      <c r="AV100" s="171"/>
      <c r="AW100" s="171"/>
      <c r="AX100" s="171"/>
      <c r="AY100" s="171"/>
      <c r="AZ100" s="171"/>
    </row>
    <row r="101" spans="1:52" ht="21" customHeight="1">
      <c r="A101" s="90"/>
      <c r="B101" s="67"/>
      <c r="C101" s="33"/>
      <c r="D101" s="33"/>
      <c r="E101" s="33"/>
      <c r="F101" s="33"/>
      <c r="G101" s="45"/>
      <c r="H101" s="45"/>
      <c r="AB101" s="250"/>
      <c r="AC101" s="251"/>
      <c r="AQ101" s="171"/>
      <c r="AR101" s="171"/>
      <c r="AS101" s="171"/>
      <c r="AT101" s="171"/>
      <c r="AU101" s="171"/>
      <c r="AV101" s="171"/>
      <c r="AW101" s="171"/>
      <c r="AX101" s="171"/>
      <c r="AY101" s="171"/>
      <c r="AZ101" s="171"/>
    </row>
    <row r="102" spans="1:52" ht="27.95" customHeight="1">
      <c r="A102" s="90"/>
      <c r="B102" s="67"/>
      <c r="C102" s="33"/>
      <c r="D102" s="33"/>
      <c r="F102" s="45" t="s">
        <v>311</v>
      </c>
      <c r="G102" s="39"/>
      <c r="H102" s="39"/>
      <c r="AQ102" s="171"/>
      <c r="AR102" s="171"/>
      <c r="AS102" s="171"/>
      <c r="AT102" s="171"/>
      <c r="AU102" s="171"/>
      <c r="AV102" s="171"/>
      <c r="AW102" s="171"/>
      <c r="AX102" s="171"/>
      <c r="AY102" s="171"/>
      <c r="AZ102" s="171"/>
    </row>
    <row r="103" spans="1:52" ht="27.95" customHeight="1">
      <c r="A103" s="90"/>
      <c r="B103" s="67"/>
      <c r="C103" s="33"/>
      <c r="F103" s="45" t="str">
        <f>"For and on behalf of " &amp; 'Attach 3(JV)'!B9</f>
        <v xml:space="preserve">For and on behalf of </v>
      </c>
      <c r="G103" s="37"/>
      <c r="H103" s="37"/>
      <c r="AQ103" s="171"/>
      <c r="AR103" s="171"/>
      <c r="AS103" s="171"/>
      <c r="AT103" s="171"/>
      <c r="AU103" s="171"/>
      <c r="AV103" s="171"/>
      <c r="AW103" s="171"/>
      <c r="AX103" s="171"/>
      <c r="AY103" s="171"/>
      <c r="AZ103" s="171"/>
    </row>
    <row r="104" spans="1:52" ht="27.95" customHeight="1">
      <c r="A104" s="83"/>
      <c r="D104" s="65"/>
      <c r="E104" s="65"/>
      <c r="F104" s="39"/>
      <c r="G104" s="37"/>
      <c r="H104" s="37"/>
      <c r="AQ104" s="171"/>
      <c r="AR104" s="171"/>
      <c r="AS104" s="171"/>
      <c r="AT104" s="171"/>
      <c r="AU104" s="171"/>
      <c r="AV104" s="171"/>
      <c r="AW104" s="171"/>
      <c r="AX104" s="171"/>
      <c r="AY104" s="171"/>
      <c r="AZ104" s="171"/>
    </row>
    <row r="105" spans="1:52" ht="27.95" customHeight="1">
      <c r="A105" s="81" t="s">
        <v>6</v>
      </c>
      <c r="B105" s="37"/>
      <c r="C105" s="204" t="str">
        <f>'Attach 3(JV)'!B24</f>
        <v/>
      </c>
      <c r="D105" s="65" t="s">
        <v>4</v>
      </c>
      <c r="E105" s="1049" t="str">
        <f>'Attach 3(JV)'!E24</f>
        <v/>
      </c>
      <c r="F105" s="1049"/>
      <c r="AQ105" s="171"/>
      <c r="AR105" s="171"/>
      <c r="AS105" s="171"/>
      <c r="AT105" s="171"/>
      <c r="AU105" s="171"/>
      <c r="AV105" s="171"/>
      <c r="AW105" s="171"/>
      <c r="AX105" s="171"/>
      <c r="AY105" s="171"/>
      <c r="AZ105" s="171"/>
    </row>
    <row r="106" spans="1:52" ht="30.75" customHeight="1">
      <c r="A106" s="81" t="s">
        <v>7</v>
      </c>
      <c r="B106" s="37"/>
      <c r="C106" s="279" t="str">
        <f>'Attach 3(JV)'!B25</f>
        <v/>
      </c>
      <c r="D106" s="65" t="s">
        <v>5</v>
      </c>
      <c r="E106" s="1049" t="str">
        <f>'Attach 3(JV)'!E25</f>
        <v/>
      </c>
      <c r="F106" s="1049"/>
      <c r="AQ106" s="171"/>
      <c r="AR106" s="171"/>
      <c r="AS106" s="171"/>
      <c r="AT106" s="171"/>
      <c r="AU106" s="171"/>
      <c r="AV106" s="171"/>
      <c r="AW106" s="171"/>
      <c r="AX106" s="171"/>
      <c r="AY106" s="171"/>
      <c r="AZ106" s="171"/>
    </row>
    <row r="107" spans="1:52" ht="39.950000000000003" customHeight="1">
      <c r="D107" s="65"/>
      <c r="E107" s="65"/>
      <c r="AQ107" s="171"/>
      <c r="AR107" s="171"/>
      <c r="AS107" s="171"/>
      <c r="AT107" s="171"/>
      <c r="AU107" s="171"/>
      <c r="AV107" s="171"/>
      <c r="AW107" s="171"/>
      <c r="AX107" s="171"/>
      <c r="AY107" s="171"/>
      <c r="AZ107" s="171"/>
    </row>
    <row r="108" spans="1:52" ht="16.5" customHeight="1">
      <c r="A108" s="81"/>
      <c r="B108" s="37"/>
      <c r="C108" s="77"/>
      <c r="E108" s="65"/>
      <c r="G108" s="235"/>
      <c r="AQ108" s="171"/>
      <c r="AR108" s="171"/>
      <c r="AS108" s="171"/>
      <c r="AT108" s="171"/>
      <c r="AU108" s="171"/>
      <c r="AV108" s="171"/>
      <c r="AW108" s="171"/>
      <c r="AX108" s="171"/>
      <c r="AY108" s="171"/>
      <c r="AZ108" s="171"/>
    </row>
    <row r="109" spans="1:52" ht="9.75" customHeight="1">
      <c r="A109" s="1076" t="s">
        <v>412</v>
      </c>
      <c r="B109" s="1076"/>
      <c r="C109" s="1076"/>
      <c r="D109" s="1076"/>
      <c r="E109" s="1076"/>
      <c r="F109" s="1076"/>
      <c r="AQ109" s="171"/>
      <c r="AR109" s="171"/>
      <c r="AS109" s="171"/>
      <c r="AT109" s="171"/>
      <c r="AU109" s="171"/>
      <c r="AV109" s="171"/>
      <c r="AW109" s="171"/>
      <c r="AX109" s="171"/>
      <c r="AY109" s="171"/>
      <c r="AZ109" s="171"/>
    </row>
    <row r="110" spans="1:52" ht="27.95" customHeight="1">
      <c r="A110" s="1070" t="str">
        <f>IF(AND(H27="JV (Joint Venture)",H28=1), "", "Other Partner -1")</f>
        <v>Other Partner -1</v>
      </c>
      <c r="B110" s="1070"/>
      <c r="D110" s="91"/>
      <c r="E110" s="112"/>
      <c r="F110" s="112" t="str">
        <f>IF(AND(H27="JV (Joint Venture)",H28=1), "Other Partner", "Other Partner -2")</f>
        <v>Other Partner -2</v>
      </c>
      <c r="H110" s="301">
        <f>IF(AND(H27="JV (Joint Venture)",H28=1), 1,2)</f>
        <v>2</v>
      </c>
      <c r="AQ110" s="171"/>
      <c r="AR110" s="171"/>
      <c r="AS110" s="171"/>
      <c r="AT110" s="171"/>
      <c r="AU110" s="171"/>
      <c r="AV110" s="171"/>
      <c r="AW110" s="171"/>
      <c r="AX110" s="171"/>
      <c r="AY110" s="171"/>
      <c r="AZ110" s="171"/>
    </row>
    <row r="111" spans="1:52" ht="27.95" customHeight="1">
      <c r="B111" s="45"/>
      <c r="C111" s="77"/>
      <c r="E111" s="45"/>
      <c r="AQ111" s="171"/>
      <c r="AR111" s="171"/>
      <c r="AS111" s="171"/>
      <c r="AT111" s="171"/>
      <c r="AU111" s="171"/>
      <c r="AV111" s="171"/>
      <c r="AW111" s="171"/>
      <c r="AX111" s="171"/>
      <c r="AY111" s="171"/>
      <c r="AZ111" s="171"/>
    </row>
    <row r="112" spans="1:52" ht="27.95" customHeight="1">
      <c r="A112" s="65" t="str">
        <f>IF(AND(H27="JV (Joint Venture)",H28=1), "", "Printed Name :")</f>
        <v>Printed Name :</v>
      </c>
      <c r="B112" s="1084"/>
      <c r="C112" s="1084"/>
      <c r="E112" s="65" t="s">
        <v>4</v>
      </c>
      <c r="F112" s="281"/>
      <c r="AQ112" s="171"/>
      <c r="AR112" s="171"/>
      <c r="AS112" s="171"/>
      <c r="AT112" s="171"/>
      <c r="AU112" s="171"/>
      <c r="AV112" s="171"/>
      <c r="AW112" s="171"/>
      <c r="AX112" s="171"/>
      <c r="AY112" s="171"/>
      <c r="AZ112" s="171"/>
    </row>
    <row r="113" spans="1:52" ht="33" customHeight="1">
      <c r="A113" s="65" t="str">
        <f>IF(AND(H27="JV (Joint Venture)",H28=1), "", "Designation :")</f>
        <v>Designation :</v>
      </c>
      <c r="B113" s="1084"/>
      <c r="C113" s="1084"/>
      <c r="E113" s="65" t="s">
        <v>5</v>
      </c>
      <c r="F113" s="281"/>
      <c r="AQ113" s="171"/>
      <c r="AR113" s="171"/>
      <c r="AS113" s="171"/>
      <c r="AT113" s="171"/>
      <c r="AU113" s="171"/>
      <c r="AV113" s="171"/>
      <c r="AW113" s="171"/>
      <c r="AX113" s="171"/>
      <c r="AY113" s="171"/>
      <c r="AZ113" s="171"/>
    </row>
    <row r="114" spans="1:52" s="25" customFormat="1" ht="21" customHeight="1">
      <c r="A114" s="30"/>
      <c r="B114" s="45"/>
      <c r="C114" s="77"/>
      <c r="D114" s="30"/>
      <c r="E114" s="45"/>
      <c r="F114" s="30"/>
      <c r="G114" s="30"/>
      <c r="H114" s="30"/>
      <c r="I114" s="66"/>
      <c r="J114" s="66"/>
      <c r="K114" s="66"/>
      <c r="L114" s="66"/>
      <c r="M114" s="66"/>
      <c r="N114" s="66"/>
      <c r="O114" s="66"/>
      <c r="P114" s="66"/>
      <c r="Q114" s="66"/>
      <c r="R114" s="66"/>
      <c r="S114" s="66"/>
      <c r="T114" s="66"/>
      <c r="U114" s="66"/>
      <c r="V114" s="66"/>
      <c r="W114" s="66"/>
      <c r="X114" s="66"/>
      <c r="Y114" s="66"/>
      <c r="Z114" s="66"/>
      <c r="AA114" s="66"/>
      <c r="AB114" s="69"/>
      <c r="AC114" s="69"/>
      <c r="AD114" s="247"/>
      <c r="AE114" s="247"/>
      <c r="AF114" s="66"/>
      <c r="AG114" s="66"/>
      <c r="AH114" s="66"/>
      <c r="AI114" s="66"/>
      <c r="AJ114" s="66"/>
      <c r="AK114" s="66"/>
      <c r="AL114" s="66"/>
      <c r="AM114" s="66"/>
      <c r="AN114" s="66"/>
      <c r="AO114" s="66"/>
      <c r="AP114" s="66"/>
      <c r="AQ114" s="168"/>
      <c r="AR114" s="168"/>
      <c r="AS114" s="168"/>
      <c r="AT114" s="168"/>
      <c r="AU114" s="168"/>
      <c r="AV114" s="168"/>
      <c r="AW114" s="168"/>
      <c r="AX114" s="168"/>
      <c r="AY114" s="168"/>
      <c r="AZ114" s="168"/>
    </row>
    <row r="115" spans="1:52" s="25" customFormat="1" ht="21" customHeight="1">
      <c r="A115" s="82" t="s">
        <v>130</v>
      </c>
      <c r="B115" s="37"/>
      <c r="C115" s="77"/>
      <c r="D115" s="30"/>
      <c r="E115" s="45"/>
      <c r="F115" s="4"/>
      <c r="G115" s="30"/>
      <c r="H115" s="30"/>
      <c r="I115" s="66"/>
      <c r="J115" s="66"/>
      <c r="K115" s="66"/>
      <c r="L115" s="66"/>
      <c r="M115" s="66"/>
      <c r="N115" s="66"/>
      <c r="O115" s="66"/>
      <c r="P115" s="66"/>
      <c r="Q115" s="66"/>
      <c r="R115" s="66"/>
      <c r="S115" s="66"/>
      <c r="T115" s="66"/>
      <c r="U115" s="66"/>
      <c r="V115" s="66"/>
      <c r="W115" s="66"/>
      <c r="X115" s="66"/>
      <c r="Y115" s="66"/>
      <c r="Z115" s="66"/>
      <c r="AA115" s="66"/>
      <c r="AB115" s="69"/>
      <c r="AC115" s="69"/>
      <c r="AD115" s="247"/>
      <c r="AE115" s="247"/>
      <c r="AF115" s="66"/>
      <c r="AG115" s="66"/>
      <c r="AH115" s="66"/>
      <c r="AI115" s="66"/>
      <c r="AJ115" s="66"/>
      <c r="AK115" s="66"/>
      <c r="AL115" s="66"/>
      <c r="AM115" s="66"/>
      <c r="AN115" s="66"/>
      <c r="AO115" s="66"/>
      <c r="AP115" s="66"/>
      <c r="AQ115" s="168"/>
      <c r="AR115" s="168"/>
      <c r="AS115" s="168"/>
      <c r="AT115" s="168"/>
      <c r="AU115" s="168"/>
      <c r="AV115" s="168"/>
      <c r="AW115" s="168"/>
      <c r="AX115" s="168"/>
      <c r="AY115" s="168"/>
      <c r="AZ115" s="168"/>
    </row>
    <row r="116" spans="1:52" s="25" customFormat="1" ht="21" customHeight="1">
      <c r="A116" s="1083" t="s">
        <v>177</v>
      </c>
      <c r="B116" s="1083"/>
      <c r="C116" s="1083"/>
      <c r="D116" s="1079"/>
      <c r="E116" s="1079"/>
      <c r="F116" s="1079"/>
      <c r="G116" s="30"/>
      <c r="H116" s="30"/>
      <c r="I116" s="66"/>
      <c r="J116" s="66"/>
      <c r="K116" s="66"/>
      <c r="L116" s="66"/>
      <c r="M116" s="66"/>
      <c r="N116" s="66"/>
      <c r="O116" s="66"/>
      <c r="P116" s="66"/>
      <c r="Q116" s="66"/>
      <c r="R116" s="66"/>
      <c r="S116" s="66"/>
      <c r="T116" s="66"/>
      <c r="U116" s="66"/>
      <c r="V116" s="66"/>
      <c r="W116" s="66"/>
      <c r="X116" s="66"/>
      <c r="Y116" s="66"/>
      <c r="Z116" s="66"/>
      <c r="AA116" s="66"/>
      <c r="AB116" s="69"/>
      <c r="AC116" s="69"/>
      <c r="AD116" s="247"/>
      <c r="AE116" s="247"/>
      <c r="AF116" s="66"/>
      <c r="AG116" s="66"/>
      <c r="AH116" s="66"/>
      <c r="AI116" s="66"/>
      <c r="AJ116" s="66"/>
      <c r="AK116" s="66"/>
      <c r="AL116" s="66"/>
      <c r="AM116" s="66"/>
      <c r="AN116" s="66"/>
      <c r="AO116" s="66"/>
      <c r="AP116" s="66"/>
      <c r="AQ116" s="168"/>
      <c r="AR116" s="168"/>
      <c r="AS116" s="168"/>
      <c r="AT116" s="168"/>
      <c r="AU116" s="168"/>
      <c r="AV116" s="168"/>
      <c r="AW116" s="168"/>
      <c r="AX116" s="168"/>
      <c r="AY116" s="168"/>
      <c r="AZ116" s="168"/>
    </row>
    <row r="117" spans="1:52" s="25" customFormat="1" ht="21" customHeight="1">
      <c r="A117" s="1080"/>
      <c r="B117" s="1080"/>
      <c r="C117" s="1080"/>
      <c r="D117" s="1079"/>
      <c r="E117" s="1079"/>
      <c r="F117" s="1079"/>
      <c r="G117" s="30"/>
      <c r="H117" s="30"/>
      <c r="I117" s="66"/>
      <c r="J117" s="66"/>
      <c r="K117" s="66"/>
      <c r="L117" s="66"/>
      <c r="M117" s="66"/>
      <c r="N117" s="66"/>
      <c r="O117" s="66"/>
      <c r="P117" s="66"/>
      <c r="Q117" s="66"/>
      <c r="R117" s="66"/>
      <c r="S117" s="66"/>
      <c r="T117" s="66"/>
      <c r="U117" s="66"/>
      <c r="V117" s="66"/>
      <c r="W117" s="66"/>
      <c r="X117" s="66"/>
      <c r="Y117" s="66"/>
      <c r="Z117" s="66"/>
      <c r="AA117" s="66"/>
      <c r="AB117" s="69"/>
      <c r="AC117" s="69"/>
      <c r="AD117" s="247"/>
      <c r="AE117" s="247"/>
      <c r="AF117" s="66"/>
      <c r="AG117" s="66"/>
      <c r="AH117" s="66"/>
      <c r="AI117" s="66"/>
      <c r="AJ117" s="66"/>
      <c r="AK117" s="66"/>
      <c r="AL117" s="66"/>
      <c r="AM117" s="66"/>
      <c r="AN117" s="66"/>
      <c r="AO117" s="66"/>
      <c r="AP117" s="66"/>
      <c r="AQ117" s="168"/>
      <c r="AR117" s="168"/>
      <c r="AS117" s="168"/>
      <c r="AT117" s="168"/>
      <c r="AU117" s="168"/>
      <c r="AV117" s="168"/>
      <c r="AW117" s="168"/>
      <c r="AX117" s="168"/>
      <c r="AY117" s="168"/>
      <c r="AZ117" s="168"/>
    </row>
    <row r="118" spans="1:52" s="25" customFormat="1" ht="21" customHeight="1">
      <c r="A118" s="1081"/>
      <c r="B118" s="1081"/>
      <c r="C118" s="1081"/>
      <c r="D118" s="1079"/>
      <c r="E118" s="1079"/>
      <c r="F118" s="1079"/>
      <c r="G118" s="30"/>
      <c r="H118" s="30"/>
      <c r="I118" s="66"/>
      <c r="J118" s="66"/>
      <c r="K118" s="66"/>
      <c r="L118" s="66"/>
      <c r="M118" s="66"/>
      <c r="N118" s="66"/>
      <c r="O118" s="66"/>
      <c r="P118" s="66"/>
      <c r="Q118" s="66"/>
      <c r="R118" s="66"/>
      <c r="S118" s="66"/>
      <c r="T118" s="66"/>
      <c r="U118" s="66"/>
      <c r="V118" s="66"/>
      <c r="W118" s="66"/>
      <c r="X118" s="66"/>
      <c r="Y118" s="66"/>
      <c r="Z118" s="66"/>
      <c r="AA118" s="66"/>
      <c r="AB118" s="69"/>
      <c r="AC118" s="69"/>
      <c r="AD118" s="247"/>
      <c r="AE118" s="247"/>
      <c r="AF118" s="66"/>
      <c r="AG118" s="66"/>
      <c r="AH118" s="66"/>
      <c r="AI118" s="66"/>
      <c r="AJ118" s="66"/>
      <c r="AK118" s="66"/>
      <c r="AL118" s="66"/>
      <c r="AM118" s="66"/>
      <c r="AN118" s="66"/>
      <c r="AO118" s="66"/>
      <c r="AP118" s="66"/>
      <c r="AQ118" s="168"/>
      <c r="AR118" s="168"/>
      <c r="AS118" s="168"/>
      <c r="AT118" s="168"/>
      <c r="AU118" s="168"/>
      <c r="AV118" s="168"/>
      <c r="AW118" s="168"/>
      <c r="AX118" s="168"/>
      <c r="AY118" s="168"/>
      <c r="AZ118" s="168"/>
    </row>
    <row r="119" spans="1:52" s="25" customFormat="1" ht="30.75" customHeight="1">
      <c r="A119" s="1078" t="s">
        <v>178</v>
      </c>
      <c r="B119" s="1078"/>
      <c r="C119" s="1078"/>
      <c r="D119" s="1079"/>
      <c r="E119" s="1079"/>
      <c r="F119" s="1079"/>
      <c r="G119" s="91"/>
      <c r="H119" s="91"/>
      <c r="I119" s="66"/>
      <c r="J119" s="66"/>
      <c r="K119" s="66"/>
      <c r="L119" s="66"/>
      <c r="M119" s="66"/>
      <c r="N119" s="66"/>
      <c r="O119" s="66"/>
      <c r="P119" s="66"/>
      <c r="Q119" s="66"/>
      <c r="R119" s="66"/>
      <c r="S119" s="66"/>
      <c r="T119" s="66"/>
      <c r="U119" s="66"/>
      <c r="V119" s="66"/>
      <c r="W119" s="66"/>
      <c r="X119" s="66"/>
      <c r="Y119" s="66"/>
      <c r="Z119" s="66"/>
      <c r="AA119" s="66"/>
      <c r="AB119" s="69"/>
      <c r="AC119" s="69"/>
      <c r="AD119" s="247"/>
      <c r="AE119" s="247"/>
      <c r="AF119" s="66"/>
      <c r="AG119" s="66"/>
      <c r="AH119" s="66"/>
      <c r="AI119" s="66"/>
      <c r="AJ119" s="66"/>
      <c r="AK119" s="66"/>
      <c r="AL119" s="66"/>
      <c r="AM119" s="66"/>
      <c r="AN119" s="66"/>
      <c r="AO119" s="66"/>
      <c r="AP119" s="66"/>
      <c r="AQ119" s="168"/>
      <c r="AR119" s="168"/>
      <c r="AS119" s="168"/>
      <c r="AT119" s="168"/>
      <c r="AU119" s="168"/>
      <c r="AV119" s="168"/>
      <c r="AW119" s="168"/>
      <c r="AX119" s="168"/>
      <c r="AY119" s="168"/>
      <c r="AZ119" s="168"/>
    </row>
    <row r="120" spans="1:52" s="25" customFormat="1" ht="21" customHeight="1">
      <c r="A120" s="1078" t="s">
        <v>179</v>
      </c>
      <c r="B120" s="1078"/>
      <c r="C120" s="1078"/>
      <c r="D120" s="1079"/>
      <c r="E120" s="1079"/>
      <c r="F120" s="1079"/>
      <c r="G120" s="30"/>
      <c r="H120" s="30"/>
      <c r="I120" s="66"/>
      <c r="J120" s="66"/>
      <c r="K120" s="66"/>
      <c r="L120" s="66"/>
      <c r="M120" s="66"/>
      <c r="N120" s="66"/>
      <c r="O120" s="66"/>
      <c r="P120" s="66"/>
      <c r="Q120" s="66"/>
      <c r="R120" s="66"/>
      <c r="S120" s="66"/>
      <c r="T120" s="66"/>
      <c r="U120" s="66"/>
      <c r="V120" s="66"/>
      <c r="W120" s="66"/>
      <c r="X120" s="66"/>
      <c r="Y120" s="66"/>
      <c r="Z120" s="66"/>
      <c r="AA120" s="66"/>
      <c r="AB120" s="69"/>
      <c r="AC120" s="69"/>
      <c r="AD120" s="247"/>
      <c r="AE120" s="247"/>
      <c r="AF120" s="66"/>
      <c r="AG120" s="66"/>
      <c r="AH120" s="66"/>
      <c r="AI120" s="66"/>
      <c r="AJ120" s="66"/>
      <c r="AK120" s="66"/>
      <c r="AL120" s="66"/>
      <c r="AM120" s="66"/>
      <c r="AN120" s="66"/>
      <c r="AO120" s="66"/>
      <c r="AP120" s="66"/>
    </row>
    <row r="121" spans="1:52" s="25" customFormat="1" ht="21" customHeight="1">
      <c r="A121" s="1078" t="s">
        <v>180</v>
      </c>
      <c r="B121" s="1078"/>
      <c r="C121" s="1078"/>
      <c r="D121" s="1079"/>
      <c r="E121" s="1079"/>
      <c r="F121" s="1079"/>
      <c r="G121" s="30"/>
      <c r="H121" s="30"/>
      <c r="I121" s="66"/>
      <c r="J121" s="66"/>
      <c r="K121" s="66"/>
      <c r="L121" s="66"/>
      <c r="M121" s="66"/>
      <c r="N121" s="66"/>
      <c r="O121" s="66"/>
      <c r="P121" s="66"/>
      <c r="Q121" s="66"/>
      <c r="R121" s="66"/>
      <c r="S121" s="66"/>
      <c r="T121" s="66"/>
      <c r="U121" s="66"/>
      <c r="V121" s="66"/>
      <c r="W121" s="66"/>
      <c r="X121" s="66"/>
      <c r="Y121" s="66"/>
      <c r="Z121" s="66"/>
      <c r="AA121" s="66"/>
      <c r="AB121" s="69"/>
      <c r="AC121" s="69"/>
      <c r="AD121" s="247"/>
      <c r="AE121" s="247"/>
      <c r="AF121" s="66"/>
      <c r="AG121" s="66"/>
      <c r="AH121" s="66"/>
      <c r="AI121" s="66"/>
      <c r="AJ121" s="66"/>
      <c r="AK121" s="66"/>
      <c r="AL121" s="66"/>
      <c r="AM121" s="66"/>
      <c r="AN121" s="66"/>
      <c r="AO121" s="66"/>
      <c r="AP121" s="66"/>
    </row>
    <row r="122" spans="1:52">
      <c r="A122" s="1083" t="s">
        <v>181</v>
      </c>
      <c r="B122" s="1083"/>
      <c r="C122" s="1083"/>
      <c r="D122" s="1079"/>
      <c r="E122" s="1079"/>
      <c r="F122" s="1079"/>
    </row>
    <row r="123" spans="1:52">
      <c r="A123" s="1080"/>
      <c r="B123" s="1080"/>
      <c r="C123" s="1080"/>
      <c r="D123" s="1079"/>
      <c r="E123" s="1079"/>
      <c r="F123" s="1079"/>
    </row>
    <row r="124" spans="1:52" ht="47.25" customHeight="1">
      <c r="A124" s="1081"/>
      <c r="B124" s="1081"/>
      <c r="C124" s="1081"/>
      <c r="D124" s="1079"/>
      <c r="E124" s="1079"/>
      <c r="F124" s="1079"/>
      <c r="H124" s="285" t="s">
        <v>473</v>
      </c>
      <c r="I124" s="286" t="str">
        <f>"Attachment 2(" &amp; Basic!$B$2 &amp; ") "</f>
        <v xml:space="preserve">Attachment 2(TL01) </v>
      </c>
      <c r="J124" s="286" t="s">
        <v>472</v>
      </c>
    </row>
    <row r="125" spans="1:52">
      <c r="A125" s="82"/>
      <c r="B125" s="82"/>
      <c r="C125" s="82"/>
      <c r="D125" s="161"/>
      <c r="E125" s="161"/>
      <c r="F125" s="161"/>
    </row>
    <row r="126" spans="1:52" ht="51" customHeight="1">
      <c r="A126" s="929" t="str">
        <f>H124&amp;I124&amp;J124</f>
        <v>Note: Bidders may note that no prescribed proforma has been enclosed for Attachment 2(TL01) Power of Attorney. Bidders may use their own proforma for furnishing the required information with the bid.</v>
      </c>
      <c r="B126" s="929"/>
      <c r="C126" s="929"/>
      <c r="D126" s="929"/>
      <c r="E126" s="929"/>
      <c r="F126" s="929"/>
    </row>
  </sheetData>
  <sheetProtection algorithmName="SHA-512" hashValue="eJSYqXJK36ZbUxOsSaJQyVTXiYxE7Yu8H6PmvZRjlnQFl1QUc0W25tJZ788SiocEQ1Z1ADv6tHnBeKgBGEemiA==" saltValue="4qZjzd1EP9CNQh2Av65D3g==" spinCount="100000" sheet="1" formatColumns="0" formatRows="0" selectLockedCells="1"/>
  <customSheetViews>
    <customSheetView guid="{B7CC3635-BEA1-4EB6-9397-ABEDC5D04D5E}" scale="130" showPageBreaks="1" showGridLines="0" fitToPage="1" printArea="1" hiddenRows="1" view="pageBreakPreview">
      <selection activeCell="G107" sqref="G107"/>
      <rowBreaks count="2" manualBreakCount="2">
        <brk id="84" max="5" man="1"/>
        <brk id="105" max="5" man="1"/>
      </rowBreaks>
      <colBreaks count="1" manualBreakCount="1">
        <brk id="6" max="120" man="1"/>
      </colBreaks>
      <pageMargins left="0.59" right="0.46" top="0.59055118110236227" bottom="0.59055118110236227" header="0.35433070866141736" footer="0.35433070866141736"/>
      <pageSetup scale="96" fitToHeight="0" orientation="portrait" r:id="rId1"/>
      <headerFooter alignWithMargins="0">
        <oddFooter>&amp;R&amp;"Book Antiqua,Bold"&amp;8 Page &amp;P of &amp;N</oddFooter>
      </headerFooter>
    </customSheetView>
    <customSheetView guid="{7518E083-431A-45D0-A3DD-DF0866826B90}" scale="130" showPageBreaks="1" showGridLines="0" fitToPage="1" printArea="1" hiddenRows="1" view="pageBreakPreview" topLeftCell="A52">
      <selection activeCell="F56" sqref="F56"/>
      <rowBreaks count="2" manualBreakCount="2">
        <brk id="82" max="11" man="1"/>
        <brk id="102" max="11" man="1"/>
      </rowBreaks>
      <colBreaks count="1" manualBreakCount="1">
        <brk id="6" max="120" man="1"/>
      </colBreaks>
      <pageMargins left="0.59" right="0.46" top="0.59055118110236227" bottom="0.59055118110236227" header="0.35433070866141736" footer="0.35433070866141736"/>
      <pageSetup scale="59" fitToHeight="0" orientation="portrait" r:id="rId2"/>
      <headerFooter alignWithMargins="0">
        <oddFooter>&amp;R&amp;"Book Antiqua,Bold"&amp;8 Page &amp;P of &amp;N</oddFooter>
      </headerFooter>
    </customSheetView>
    <customSheetView guid="{CD28740F-9825-447C-B887-B18F0232D126}" scale="130" showPageBreaks="1" showGridLines="0" fitToPage="1" printArea="1" hiddenRows="1" view="pageBreakPreview">
      <selection activeCell="B88" sqref="B88:C88"/>
      <rowBreaks count="2" manualBreakCount="2">
        <brk id="81" max="11" man="1"/>
        <brk id="101" max="11" man="1"/>
      </rowBreaks>
      <colBreaks count="1" manualBreakCount="1">
        <brk id="6" max="120" man="1"/>
      </colBreaks>
      <pageMargins left="0.59" right="0.46" top="0.59055118110236227" bottom="0.59055118110236227" header="0.35433070866141736" footer="0.35433070866141736"/>
      <pageSetup scale="59" fitToHeight="0" orientation="portrait" r:id="rId3"/>
      <headerFooter alignWithMargins="0">
        <oddFooter>&amp;R&amp;"Book Antiqua,Bold"&amp;8 Page &amp;P of &amp;N</oddFooter>
      </headerFooter>
    </customSheetView>
    <customSheetView guid="{012A8702-091E-4FD1-8E26-12B65B8B3B8C}" scale="120" showPageBreaks="1" showGridLines="0" printArea="1" hiddenRows="1" view="pageBreakPreview" topLeftCell="A78">
      <selection activeCell="B88" sqref="B88:C88"/>
      <rowBreaks count="2" manualBreakCount="2">
        <brk id="81" max="5" man="1"/>
        <brk id="101" max="5" man="1"/>
      </rowBreaks>
      <colBreaks count="1" manualBreakCount="1">
        <brk id="6" max="107" man="1"/>
      </colBreaks>
      <pageMargins left="0.59" right="0.46" top="0.59055118110236227" bottom="0.59055118110236227" header="0.35433070866141736" footer="0.35433070866141736"/>
      <pageSetup scale="83" orientation="portrait" r:id="rId4"/>
      <headerFooter alignWithMargins="0">
        <oddFooter>&amp;R&amp;"Book Antiqua,Bold"&amp;8 Page &amp;P of &amp;N</oddFooter>
      </headerFooter>
    </customSheetView>
    <customSheetView guid="{0D490C87-B003-4943-9825-ACE0B8E7CC06}" scale="120" showPageBreaks="1" showGridLines="0" printArea="1" view="pageBreakPreview">
      <selection activeCell="F54" sqref="F54"/>
      <rowBreaks count="6" manualBreakCount="6">
        <brk id="22" max="5" man="1"/>
        <brk id="33" max="5" man="1"/>
        <brk id="51" max="5" man="1"/>
        <brk id="63" max="5" man="1"/>
        <brk id="81" max="5" man="1"/>
        <brk id="101" max="5" man="1"/>
      </rowBreaks>
      <colBreaks count="1" manualBreakCount="1">
        <brk id="6" max="107" man="1"/>
      </colBreaks>
      <pageMargins left="0.59" right="0.46" top="0.59055118110236227" bottom="0.59055118110236227" header="0.35433070866141736" footer="0.35433070866141736"/>
      <pageSetup scale="83" orientation="portrait" r:id="rId5"/>
      <headerFooter alignWithMargins="0">
        <oddFooter>&amp;R&amp;"Book Antiqua,Bold"&amp;8 Page &amp;P of &amp;N</oddFooter>
      </headerFooter>
    </customSheetView>
    <customSheetView guid="{4D67A8FB-66CE-4EFD-8932-C754BE25ED43}" scale="120" showPageBreaks="1" showGridLines="0" printArea="1" view="pageBreakPreview">
      <selection activeCell="C5" sqref="C5:F5"/>
      <rowBreaks count="7" manualBreakCount="7">
        <brk id="22" max="5" man="1"/>
        <brk id="32" max="5" man="1"/>
        <brk id="50" max="5" man="1"/>
        <brk id="62" max="5" man="1"/>
        <brk id="81" max="5" man="1"/>
        <brk id="82" max="5" man="1"/>
        <brk id="102" max="5" man="1"/>
      </rowBreaks>
      <colBreaks count="1" manualBreakCount="1">
        <brk id="6" max="107" man="1"/>
      </colBreaks>
      <pageMargins left="0.59" right="0.46" top="0.59055118110236227" bottom="0.59055118110236227" header="0.35433070866141736" footer="0.35433070866141736"/>
      <pageSetup scale="83" orientation="portrait" r:id="rId6"/>
      <headerFooter alignWithMargins="0">
        <oddFooter>&amp;R&amp;"Book Antiqua,Bold"&amp;8 Page &amp;P of &amp;N</oddFooter>
      </headerFooter>
    </customSheetView>
    <customSheetView guid="{B07CB001-8FAF-40AD-8AD5-A65A64B33B35}" scale="120" showPageBreaks="1" showGridLines="0" printArea="1" view="pageBreakPreview" topLeftCell="A47">
      <selection activeCell="F55" sqref="F55"/>
      <rowBreaks count="7" manualBreakCount="7">
        <brk id="22" max="5" man="1"/>
        <brk id="32" max="5" man="1"/>
        <brk id="50" max="5" man="1"/>
        <brk id="62" max="5" man="1"/>
        <brk id="81" max="5" man="1"/>
        <brk id="82" max="5" man="1"/>
        <brk id="102" max="5" man="1"/>
      </rowBreaks>
      <colBreaks count="1" manualBreakCount="1">
        <brk id="6" max="107" man="1"/>
      </colBreaks>
      <pageMargins left="0.59" right="0.46" top="0.59055118110236227" bottom="0.59055118110236227" header="0.35433070866141736" footer="0.35433070866141736"/>
      <pageSetup scale="83" orientation="portrait" r:id="rId7"/>
      <headerFooter alignWithMargins="0">
        <oddFooter>&amp;R&amp;"Book Antiqua,Bold"&amp;8 Page &amp;P of &amp;N</oddFooter>
      </headerFooter>
    </customSheetView>
    <customSheetView guid="{8CF338B0-8CA3-4AF4-816D-CB7A6D8E33BC}" scale="120" showPageBreaks="1" showGridLines="0" printArea="1" view="pageBreakPreview" topLeftCell="A76">
      <selection activeCell="B88" sqref="B88:C88"/>
      <rowBreaks count="6" manualBreakCount="6">
        <brk id="22" max="5" man="1"/>
        <brk id="32" max="5" man="1"/>
        <brk id="50" max="5" man="1"/>
        <brk id="63" max="5" man="1"/>
        <brk id="81" max="5" man="1"/>
        <brk id="101" max="5" man="1"/>
      </rowBreaks>
      <colBreaks count="1" manualBreakCount="1">
        <brk id="6" max="107" man="1"/>
      </colBreaks>
      <pageMargins left="0.59" right="0.46" top="0.59055118110236227" bottom="0.59055118110236227" header="0.35433070866141736" footer="0.35433070866141736"/>
      <pageSetup scale="83" orientation="portrait" r:id="rId8"/>
      <headerFooter alignWithMargins="0">
        <oddFooter>&amp;R&amp;"Book Antiqua,Bold"&amp;8 Page &amp;P of &amp;N</oddFooter>
      </headerFooter>
    </customSheetView>
    <customSheetView guid="{D05C69EC-C4A6-4AED-AFBA-A3044FD4B3FB}" scale="120" showPageBreaks="1" showGridLines="0" printArea="1" view="pageBreakPreview" topLeftCell="A45">
      <selection activeCell="F54" sqref="F54"/>
      <rowBreaks count="6" manualBreakCount="6">
        <brk id="22" max="5" man="1"/>
        <brk id="32" max="5" man="1"/>
        <brk id="50" max="5" man="1"/>
        <brk id="63" max="5" man="1"/>
        <brk id="81" max="5" man="1"/>
        <brk id="101" max="5" man="1"/>
      </rowBreaks>
      <colBreaks count="1" manualBreakCount="1">
        <brk id="6" max="107" man="1"/>
      </colBreaks>
      <pageMargins left="0.59" right="0.46" top="0.59055118110236227" bottom="0.59055118110236227" header="0.35433070866141736" footer="0.35433070866141736"/>
      <pageSetup scale="83" orientation="portrait" r:id="rId9"/>
      <headerFooter alignWithMargins="0">
        <oddFooter>&amp;R&amp;"Book Antiqua,Bold"&amp;8 Page &amp;P of &amp;N</oddFooter>
      </headerFooter>
    </customSheetView>
    <customSheetView guid="{BE615921-12B2-47E1-81BB-292B559B4C46}" scale="120" showPageBreaks="1" showGridLines="0" printArea="1" view="pageBreakPreview" topLeftCell="A92">
      <selection activeCell="B106" sqref="B106:C106"/>
      <rowBreaks count="6" manualBreakCount="6">
        <brk id="22" max="5" man="1"/>
        <brk id="31" max="5" man="1"/>
        <brk id="49" max="5" man="1"/>
        <brk id="61" max="5" man="1"/>
        <brk id="79" max="5" man="1"/>
        <brk id="99" max="5" man="1"/>
      </rowBreaks>
      <colBreaks count="1" manualBreakCount="1">
        <brk id="6" max="107" man="1"/>
      </colBreaks>
      <pageMargins left="0.59" right="0.46" top="0.59055118110236227" bottom="0.59055118110236227" header="0.35433070866141736" footer="0.35433070866141736"/>
      <pageSetup scale="83" orientation="portrait" r:id="rId10"/>
      <headerFooter alignWithMargins="0">
        <oddFooter>&amp;R&amp;"Book Antiqua,Bold"&amp;8 Page &amp;P of &amp;N</oddFooter>
      </headerFooter>
    </customSheetView>
    <customSheetView guid="{13A93EBF-985A-49FD-9FE0-DC75D238EC8C}" scale="120" showPageBreaks="1" showGridLines="0" printArea="1" view="pageBreakPreview">
      <selection activeCell="I22" sqref="I22"/>
      <rowBreaks count="6" manualBreakCount="6">
        <brk id="23" max="5" man="1"/>
        <brk id="33" max="5" man="1"/>
        <brk id="52" max="5" man="1"/>
        <brk id="61" max="5" man="1"/>
        <brk id="79" max="5" man="1"/>
        <brk id="99" max="5" man="1"/>
      </rowBreaks>
      <colBreaks count="1" manualBreakCount="1">
        <brk id="6" max="107" man="1"/>
      </colBreaks>
      <pageMargins left="0.59" right="0.46" top="0.59055118110236227" bottom="0.59055118110236227" header="0.35433070866141736" footer="0.35433070866141736"/>
      <pageSetup scale="83" orientation="portrait" r:id="rId11"/>
      <headerFooter alignWithMargins="0">
        <oddFooter>&amp;R&amp;"Book Antiqua,Bold"&amp;8 Page &amp;P of &amp;N</oddFooter>
      </headerFooter>
    </customSheetView>
    <customSheetView guid="{1E2D7167-D6B7-4690-9A83-BF768C4223A4}" showPageBreaks="1" showGridLines="0" printArea="1" view="pageBreakPreview" topLeftCell="F39">
      <selection activeCell="F45" sqref="F45"/>
      <rowBreaks count="1" manualBreakCount="1">
        <brk id="99" max="5" man="1"/>
      </rowBreaks>
      <colBreaks count="1" manualBreakCount="1">
        <brk id="6" max="107" man="1"/>
      </colBreaks>
      <pageMargins left="0.59" right="0.46" top="0.59055118110236227" bottom="0.59055118110236227" header="0.35433070866141736" footer="0.35433070866141736"/>
      <pageSetup scale="84" orientation="portrait" r:id="rId12"/>
      <headerFooter alignWithMargins="0">
        <oddFooter>&amp;R&amp;"Book Antiqua,Bold"&amp;8 Page &amp;P of &amp;N</oddFooter>
      </headerFooter>
    </customSheetView>
    <customSheetView guid="{7A88FC7A-7690-48AB-B789-172043AFADC8}" showPageBreaks="1" showGridLines="0" printArea="1" view="pageBreakPreview" topLeftCell="A60">
      <selection activeCell="B78" sqref="B78:C78"/>
      <rowBreaks count="1" manualBreakCount="1">
        <brk id="99" max="5" man="1"/>
      </rowBreaks>
      <colBreaks count="1" manualBreakCount="1">
        <brk id="6" max="107" man="1"/>
      </colBreaks>
      <pageMargins left="0.59" right="0.46" top="0.59055118110236227" bottom="0.59055118110236227" header="0.35433070866141736" footer="0.35433070866141736"/>
      <pageSetup scale="84" orientation="portrait" r:id="rId13"/>
      <headerFooter alignWithMargins="0">
        <oddFooter>&amp;R&amp;"Book Antiqua,Bold"&amp;8 Page &amp;P of &amp;N</oddFooter>
      </headerFooter>
    </customSheetView>
    <customSheetView guid="{CB7CD015-9A92-451A-BEF4-2BC98E3768DD}" showPageBreaks="1" showGridLines="0" printArea="1" hiddenRows="1" view="pageBreakPreview" topLeftCell="A67">
      <selection activeCell="B75" sqref="B75:C75"/>
      <rowBreaks count="1" manualBreakCount="1">
        <brk id="96" max="9"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44C1C443-3199-4288-884A-D16AF7B2CD69}" showPageBreaks="1" showGridLines="0" printArea="1" hiddenRows="1" view="pageBreakPreview" topLeftCell="A52">
      <selection activeCell="B75" sqref="B75:C75"/>
      <rowBreaks count="1" manualBreakCount="1">
        <brk id="96" max="9"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82E8A0F5-0020-4355-95CF-28601763A783}" showPageBreaks="1" showGridLines="0" printArea="1" view="pageBreakPreview" topLeftCell="A10">
      <selection activeCell="H20" sqref="H20"/>
      <rowBreaks count="1" manualBreakCount="1">
        <brk id="95" max="9"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20"/>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82C64B11-1F50-45B5-B7BB-9F1DC733C833}" showPageBreaks="1" showGridLines="0" printArea="1" hiddenRows="1" view="pageBreakPreview" topLeftCell="A67">
      <selection activeCell="B75" sqref="B75:C75"/>
      <rowBreaks count="1" manualBreakCount="1">
        <brk id="96" max="5" man="1"/>
      </rowBreaks>
      <colBreaks count="1" manualBreakCount="1">
        <brk id="6" max="107" man="1"/>
      </colBreaks>
      <pageMargins left="0.59" right="0.46" top="0.59055118110236227" bottom="0.59055118110236227" header="0.35433070866141736" footer="0.35433070866141736"/>
      <pageSetup scale="90" orientation="portrait" r:id="rId24"/>
      <headerFooter alignWithMargins="0">
        <oddFooter>&amp;R&amp;"Book Antiqua,Bold"&amp;8 Page &amp;P of &amp;N</oddFooter>
      </headerFooter>
    </customSheetView>
    <customSheetView guid="{CFBF18EC-8277-4311-991B-395AF21BB33B}" showPageBreaks="1" showGridLines="0" printArea="1" view="pageBreakPreview" topLeftCell="A19">
      <selection activeCell="G17" sqref="G17"/>
      <rowBreaks count="1" manualBreakCount="1">
        <brk id="99" max="5" man="1"/>
      </rowBreaks>
      <colBreaks count="1" manualBreakCount="1">
        <brk id="6" max="107" man="1"/>
      </colBreaks>
      <pageMargins left="0.59" right="0.46" top="0.59055118110236227" bottom="0.59055118110236227" header="0.35433070866141736" footer="0.35433070866141736"/>
      <pageSetup scale="84" orientation="portrait" r:id="rId25"/>
      <headerFooter alignWithMargins="0">
        <oddFooter>&amp;R&amp;"Book Antiqua,Bold"&amp;8 Page &amp;P of &amp;N</oddFooter>
      </headerFooter>
    </customSheetView>
    <customSheetView guid="{AA750348-930C-43DE-ADD0-8D60980F5013}" showPageBreaks="1" showGridLines="0" printArea="1" view="pageBreakPreview" topLeftCell="A39">
      <selection activeCell="F45" sqref="F45"/>
      <rowBreaks count="1" manualBreakCount="1">
        <brk id="99" max="5" man="1"/>
      </rowBreaks>
      <colBreaks count="1" manualBreakCount="1">
        <brk id="6" max="107" man="1"/>
      </colBreaks>
      <pageMargins left="0.59" right="0.46" top="0.59055118110236227" bottom="0.59055118110236227" header="0.35433070866141736" footer="0.35433070866141736"/>
      <pageSetup scale="84" orientation="portrait" r:id="rId26"/>
      <headerFooter alignWithMargins="0">
        <oddFooter>&amp;R&amp;"Book Antiqua,Bold"&amp;8 Page &amp;P of &amp;N</oddFooter>
      </headerFooter>
    </customSheetView>
    <customSheetView guid="{14C32814-5A59-4863-9FB1-822FBB75D7D1}" scale="140" showPageBreaks="1" showGridLines="0" printArea="1" view="pageBreakPreview">
      <selection activeCell="C5" sqref="C5:F5"/>
      <rowBreaks count="1" manualBreakCount="1">
        <brk id="100" max="5" man="1"/>
      </rowBreaks>
      <colBreaks count="1" manualBreakCount="1">
        <brk id="6" max="107" man="1"/>
      </colBreaks>
      <pageMargins left="0.59" right="0.46" top="0.59055118110236227" bottom="0.59055118110236227" header="0.35433070866141736" footer="0.35433070866141736"/>
      <pageSetup scale="84" orientation="portrait" r:id="rId27"/>
      <headerFooter alignWithMargins="0">
        <oddFooter>&amp;R&amp;"Book Antiqua,Bold"&amp;8 Page &amp;P of &amp;N</oddFooter>
      </headerFooter>
    </customSheetView>
    <customSheetView guid="{1F125E51-1799-42D0-B41E-DC039BB17D59}" scale="120" showPageBreaks="1" showGridLines="0" printArea="1" view="pageBreakPreview">
      <selection activeCell="B88" sqref="B88:C88"/>
      <rowBreaks count="6" manualBreakCount="6">
        <brk id="22" max="5" man="1"/>
        <brk id="32" max="5" man="1"/>
        <brk id="50" max="5" man="1"/>
        <brk id="63" max="5" man="1"/>
        <brk id="81" max="5" man="1"/>
        <brk id="101" max="5" man="1"/>
      </rowBreaks>
      <colBreaks count="1" manualBreakCount="1">
        <brk id="6" max="107" man="1"/>
      </colBreaks>
      <pageMargins left="0.59" right="0.46" top="0.59055118110236227" bottom="0.59055118110236227" header="0.35433070866141736" footer="0.35433070866141736"/>
      <pageSetup scale="83" orientation="portrait" r:id="rId28"/>
      <headerFooter alignWithMargins="0">
        <oddFooter>&amp;R&amp;"Book Antiqua,Bold"&amp;8 Page &amp;P of &amp;N</oddFooter>
      </headerFooter>
    </customSheetView>
    <customSheetView guid="{77353208-2D17-4D2E-ADE3-4F168F350B73}" scale="120" showPageBreaks="1" showGridLines="0" printArea="1" view="pageBreakPreview" topLeftCell="A47">
      <selection activeCell="F55" sqref="F55"/>
      <rowBreaks count="7" manualBreakCount="7">
        <brk id="22" max="5" man="1"/>
        <brk id="32" max="5" man="1"/>
        <brk id="50" max="5" man="1"/>
        <brk id="62" max="5" man="1"/>
        <brk id="81" max="5" man="1"/>
        <brk id="82" max="5" man="1"/>
        <brk id="102" max="5" man="1"/>
      </rowBreaks>
      <colBreaks count="1" manualBreakCount="1">
        <brk id="6" max="107" man="1"/>
      </colBreaks>
      <pageMargins left="0.59" right="0.46" top="0.59055118110236227" bottom="0.59055118110236227" header="0.35433070866141736" footer="0.35433070866141736"/>
      <pageSetup scale="83" orientation="portrait" r:id="rId29"/>
      <headerFooter alignWithMargins="0">
        <oddFooter>&amp;R&amp;"Book Antiqua,Bold"&amp;8 Page &amp;P of &amp;N</oddFooter>
      </headerFooter>
    </customSheetView>
    <customSheetView guid="{010B040B-83D1-42E5-9354-A9BE9113BDAC}" scale="120" showPageBreaks="1" showGridLines="0" printArea="1" hiddenRows="1" view="pageBreakPreview" topLeftCell="A49">
      <selection activeCell="F55" sqref="F55"/>
      <rowBreaks count="2" manualBreakCount="2">
        <brk id="82" max="5" man="1"/>
        <brk id="102" max="5" man="1"/>
      </rowBreaks>
      <colBreaks count="1" manualBreakCount="1">
        <brk id="6" max="107" man="1"/>
      </colBreaks>
      <pageMargins left="0.59" right="0.46" top="0.59055118110236227" bottom="0.59055118110236227" header="0.35433070866141736" footer="0.35433070866141736"/>
      <pageSetup scale="83" orientation="portrait" r:id="rId30"/>
      <headerFooter alignWithMargins="0">
        <oddFooter>&amp;R&amp;"Book Antiqua,Bold"&amp;8 Page &amp;P of &amp;N</oddFooter>
      </headerFooter>
    </customSheetView>
    <customSheetView guid="{FC200EB0-6614-47DB-96CE-7610471486D9}" showPageBreaks="1" showGridLines="0" fitToPage="1" printArea="1" hiddenRows="1" view="pageBreakPreview" topLeftCell="A44">
      <selection activeCell="F55" sqref="F55"/>
      <rowBreaks count="2" manualBreakCount="2">
        <brk id="81" max="8" man="1"/>
        <brk id="101" max="8" man="1"/>
      </rowBreaks>
      <colBreaks count="1" manualBreakCount="1">
        <brk id="6" max="107" man="1"/>
      </colBreaks>
      <pageMargins left="0.59" right="0.46" top="0.59055118110236227" bottom="0.59055118110236227" header="0.35433070866141736" footer="0.35433070866141736"/>
      <pageSetup scale="96" fitToHeight="0" orientation="portrait" r:id="rId31"/>
      <headerFooter alignWithMargins="0">
        <oddFooter>&amp;R&amp;"Book Antiqua,Bold"&amp;8 Page &amp;P of &amp;N</oddFooter>
      </headerFooter>
    </customSheetView>
    <customSheetView guid="{35C772BD-8F05-4A18-BEC8-6AF744E22539}" showPageBreaks="1" showGridLines="0" fitToPage="1" printArea="1" hiddenRows="1" view="pageBreakPreview" topLeftCell="A49">
      <selection activeCell="F55" sqref="F55"/>
      <rowBreaks count="2" manualBreakCount="2">
        <brk id="81" max="8" man="1"/>
        <brk id="101" max="8" man="1"/>
      </rowBreaks>
      <colBreaks count="1" manualBreakCount="1">
        <brk id="6" max="107" man="1"/>
      </colBreaks>
      <pageMargins left="0.59" right="0.46" top="0.59055118110236227" bottom="0.59055118110236227" header="0.35433070866141736" footer="0.35433070866141736"/>
      <pageSetup scale="96" fitToHeight="0" orientation="portrait" r:id="rId32"/>
      <headerFooter alignWithMargins="0">
        <oddFooter>&amp;R&amp;"Book Antiqua,Bold"&amp;8 Page &amp;P of &amp;N</oddFooter>
      </headerFooter>
    </customSheetView>
    <customSheetView guid="{FADCBE67-C557-4BB1-9129-D4D2EFCC4742}" scale="130" showPageBreaks="1" showGridLines="0" fitToPage="1" printArea="1" hiddenRows="1" view="pageBreakPreview" topLeftCell="A51">
      <selection activeCell="F56" sqref="F56"/>
      <rowBreaks count="2" manualBreakCount="2">
        <brk id="82" max="11" man="1"/>
        <brk id="102" max="11" man="1"/>
      </rowBreaks>
      <colBreaks count="1" manualBreakCount="1">
        <brk id="6" max="120" man="1"/>
      </colBreaks>
      <pageMargins left="0.59" right="0.46" top="0.59055118110236227" bottom="0.59055118110236227" header="0.35433070866141736" footer="0.35433070866141736"/>
      <pageSetup scale="59" fitToHeight="0" orientation="portrait" r:id="rId33"/>
      <headerFooter alignWithMargins="0">
        <oddFooter>&amp;R&amp;"Book Antiqua,Bold"&amp;8 Page &amp;P of &amp;N</oddFooter>
      </headerFooter>
    </customSheetView>
    <customSheetView guid="{E1B28BB1-ED8F-4C22-9AA1-AB162FCA7917}" showPageBreaks="1" showGridLines="0" fitToPage="1" printArea="1" hiddenRows="1" view="pageBreakPreview">
      <selection activeCell="G107" sqref="G107"/>
      <rowBreaks count="2" manualBreakCount="2">
        <brk id="84" max="5" man="1"/>
        <brk id="105" max="5" man="1"/>
      </rowBreaks>
      <colBreaks count="1" manualBreakCount="1">
        <brk id="6" max="120" man="1"/>
      </colBreaks>
      <pageMargins left="0.59" right="0.46" top="0.59055118110236227" bottom="0.59055118110236227" header="0.35433070866141736" footer="0.35433070866141736"/>
      <pageSetup scale="96" fitToHeight="0" orientation="portrait" r:id="rId34"/>
      <headerFooter alignWithMargins="0">
        <oddFooter>&amp;R&amp;"Book Antiqua,Bold"&amp;8 Page &amp;P of &amp;N</oddFooter>
      </headerFooter>
    </customSheetView>
  </customSheetViews>
  <mergeCells count="105">
    <mergeCell ref="D54:F54"/>
    <mergeCell ref="D43:F43"/>
    <mergeCell ref="D56:F56"/>
    <mergeCell ref="D57:F57"/>
    <mergeCell ref="G16:H16"/>
    <mergeCell ref="D22:F22"/>
    <mergeCell ref="B18:F18"/>
    <mergeCell ref="B19:F19"/>
    <mergeCell ref="B17:F17"/>
    <mergeCell ref="G24:J24"/>
    <mergeCell ref="D47:F47"/>
    <mergeCell ref="D48:F48"/>
    <mergeCell ref="D55:F55"/>
    <mergeCell ref="D46:F46"/>
    <mergeCell ref="D38:F38"/>
    <mergeCell ref="G25:J25"/>
    <mergeCell ref="D39:F39"/>
    <mergeCell ref="D40:F40"/>
    <mergeCell ref="D53:F53"/>
    <mergeCell ref="D49:F49"/>
    <mergeCell ref="D50:F50"/>
    <mergeCell ref="D36:F36"/>
    <mergeCell ref="D45:F45"/>
    <mergeCell ref="D44:F44"/>
    <mergeCell ref="A3:F3"/>
    <mergeCell ref="C5:F5"/>
    <mergeCell ref="B6:C6"/>
    <mergeCell ref="C15:F15"/>
    <mergeCell ref="B21:F21"/>
    <mergeCell ref="D23:F23"/>
    <mergeCell ref="D24:F24"/>
    <mergeCell ref="D34:F34"/>
    <mergeCell ref="D35:F35"/>
    <mergeCell ref="D32:F32"/>
    <mergeCell ref="D29:F29"/>
    <mergeCell ref="D30:F30"/>
    <mergeCell ref="D31:F31"/>
    <mergeCell ref="D26:F26"/>
    <mergeCell ref="D25:F25"/>
    <mergeCell ref="D51:F51"/>
    <mergeCell ref="D52:F52"/>
    <mergeCell ref="D41:F41"/>
    <mergeCell ref="D42:F42"/>
    <mergeCell ref="D37:F37"/>
    <mergeCell ref="D27:F27"/>
    <mergeCell ref="D28:F28"/>
    <mergeCell ref="D33:F33"/>
    <mergeCell ref="A122:C122"/>
    <mergeCell ref="B96:F96"/>
    <mergeCell ref="E105:F105"/>
    <mergeCell ref="E106:F106"/>
    <mergeCell ref="A110:B110"/>
    <mergeCell ref="B112:C112"/>
    <mergeCell ref="B95:C95"/>
    <mergeCell ref="D116:F116"/>
    <mergeCell ref="A117:C117"/>
    <mergeCell ref="B113:C113"/>
    <mergeCell ref="D117:F117"/>
    <mergeCell ref="A118:C118"/>
    <mergeCell ref="A116:C116"/>
    <mergeCell ref="D118:F118"/>
    <mergeCell ref="A119:C119"/>
    <mergeCell ref="D119:F119"/>
    <mergeCell ref="B85:F85"/>
    <mergeCell ref="B87:F87"/>
    <mergeCell ref="B91:C91"/>
    <mergeCell ref="D91:E91"/>
    <mergeCell ref="B92:C92"/>
    <mergeCell ref="D92:E92"/>
    <mergeCell ref="B93:C93"/>
    <mergeCell ref="B86:F86"/>
    <mergeCell ref="A126:F126"/>
    <mergeCell ref="A120:C120"/>
    <mergeCell ref="D120:F120"/>
    <mergeCell ref="A121:C121"/>
    <mergeCell ref="D121:F121"/>
    <mergeCell ref="A123:C123"/>
    <mergeCell ref="D123:F123"/>
    <mergeCell ref="D122:F122"/>
    <mergeCell ref="A124:C124"/>
    <mergeCell ref="D124:F124"/>
    <mergeCell ref="B97:F97"/>
    <mergeCell ref="B90:F90"/>
    <mergeCell ref="B67:F67"/>
    <mergeCell ref="B58:E58"/>
    <mergeCell ref="B59:F59"/>
    <mergeCell ref="D94:E94"/>
    <mergeCell ref="A109:F109"/>
    <mergeCell ref="B88:F88"/>
    <mergeCell ref="D95:E95"/>
    <mergeCell ref="B68:F68"/>
    <mergeCell ref="B61:F61"/>
    <mergeCell ref="B64:F64"/>
    <mergeCell ref="B65:F65"/>
    <mergeCell ref="B89:F89"/>
    <mergeCell ref="B62:F62"/>
    <mergeCell ref="B63:F63"/>
    <mergeCell ref="B60:F60"/>
    <mergeCell ref="B98:F98"/>
    <mergeCell ref="D93:E93"/>
    <mergeCell ref="B94:C94"/>
    <mergeCell ref="B66:F66"/>
    <mergeCell ref="B69:F69"/>
    <mergeCell ref="C83:D83"/>
    <mergeCell ref="B84:F84"/>
  </mergeCells>
  <conditionalFormatting sqref="Z26">
    <cfRule type="expression" dxfId="6" priority="16" stopIfTrue="1">
      <formula>"if(right($I$21,1)=""."")"</formula>
    </cfRule>
  </conditionalFormatting>
  <conditionalFormatting sqref="H28">
    <cfRule type="expression" dxfId="5" priority="15" stopIfTrue="1">
      <formula>$G$28="Not Applicable"</formula>
    </cfRule>
  </conditionalFormatting>
  <conditionalFormatting sqref="D27:F27 H27:H28">
    <cfRule type="expression" dxfId="4" priority="14" stopIfTrue="1">
      <formula>$H$27="Sole Bidder"</formula>
    </cfRule>
  </conditionalFormatting>
  <conditionalFormatting sqref="D28:F28">
    <cfRule type="expression" dxfId="3" priority="11" stopIfTrue="1">
      <formula>$G$28="No"</formula>
    </cfRule>
  </conditionalFormatting>
  <conditionalFormatting sqref="B96:F96">
    <cfRule type="expression" dxfId="2" priority="9">
      <formula>$H$27="Sole Bidder"</formula>
    </cfRule>
  </conditionalFormatting>
  <conditionalFormatting sqref="A109:F114">
    <cfRule type="expression" dxfId="1" priority="8">
      <formula>$H$27="Sole Bidder"</formula>
    </cfRule>
  </conditionalFormatting>
  <conditionalFormatting sqref="B58:F59">
    <cfRule type="expression" dxfId="0" priority="2" stopIfTrue="1">
      <formula>$P$16=0</formula>
    </cfRule>
  </conditionalFormatting>
  <dataValidations xWindow="1301" yWindow="417" count="6">
    <dataValidation type="whole" allowBlank="1" showInputMessage="1" showErrorMessage="1" error="Enter numeric figure only !" prompt="Enter the Bid Security Amount in Figures" sqref="I22 I24" xr:uid="{00000000-0002-0000-1A00-000000000000}">
      <formula1>0</formula1>
      <formula2>990000000</formula2>
    </dataValidation>
    <dataValidation type="list" allowBlank="1" showInputMessage="1" showErrorMessage="1" sqref="J19" xr:uid="{00000000-0002-0000-1A00-000001000000}">
      <formula1>"in Separate envelope, through Online payment mode"</formula1>
    </dataValidation>
    <dataValidation type="list" allowBlank="1" showInputMessage="1" showErrorMessage="1" sqref="G22 G24" xr:uid="{00000000-0002-0000-1A00-000002000000}">
      <formula1>$AC$20:$AC$25</formula1>
    </dataValidation>
    <dataValidation type="list" allowBlank="1" showInputMessage="1" error="Enter numeric figure between 1 to 20 only !" prompt="Enter the Validity of Bid Security - Month" sqref="K22" xr:uid="{0B08429A-87E0-4296-A6F9-68EAE8AAAD17}">
      <formula1>"Jan,Feb,Mar,Apr,May,Jun,Jul,Aug,Sep,Oct,Nov,Dec"</formula1>
    </dataValidation>
    <dataValidation type="whole" allowBlank="1" showInputMessage="1" error="Enter numeric figure between 1 to 20 only !" prompt="Enter the Validity of Bid Security - Date" sqref="J22" xr:uid="{9AA327EF-9958-4C4B-B8BF-9E28DB88B01F}">
      <formula1>1</formula1>
      <formula2>31</formula2>
    </dataValidation>
    <dataValidation type="list" operator="greaterThan" allowBlank="1" showInputMessage="1" error="Enter numeric figure between 1 to 20 only !" prompt="Enter the Validity of Bid Security - Year" sqref="L22" xr:uid="{E9279624-EA0B-4018-997C-293F0BEA4C48}">
      <formula1>"2022,2023"</formula1>
    </dataValidation>
  </dataValidations>
  <pageMargins left="0.59" right="0.46" top="0.59055118110236227" bottom="0.59055118110236227" header="0.35433070866141736" footer="0.35433070866141736"/>
  <pageSetup scale="96" fitToHeight="0" orientation="portrait" r:id="rId35"/>
  <headerFooter alignWithMargins="0">
    <oddFooter>&amp;R&amp;"Book Antiqua,Bold"&amp;8 Page &amp;P of &amp;N</oddFooter>
  </headerFooter>
  <rowBreaks count="2" manualBreakCount="2">
    <brk id="85" max="5" man="1"/>
    <brk id="106" max="5" man="1"/>
  </rowBreaks>
  <colBreaks count="1" manualBreakCount="1">
    <brk id="6" max="120" man="1"/>
  </colBreaks>
  <drawing r:id="rId3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indexed="8"/>
  </sheetPr>
  <dimension ref="A1:D112"/>
  <sheetViews>
    <sheetView workbookViewId="0">
      <selection activeCell="A4" sqref="A4"/>
    </sheetView>
  </sheetViews>
  <sheetFormatPr defaultRowHeight="12.75"/>
  <cols>
    <col min="1" max="1" width="13.28515625" style="196" customWidth="1"/>
    <col min="2" max="2" width="11.85546875" style="196" customWidth="1"/>
    <col min="3" max="16384" width="9.140625" style="196"/>
  </cols>
  <sheetData>
    <row r="1" spans="1:4" s="195" customFormat="1" ht="30" customHeight="1">
      <c r="A1" s="1096">
        <f>'Bid Form 1st Envelope '!I22</f>
        <v>0</v>
      </c>
      <c r="B1" s="1096"/>
    </row>
    <row r="2" spans="1:4" s="195" customFormat="1" ht="30" customHeight="1"/>
    <row r="3" spans="1:4">
      <c r="A3" s="195"/>
    </row>
    <row r="4" spans="1:4">
      <c r="A4" s="229" t="str">
        <f>IF(OR((A1&gt;9999999999),(A1&lt;0)),"Invalid Entry - More than 1000 crore OR -ve value",IF(A1=0, "Rs. Zero Only ",+CONCATENATE("Rs. ", B11,D11,B10,D10,B9,D9,B8,D8,B7,D7,B6," Only")))</f>
        <v xml:space="preserve">Rs. Zero Only </v>
      </c>
    </row>
    <row r="5" spans="1:4">
      <c r="A5" s="195"/>
    </row>
    <row r="6" spans="1:4">
      <c r="A6" s="230">
        <f>-INT(A1/100)*100+ROUND(A1,0)</f>
        <v>0</v>
      </c>
      <c r="B6" s="196" t="str">
        <f t="shared" ref="B6:B11" si="0">IF(A6=0,"",LOOKUP(A6,$A$13:$A$112,$B$13:$B$112))</f>
        <v/>
      </c>
      <c r="D6" s="229"/>
    </row>
    <row r="7" spans="1:4">
      <c r="A7" s="230">
        <f>-INT(A1/1000)*10+INT(A1/100)</f>
        <v>0</v>
      </c>
      <c r="B7" s="196" t="str">
        <f t="shared" si="0"/>
        <v/>
      </c>
      <c r="D7" s="229" t="str">
        <f>+IF(B7="",""," Hundred ")</f>
        <v/>
      </c>
    </row>
    <row r="8" spans="1:4">
      <c r="A8" s="230">
        <f>-INT(A1/100000)*100+INT(A1/1000)</f>
        <v>0</v>
      </c>
      <c r="B8" s="196" t="str">
        <f t="shared" si="0"/>
        <v/>
      </c>
      <c r="D8" s="229" t="str">
        <f>IF((B8=""),IF(C8="",""," Thousand ")," Thousand ")</f>
        <v/>
      </c>
    </row>
    <row r="9" spans="1:4">
      <c r="A9" s="230">
        <f>-INT(A1/10000000)*100+INT(A1/100000)</f>
        <v>0</v>
      </c>
      <c r="B9" s="196" t="str">
        <f t="shared" si="0"/>
        <v/>
      </c>
      <c r="D9" s="229" t="str">
        <f>IF((B9=""),IF(C9="",""," Lac ")," Lac ")</f>
        <v/>
      </c>
    </row>
    <row r="10" spans="1:4">
      <c r="A10" s="230">
        <f>-INT(A1/1000000000)*100+INT(A1/10000000)</f>
        <v>0</v>
      </c>
      <c r="B10" s="231" t="str">
        <f t="shared" si="0"/>
        <v/>
      </c>
      <c r="D10" s="229" t="str">
        <f>IF((B10=""),IF(C10="",""," Crore ")," Crore ")</f>
        <v/>
      </c>
    </row>
    <row r="11" spans="1:4">
      <c r="A11" s="232">
        <f>-INT(A1/10000000000)*1000+INT(A1/1000000000)</f>
        <v>0</v>
      </c>
      <c r="B11" s="231" t="str">
        <f t="shared" si="0"/>
        <v/>
      </c>
      <c r="D11" s="229" t="str">
        <f>IF((B11=""),IF(C11="",""," Hundred ")," Hundred ")</f>
        <v/>
      </c>
    </row>
    <row r="13" spans="1:4">
      <c r="A13" s="233">
        <v>1</v>
      </c>
      <c r="B13" s="234" t="s">
        <v>189</v>
      </c>
    </row>
    <row r="14" spans="1:4">
      <c r="A14" s="233">
        <v>2</v>
      </c>
      <c r="B14" s="234" t="s">
        <v>190</v>
      </c>
    </row>
    <row r="15" spans="1:4">
      <c r="A15" s="233">
        <v>3</v>
      </c>
      <c r="B15" s="234" t="s">
        <v>191</v>
      </c>
    </row>
    <row r="16" spans="1:4">
      <c r="A16" s="233">
        <v>4</v>
      </c>
      <c r="B16" s="234" t="s">
        <v>192</v>
      </c>
    </row>
    <row r="17" spans="1:2">
      <c r="A17" s="233">
        <v>5</v>
      </c>
      <c r="B17" s="234" t="s">
        <v>193</v>
      </c>
    </row>
    <row r="18" spans="1:2">
      <c r="A18" s="233">
        <v>6</v>
      </c>
      <c r="B18" s="234" t="s">
        <v>194</v>
      </c>
    </row>
    <row r="19" spans="1:2">
      <c r="A19" s="233">
        <v>7</v>
      </c>
      <c r="B19" s="234" t="s">
        <v>195</v>
      </c>
    </row>
    <row r="20" spans="1:2">
      <c r="A20" s="233">
        <v>8</v>
      </c>
      <c r="B20" s="234" t="s">
        <v>196</v>
      </c>
    </row>
    <row r="21" spans="1:2">
      <c r="A21" s="233">
        <v>9</v>
      </c>
      <c r="B21" s="234" t="s">
        <v>197</v>
      </c>
    </row>
    <row r="22" spans="1:2">
      <c r="A22" s="233">
        <v>10</v>
      </c>
      <c r="B22" s="234" t="s">
        <v>198</v>
      </c>
    </row>
    <row r="23" spans="1:2">
      <c r="A23" s="233">
        <v>11</v>
      </c>
      <c r="B23" s="234" t="s">
        <v>199</v>
      </c>
    </row>
    <row r="24" spans="1:2">
      <c r="A24" s="233">
        <v>12</v>
      </c>
      <c r="B24" s="234" t="s">
        <v>200</v>
      </c>
    </row>
    <row r="25" spans="1:2">
      <c r="A25" s="233">
        <v>13</v>
      </c>
      <c r="B25" s="234" t="s">
        <v>201</v>
      </c>
    </row>
    <row r="26" spans="1:2">
      <c r="A26" s="233">
        <v>14</v>
      </c>
      <c r="B26" s="234" t="s">
        <v>202</v>
      </c>
    </row>
    <row r="27" spans="1:2">
      <c r="A27" s="233">
        <v>15</v>
      </c>
      <c r="B27" s="234" t="s">
        <v>203</v>
      </c>
    </row>
    <row r="28" spans="1:2">
      <c r="A28" s="233">
        <v>16</v>
      </c>
      <c r="B28" s="234" t="s">
        <v>204</v>
      </c>
    </row>
    <row r="29" spans="1:2">
      <c r="A29" s="233">
        <v>17</v>
      </c>
      <c r="B29" s="234" t="s">
        <v>205</v>
      </c>
    </row>
    <row r="30" spans="1:2">
      <c r="A30" s="233">
        <v>18</v>
      </c>
      <c r="B30" s="234" t="s">
        <v>206</v>
      </c>
    </row>
    <row r="31" spans="1:2">
      <c r="A31" s="233">
        <v>19</v>
      </c>
      <c r="B31" s="234" t="s">
        <v>207</v>
      </c>
    </row>
    <row r="32" spans="1:2">
      <c r="A32" s="233">
        <v>20</v>
      </c>
      <c r="B32" s="234" t="s">
        <v>208</v>
      </c>
    </row>
    <row r="33" spans="1:2">
      <c r="A33" s="233">
        <v>21</v>
      </c>
      <c r="B33" s="234" t="s">
        <v>209</v>
      </c>
    </row>
    <row r="34" spans="1:2">
      <c r="A34" s="233">
        <v>22</v>
      </c>
      <c r="B34" s="234" t="s">
        <v>210</v>
      </c>
    </row>
    <row r="35" spans="1:2">
      <c r="A35" s="233">
        <v>23</v>
      </c>
      <c r="B35" s="234" t="s">
        <v>211</v>
      </c>
    </row>
    <row r="36" spans="1:2">
      <c r="A36" s="233">
        <v>24</v>
      </c>
      <c r="B36" s="234" t="s">
        <v>212</v>
      </c>
    </row>
    <row r="37" spans="1:2">
      <c r="A37" s="233">
        <v>25</v>
      </c>
      <c r="B37" s="234" t="s">
        <v>213</v>
      </c>
    </row>
    <row r="38" spans="1:2">
      <c r="A38" s="233">
        <v>26</v>
      </c>
      <c r="B38" s="234" t="s">
        <v>214</v>
      </c>
    </row>
    <row r="39" spans="1:2">
      <c r="A39" s="233">
        <v>27</v>
      </c>
      <c r="B39" s="234" t="s">
        <v>215</v>
      </c>
    </row>
    <row r="40" spans="1:2">
      <c r="A40" s="233">
        <v>28</v>
      </c>
      <c r="B40" s="234" t="s">
        <v>216</v>
      </c>
    </row>
    <row r="41" spans="1:2">
      <c r="A41" s="233">
        <v>29</v>
      </c>
      <c r="B41" s="234" t="s">
        <v>217</v>
      </c>
    </row>
    <row r="42" spans="1:2">
      <c r="A42" s="233">
        <v>30</v>
      </c>
      <c r="B42" s="234" t="s">
        <v>218</v>
      </c>
    </row>
    <row r="43" spans="1:2">
      <c r="A43" s="233">
        <v>31</v>
      </c>
      <c r="B43" s="234" t="s">
        <v>219</v>
      </c>
    </row>
    <row r="44" spans="1:2">
      <c r="A44" s="233">
        <v>32</v>
      </c>
      <c r="B44" s="234" t="s">
        <v>220</v>
      </c>
    </row>
    <row r="45" spans="1:2">
      <c r="A45" s="233">
        <v>33</v>
      </c>
      <c r="B45" s="234" t="s">
        <v>221</v>
      </c>
    </row>
    <row r="46" spans="1:2">
      <c r="A46" s="233">
        <v>34</v>
      </c>
      <c r="B46" s="234" t="s">
        <v>222</v>
      </c>
    </row>
    <row r="47" spans="1:2">
      <c r="A47" s="233">
        <v>35</v>
      </c>
      <c r="B47" s="234" t="s">
        <v>12</v>
      </c>
    </row>
    <row r="48" spans="1:2">
      <c r="A48" s="233">
        <v>36</v>
      </c>
      <c r="B48" s="234" t="s">
        <v>223</v>
      </c>
    </row>
    <row r="49" spans="1:2">
      <c r="A49" s="233">
        <v>37</v>
      </c>
      <c r="B49" s="234" t="s">
        <v>224</v>
      </c>
    </row>
    <row r="50" spans="1:2">
      <c r="A50" s="233">
        <v>38</v>
      </c>
      <c r="B50" s="234" t="s">
        <v>225</v>
      </c>
    </row>
    <row r="51" spans="1:2">
      <c r="A51" s="233">
        <v>39</v>
      </c>
      <c r="B51" s="234" t="s">
        <v>226</v>
      </c>
    </row>
    <row r="52" spans="1:2">
      <c r="A52" s="233">
        <v>40</v>
      </c>
      <c r="B52" s="234" t="s">
        <v>227</v>
      </c>
    </row>
    <row r="53" spans="1:2">
      <c r="A53" s="233">
        <v>41</v>
      </c>
      <c r="B53" s="234" t="s">
        <v>228</v>
      </c>
    </row>
    <row r="54" spans="1:2">
      <c r="A54" s="233">
        <v>42</v>
      </c>
      <c r="B54" s="234" t="s">
        <v>229</v>
      </c>
    </row>
    <row r="55" spans="1:2">
      <c r="A55" s="233">
        <v>43</v>
      </c>
      <c r="B55" s="234" t="s">
        <v>230</v>
      </c>
    </row>
    <row r="56" spans="1:2">
      <c r="A56" s="233">
        <v>44</v>
      </c>
      <c r="B56" s="234" t="s">
        <v>231</v>
      </c>
    </row>
    <row r="57" spans="1:2">
      <c r="A57" s="233">
        <v>45</v>
      </c>
      <c r="B57" s="234" t="s">
        <v>232</v>
      </c>
    </row>
    <row r="58" spans="1:2">
      <c r="A58" s="233">
        <v>46</v>
      </c>
      <c r="B58" s="234" t="s">
        <v>233</v>
      </c>
    </row>
    <row r="59" spans="1:2">
      <c r="A59" s="233">
        <v>47</v>
      </c>
      <c r="B59" s="234" t="s">
        <v>234</v>
      </c>
    </row>
    <row r="60" spans="1:2">
      <c r="A60" s="233">
        <v>48</v>
      </c>
      <c r="B60" s="234" t="s">
        <v>235</v>
      </c>
    </row>
    <row r="61" spans="1:2">
      <c r="A61" s="233">
        <v>49</v>
      </c>
      <c r="B61" s="234" t="s">
        <v>236</v>
      </c>
    </row>
    <row r="62" spans="1:2">
      <c r="A62" s="233">
        <v>50</v>
      </c>
      <c r="B62" s="234" t="s">
        <v>237</v>
      </c>
    </row>
    <row r="63" spans="1:2">
      <c r="A63" s="233">
        <v>51</v>
      </c>
      <c r="B63" s="234" t="s">
        <v>238</v>
      </c>
    </row>
    <row r="64" spans="1:2">
      <c r="A64" s="233">
        <v>52</v>
      </c>
      <c r="B64" s="234" t="s">
        <v>239</v>
      </c>
    </row>
    <row r="65" spans="1:2">
      <c r="A65" s="233">
        <v>53</v>
      </c>
      <c r="B65" s="234" t="s">
        <v>240</v>
      </c>
    </row>
    <row r="66" spans="1:2">
      <c r="A66" s="233">
        <v>54</v>
      </c>
      <c r="B66" s="234" t="s">
        <v>241</v>
      </c>
    </row>
    <row r="67" spans="1:2">
      <c r="A67" s="233">
        <v>55</v>
      </c>
      <c r="B67" s="234" t="s">
        <v>242</v>
      </c>
    </row>
    <row r="68" spans="1:2">
      <c r="A68" s="233">
        <v>56</v>
      </c>
      <c r="B68" s="234" t="s">
        <v>243</v>
      </c>
    </row>
    <row r="69" spans="1:2">
      <c r="A69" s="233">
        <v>57</v>
      </c>
      <c r="B69" s="234" t="s">
        <v>244</v>
      </c>
    </row>
    <row r="70" spans="1:2">
      <c r="A70" s="233">
        <v>58</v>
      </c>
      <c r="B70" s="234" t="s">
        <v>245</v>
      </c>
    </row>
    <row r="71" spans="1:2">
      <c r="A71" s="233">
        <v>59</v>
      </c>
      <c r="B71" s="234" t="s">
        <v>246</v>
      </c>
    </row>
    <row r="72" spans="1:2">
      <c r="A72" s="233">
        <v>60</v>
      </c>
      <c r="B72" s="234" t="s">
        <v>247</v>
      </c>
    </row>
    <row r="73" spans="1:2">
      <c r="A73" s="233">
        <v>61</v>
      </c>
      <c r="B73" s="234" t="s">
        <v>248</v>
      </c>
    </row>
    <row r="74" spans="1:2">
      <c r="A74" s="233">
        <v>62</v>
      </c>
      <c r="B74" s="234" t="s">
        <v>249</v>
      </c>
    </row>
    <row r="75" spans="1:2">
      <c r="A75" s="233">
        <v>63</v>
      </c>
      <c r="B75" s="234" t="s">
        <v>250</v>
      </c>
    </row>
    <row r="76" spans="1:2">
      <c r="A76" s="233">
        <v>64</v>
      </c>
      <c r="B76" s="234" t="s">
        <v>251</v>
      </c>
    </row>
    <row r="77" spans="1:2">
      <c r="A77" s="233">
        <v>65</v>
      </c>
      <c r="B77" s="234" t="s">
        <v>252</v>
      </c>
    </row>
    <row r="78" spans="1:2">
      <c r="A78" s="233">
        <v>66</v>
      </c>
      <c r="B78" s="234" t="s">
        <v>253</v>
      </c>
    </row>
    <row r="79" spans="1:2">
      <c r="A79" s="233">
        <v>67</v>
      </c>
      <c r="B79" s="234" t="s">
        <v>254</v>
      </c>
    </row>
    <row r="80" spans="1:2">
      <c r="A80" s="233">
        <v>68</v>
      </c>
      <c r="B80" s="234" t="s">
        <v>255</v>
      </c>
    </row>
    <row r="81" spans="1:2">
      <c r="A81" s="233">
        <v>69</v>
      </c>
      <c r="B81" s="234" t="s">
        <v>256</v>
      </c>
    </row>
    <row r="82" spans="1:2">
      <c r="A82" s="233">
        <v>70</v>
      </c>
      <c r="B82" s="234" t="s">
        <v>257</v>
      </c>
    </row>
    <row r="83" spans="1:2">
      <c r="A83" s="233">
        <v>71</v>
      </c>
      <c r="B83" s="234" t="s">
        <v>258</v>
      </c>
    </row>
    <row r="84" spans="1:2">
      <c r="A84" s="233">
        <v>72</v>
      </c>
      <c r="B84" s="234" t="s">
        <v>259</v>
      </c>
    </row>
    <row r="85" spans="1:2">
      <c r="A85" s="233">
        <v>73</v>
      </c>
      <c r="B85" s="234" t="s">
        <v>260</v>
      </c>
    </row>
    <row r="86" spans="1:2">
      <c r="A86" s="233">
        <v>74</v>
      </c>
      <c r="B86" s="234" t="s">
        <v>261</v>
      </c>
    </row>
    <row r="87" spans="1:2">
      <c r="A87" s="233">
        <v>75</v>
      </c>
      <c r="B87" s="234" t="s">
        <v>262</v>
      </c>
    </row>
    <row r="88" spans="1:2">
      <c r="A88" s="233">
        <v>76</v>
      </c>
      <c r="B88" s="234" t="s">
        <v>263</v>
      </c>
    </row>
    <row r="89" spans="1:2">
      <c r="A89" s="233">
        <v>77</v>
      </c>
      <c r="B89" s="234" t="s">
        <v>264</v>
      </c>
    </row>
    <row r="90" spans="1:2">
      <c r="A90" s="233">
        <v>78</v>
      </c>
      <c r="B90" s="234" t="s">
        <v>265</v>
      </c>
    </row>
    <row r="91" spans="1:2">
      <c r="A91" s="233">
        <v>79</v>
      </c>
      <c r="B91" s="234" t="s">
        <v>266</v>
      </c>
    </row>
    <row r="92" spans="1:2">
      <c r="A92" s="233">
        <v>80</v>
      </c>
      <c r="B92" s="234" t="s">
        <v>267</v>
      </c>
    </row>
    <row r="93" spans="1:2">
      <c r="A93" s="233">
        <v>81</v>
      </c>
      <c r="B93" s="234" t="s">
        <v>268</v>
      </c>
    </row>
    <row r="94" spans="1:2">
      <c r="A94" s="233">
        <v>82</v>
      </c>
      <c r="B94" s="234" t="s">
        <v>269</v>
      </c>
    </row>
    <row r="95" spans="1:2">
      <c r="A95" s="233">
        <v>83</v>
      </c>
      <c r="B95" s="234" t="s">
        <v>270</v>
      </c>
    </row>
    <row r="96" spans="1:2">
      <c r="A96" s="233">
        <v>84</v>
      </c>
      <c r="B96" s="234" t="s">
        <v>271</v>
      </c>
    </row>
    <row r="97" spans="1:2">
      <c r="A97" s="233">
        <v>85</v>
      </c>
      <c r="B97" s="234" t="s">
        <v>272</v>
      </c>
    </row>
    <row r="98" spans="1:2">
      <c r="A98" s="233">
        <v>86</v>
      </c>
      <c r="B98" s="234" t="s">
        <v>273</v>
      </c>
    </row>
    <row r="99" spans="1:2">
      <c r="A99" s="233">
        <v>87</v>
      </c>
      <c r="B99" s="234" t="s">
        <v>274</v>
      </c>
    </row>
    <row r="100" spans="1:2">
      <c r="A100" s="233">
        <v>88</v>
      </c>
      <c r="B100" s="234" t="s">
        <v>275</v>
      </c>
    </row>
    <row r="101" spans="1:2">
      <c r="A101" s="233">
        <v>89</v>
      </c>
      <c r="B101" s="234" t="s">
        <v>276</v>
      </c>
    </row>
    <row r="102" spans="1:2">
      <c r="A102" s="233">
        <v>90</v>
      </c>
      <c r="B102" s="234" t="s">
        <v>277</v>
      </c>
    </row>
    <row r="103" spans="1:2">
      <c r="A103" s="233">
        <v>91</v>
      </c>
      <c r="B103" s="234" t="s">
        <v>278</v>
      </c>
    </row>
    <row r="104" spans="1:2">
      <c r="A104" s="233">
        <v>92</v>
      </c>
      <c r="B104" s="234" t="s">
        <v>279</v>
      </c>
    </row>
    <row r="105" spans="1:2">
      <c r="A105" s="233">
        <v>93</v>
      </c>
      <c r="B105" s="234" t="s">
        <v>280</v>
      </c>
    </row>
    <row r="106" spans="1:2">
      <c r="A106" s="233">
        <v>94</v>
      </c>
      <c r="B106" s="234" t="s">
        <v>281</v>
      </c>
    </row>
    <row r="107" spans="1:2">
      <c r="A107" s="233">
        <v>95</v>
      </c>
      <c r="B107" s="234" t="s">
        <v>282</v>
      </c>
    </row>
    <row r="108" spans="1:2">
      <c r="A108" s="233">
        <v>96</v>
      </c>
      <c r="B108" s="234" t="s">
        <v>283</v>
      </c>
    </row>
    <row r="109" spans="1:2">
      <c r="A109" s="233">
        <v>97</v>
      </c>
      <c r="B109" s="234" t="s">
        <v>284</v>
      </c>
    </row>
    <row r="110" spans="1:2">
      <c r="A110" s="233">
        <v>98</v>
      </c>
      <c r="B110" s="234" t="s">
        <v>285</v>
      </c>
    </row>
    <row r="111" spans="1:2">
      <c r="A111" s="233">
        <v>99</v>
      </c>
      <c r="B111" s="234" t="s">
        <v>286</v>
      </c>
    </row>
    <row r="112" spans="1:2">
      <c r="A112" s="233">
        <v>100</v>
      </c>
      <c r="B112" s="234" t="s">
        <v>287</v>
      </c>
    </row>
  </sheetData>
  <sheetProtection password="8F0B" sheet="1" objects="1" scenarios="1" selectLockedCells="1" selectUnlockedCells="1"/>
  <customSheetViews>
    <customSheetView guid="{B7CC3635-BEA1-4EB6-9397-ABEDC5D04D5E}" state="hidden">
      <selection activeCell="A4" sqref="A4"/>
      <pageMargins left="0.75" right="0.75" top="1" bottom="1" header="0.5" footer="0.5"/>
      <pageSetup orientation="portrait" r:id="rId1"/>
      <headerFooter alignWithMargins="0"/>
    </customSheetView>
    <customSheetView guid="{7518E083-431A-45D0-A3DD-DF0866826B90}" state="hidden">
      <selection activeCell="A4" sqref="A4"/>
      <pageMargins left="0.75" right="0.75" top="1" bottom="1" header="0.5" footer="0.5"/>
      <pageSetup orientation="portrait" r:id="rId2"/>
      <headerFooter alignWithMargins="0"/>
    </customSheetView>
    <customSheetView guid="{CD28740F-9825-447C-B887-B18F0232D126}" state="hidden">
      <selection activeCell="A4" sqref="A4"/>
      <pageMargins left="0.75" right="0.75" top="1" bottom="1" header="0.5" footer="0.5"/>
      <pageSetup orientation="portrait" r:id="rId3"/>
      <headerFooter alignWithMargins="0"/>
    </customSheetView>
    <customSheetView guid="{012A8702-091E-4FD1-8E26-12B65B8B3B8C}" state="hidden">
      <selection activeCell="A4" sqref="A4"/>
      <pageMargins left="0.75" right="0.75" top="1" bottom="1" header="0.5" footer="0.5"/>
      <pageSetup orientation="portrait" r:id="rId4"/>
      <headerFooter alignWithMargins="0"/>
    </customSheetView>
    <customSheetView guid="{0D490C87-B003-4943-9825-ACE0B8E7CC06}" state="hidden">
      <selection activeCell="A4" sqref="A4"/>
      <pageMargins left="0.75" right="0.75" top="1" bottom="1" header="0.5" footer="0.5"/>
      <pageSetup orientation="portrait" r:id="rId5"/>
      <headerFooter alignWithMargins="0"/>
    </customSheetView>
    <customSheetView guid="{4D67A8FB-66CE-4EFD-8932-C754BE25ED43}" state="hidden">
      <selection activeCell="A4" sqref="A4"/>
      <pageMargins left="0.75" right="0.75" top="1" bottom="1" header="0.5" footer="0.5"/>
      <pageSetup orientation="portrait" r:id="rId6"/>
      <headerFooter alignWithMargins="0"/>
    </customSheetView>
    <customSheetView guid="{B07CB001-8FAF-40AD-8AD5-A65A64B33B35}" state="hidden">
      <selection activeCell="A4" sqref="A4"/>
      <pageMargins left="0.75" right="0.75" top="1" bottom="1" header="0.5" footer="0.5"/>
      <pageSetup orientation="portrait" r:id="rId7"/>
      <headerFooter alignWithMargins="0"/>
    </customSheetView>
    <customSheetView guid="{8CF338B0-8CA3-4AF4-816D-CB7A6D8E33BC}" state="hidden">
      <selection activeCell="A4" sqref="A4"/>
      <pageMargins left="0.75" right="0.75" top="1" bottom="1" header="0.5" footer="0.5"/>
      <pageSetup orientation="portrait" r:id="rId8"/>
      <headerFooter alignWithMargins="0"/>
    </customSheetView>
    <customSheetView guid="{D05C69EC-C4A6-4AED-AFBA-A3044FD4B3FB}" state="hidden">
      <selection activeCell="A4" sqref="A4"/>
      <pageMargins left="0.75" right="0.75" top="1" bottom="1" header="0.5" footer="0.5"/>
      <pageSetup orientation="portrait" r:id="rId9"/>
      <headerFooter alignWithMargins="0"/>
    </customSheetView>
    <customSheetView guid="{BE615921-12B2-47E1-81BB-292B559B4C46}" state="hidden">
      <selection activeCell="A4" sqref="A4"/>
      <pageMargins left="0.75" right="0.75" top="1" bottom="1" header="0.5" footer="0.5"/>
      <pageSetup orientation="portrait" r:id="rId10"/>
      <headerFooter alignWithMargins="0"/>
    </customSheetView>
    <customSheetView guid="{13A93EBF-985A-49FD-9FE0-DC75D238EC8C}" state="hidden">
      <selection activeCell="A4" sqref="A4"/>
      <pageMargins left="0.75" right="0.75" top="1" bottom="1" header="0.5" footer="0.5"/>
      <pageSetup orientation="portrait" r:id="rId11"/>
      <headerFooter alignWithMargins="0"/>
    </customSheetView>
    <customSheetView guid="{1E2D7167-D6B7-4690-9A83-BF768C4223A4}" state="hidden">
      <selection activeCell="A4" sqref="A4"/>
      <pageMargins left="0.75" right="0.75" top="1" bottom="1" header="0.5" footer="0.5"/>
      <pageSetup orientation="portrait" r:id="rId12"/>
      <headerFooter alignWithMargins="0"/>
    </customSheetView>
    <customSheetView guid="{7A88FC7A-7690-48AB-B789-172043AFADC8}" state="hidden">
      <selection activeCell="A4" sqref="A4"/>
      <pageMargins left="0.75" right="0.75" top="1" bottom="1" header="0.5" footer="0.5"/>
      <pageSetup orientation="portrait" r:id="rId13"/>
      <headerFooter alignWithMargins="0"/>
    </customSheetView>
    <customSheetView guid="{CB7CD015-9A92-451A-BEF4-2BC98E3768DD}" state="hidden">
      <selection activeCell="A4" sqref="A4"/>
      <pageMargins left="0.75" right="0.75" top="1" bottom="1" header="0.5" footer="0.5"/>
      <pageSetup orientation="portrait" r:id="rId14"/>
      <headerFooter alignWithMargins="0"/>
    </customSheetView>
    <customSheetView guid="{44C1C443-3199-4288-884A-D16AF7B2CD69}" state="hidden">
      <selection activeCell="A4" sqref="A4"/>
      <pageMargins left="0.75" right="0.75" top="1" bottom="1" header="0.5" footer="0.5"/>
      <pageSetup orientation="portrait" r:id="rId15"/>
      <headerFooter alignWithMargins="0"/>
    </customSheetView>
    <customSheetView guid="{82E8A0F5-0020-4355-95CF-28601763A783}" state="hidden">
      <selection activeCell="A4" sqref="A4"/>
      <pageMargins left="0.75" right="0.75" top="1" bottom="1" header="0.5" footer="0.5"/>
      <pageSetup orientation="portrait" r:id="rId16"/>
      <headerFooter alignWithMargins="0"/>
    </customSheetView>
    <customSheetView guid="{240327DD-375F-45D4-BA52-89AFD79FE6A1}" state="hidden">
      <selection activeCell="A4" sqref="A4"/>
      <pageMargins left="0.75" right="0.75" top="1" bottom="1" header="0.5" footer="0.5"/>
      <pageSetup orientation="portrait" r:id="rId17"/>
      <headerFooter alignWithMargins="0"/>
    </customSheetView>
    <customSheetView guid="{DC28ED1E-3E35-4094-9C2B-5C0A1C1D459C}" state="hidden">
      <selection activeCell="A4" sqref="A4"/>
      <pageMargins left="0.75" right="0.75" top="1" bottom="1" header="0.5" footer="0.5"/>
      <pageSetup orientation="portrait" r:id="rId18"/>
      <headerFooter alignWithMargins="0"/>
    </customSheetView>
    <customSheetView guid="{7A9EA6D6-4DDF-43D9-92E6-C6AFAD14E266}" state="hidden">
      <selection activeCell="A4" sqref="A4"/>
      <pageMargins left="0.75" right="0.75" top="1" bottom="1" header="0.5" footer="0.5"/>
      <pageSetup orientation="portrait" r:id="rId19"/>
      <headerFooter alignWithMargins="0"/>
    </customSheetView>
    <customSheetView guid="{43BCBF1E-CDCF-4541-8D79-87EDCECBC1FD}" state="hidden">
      <selection activeCell="A4" sqref="A4"/>
      <pageMargins left="0.75" right="0.75" top="1" bottom="1" header="0.5" footer="0.5"/>
      <pageSetup orientation="portrait" r:id="rId20"/>
      <headerFooter alignWithMargins="0"/>
    </customSheetView>
    <customSheetView guid="{494F6778-23FE-4AAC-B37D-6C7543FC13B9}" state="hidden">
      <selection activeCell="A4" sqref="A4"/>
      <pageMargins left="0.75" right="0.75" top="1" bottom="1" header="0.5" footer="0.5"/>
      <pageSetup orientation="portrait" r:id="rId21"/>
      <headerFooter alignWithMargins="0"/>
    </customSheetView>
    <customSheetView guid="{F9FE2C60-2849-4C32-B532-2B1A89FFA9CD}" state="hidden">
      <selection activeCell="A4" sqref="A4"/>
      <pageMargins left="0.75" right="0.75" top="1" bottom="1" header="0.5" footer="0.5"/>
      <pageSetup orientation="portrait" r:id="rId22"/>
      <headerFooter alignWithMargins="0"/>
    </customSheetView>
    <customSheetView guid="{FE4EC9C4-31B9-4D40-8323-5B16C3BC840F}" state="hidden">
      <selection activeCell="A4" sqref="A4"/>
      <pageMargins left="0.75" right="0.75" top="1" bottom="1" header="0.5" footer="0.5"/>
      <pageSetup orientation="portrait" r:id="rId23"/>
      <headerFooter alignWithMargins="0"/>
    </customSheetView>
    <customSheetView guid="{82C64B11-1F50-45B5-B7BB-9F1DC733C833}" state="hidden">
      <selection activeCell="A4" sqref="A4"/>
      <pageMargins left="0.75" right="0.75" top="1" bottom="1" header="0.5" footer="0.5"/>
      <pageSetup orientation="portrait" r:id="rId24"/>
      <headerFooter alignWithMargins="0"/>
    </customSheetView>
    <customSheetView guid="{CFBF18EC-8277-4311-991B-395AF21BB33B}" state="hidden">
      <selection activeCell="A4" sqref="A4"/>
      <pageMargins left="0.75" right="0.75" top="1" bottom="1" header="0.5" footer="0.5"/>
      <pageSetup orientation="portrait" r:id="rId25"/>
      <headerFooter alignWithMargins="0"/>
    </customSheetView>
    <customSheetView guid="{AA750348-930C-43DE-ADD0-8D60980F5013}" state="hidden">
      <selection activeCell="A4" sqref="A4"/>
      <pageMargins left="0.75" right="0.75" top="1" bottom="1" header="0.5" footer="0.5"/>
      <pageSetup orientation="portrait" r:id="rId26"/>
      <headerFooter alignWithMargins="0"/>
    </customSheetView>
    <customSheetView guid="{14C32814-5A59-4863-9FB1-822FBB75D7D1}" state="hidden">
      <selection activeCell="A4" sqref="A4"/>
      <pageMargins left="0.75" right="0.75" top="1" bottom="1" header="0.5" footer="0.5"/>
      <pageSetup orientation="portrait" r:id="rId27"/>
      <headerFooter alignWithMargins="0"/>
    </customSheetView>
    <customSheetView guid="{1F125E51-1799-42D0-B41E-DC039BB17D59}" state="hidden">
      <selection activeCell="A4" sqref="A4"/>
      <pageMargins left="0.75" right="0.75" top="1" bottom="1" header="0.5" footer="0.5"/>
      <pageSetup orientation="portrait" r:id="rId28"/>
      <headerFooter alignWithMargins="0"/>
    </customSheetView>
    <customSheetView guid="{77353208-2D17-4D2E-ADE3-4F168F350B73}" state="hidden">
      <selection activeCell="A4" sqref="A4"/>
      <pageMargins left="0.75" right="0.75" top="1" bottom="1" header="0.5" footer="0.5"/>
      <pageSetup orientation="portrait" r:id="rId29"/>
      <headerFooter alignWithMargins="0"/>
    </customSheetView>
    <customSheetView guid="{010B040B-83D1-42E5-9354-A9BE9113BDAC}" state="hidden">
      <selection activeCell="A4" sqref="A4"/>
      <pageMargins left="0.75" right="0.75" top="1" bottom="1" header="0.5" footer="0.5"/>
      <pageSetup orientation="portrait" r:id="rId30"/>
      <headerFooter alignWithMargins="0"/>
    </customSheetView>
    <customSheetView guid="{FC200EB0-6614-47DB-96CE-7610471486D9}" state="hidden">
      <selection activeCell="A4" sqref="A4"/>
      <pageMargins left="0.75" right="0.75" top="1" bottom="1" header="0.5" footer="0.5"/>
      <pageSetup orientation="portrait" r:id="rId31"/>
      <headerFooter alignWithMargins="0"/>
    </customSheetView>
    <customSheetView guid="{35C772BD-8F05-4A18-BEC8-6AF744E22539}" state="hidden">
      <selection activeCell="A4" sqref="A4"/>
      <pageMargins left="0.75" right="0.75" top="1" bottom="1" header="0.5" footer="0.5"/>
      <pageSetup orientation="portrait" r:id="rId32"/>
      <headerFooter alignWithMargins="0"/>
    </customSheetView>
    <customSheetView guid="{FADCBE67-C557-4BB1-9129-D4D2EFCC4742}" state="hidden">
      <selection activeCell="A4" sqref="A4"/>
      <pageMargins left="0.75" right="0.75" top="1" bottom="1" header="0.5" footer="0.5"/>
      <pageSetup orientation="portrait" r:id="rId33"/>
      <headerFooter alignWithMargins="0"/>
    </customSheetView>
    <customSheetView guid="{E1B28BB1-ED8F-4C22-9AA1-AB162FCA7917}" state="hidden">
      <selection activeCell="A4" sqref="A4"/>
      <pageMargins left="0.75" right="0.75" top="1" bottom="1" header="0.5" footer="0.5"/>
      <pageSetup orientation="portrait" r:id="rId34"/>
      <headerFooter alignWithMargins="0"/>
    </customSheetView>
  </customSheetViews>
  <mergeCells count="1">
    <mergeCell ref="A1:B1"/>
  </mergeCells>
  <pageMargins left="0.75" right="0.75" top="1" bottom="1" header="0.5" footer="0.5"/>
  <pageSetup orientation="portrait" r:id="rId3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AB39"/>
  <sheetViews>
    <sheetView showGridLines="0" view="pageBreakPreview" zoomScaleNormal="100" zoomScaleSheetLayoutView="100" workbookViewId="0">
      <selection activeCell="D35" sqref="D35"/>
    </sheetView>
  </sheetViews>
  <sheetFormatPr defaultRowHeight="16.5"/>
  <cols>
    <col min="1" max="1" width="9.140625" style="26"/>
    <col min="2" max="2" width="31.85546875" style="30" customWidth="1"/>
    <col min="3" max="3" width="12.85546875" style="30" customWidth="1"/>
    <col min="4" max="4" width="55.7109375" style="30" customWidth="1"/>
    <col min="5" max="5" width="16.140625" style="30" customWidth="1"/>
    <col min="6" max="6" width="15" style="142" hidden="1" customWidth="1"/>
    <col min="7" max="9" width="11.85546875" style="142" hidden="1" customWidth="1"/>
    <col min="10" max="25" width="11.85546875" style="142" customWidth="1"/>
    <col min="26" max="26" width="9.140625" style="26"/>
    <col min="27" max="27" width="15.28515625" style="26" customWidth="1"/>
    <col min="28" max="16384" width="9.140625" style="26"/>
  </cols>
  <sheetData>
    <row r="1" spans="2:28" ht="96" customHeight="1">
      <c r="B1" s="642" t="str">
        <f>Basic!B1</f>
        <v>Transmission Line Package TL01 for construction of 132kV D/C (Single HTLS Equivalent Panther) Transmission line from Rammam-III HEP to POWERGRID Rangpo Substation under Consultancy services to NTPC Ltd.</v>
      </c>
      <c r="C1" s="642"/>
      <c r="D1" s="642"/>
      <c r="E1" s="147"/>
      <c r="F1" s="132"/>
      <c r="G1" s="79"/>
      <c r="H1" s="79"/>
      <c r="I1" s="79"/>
      <c r="J1" s="79"/>
      <c r="K1" s="79"/>
      <c r="L1" s="79"/>
      <c r="M1" s="79"/>
      <c r="N1" s="79"/>
      <c r="O1" s="79"/>
      <c r="P1" s="79"/>
      <c r="Q1" s="79"/>
      <c r="R1" s="79"/>
      <c r="S1" s="79"/>
      <c r="T1" s="79"/>
      <c r="U1" s="79"/>
      <c r="V1" s="79"/>
      <c r="W1" s="79"/>
      <c r="X1" s="79"/>
      <c r="Y1" s="79"/>
    </row>
    <row r="2" spans="2:28" ht="25.5" customHeight="1">
      <c r="B2" s="643" t="str">
        <f>Basic!A3&amp;Basic!B3</f>
        <v>Specification No. :CC/NT/W-TW/DOM/A04/25/01234</v>
      </c>
      <c r="C2" s="643"/>
      <c r="D2" s="643"/>
      <c r="E2" s="34"/>
      <c r="F2" s="30"/>
      <c r="G2" s="30"/>
      <c r="H2" s="30"/>
      <c r="I2" s="30"/>
      <c r="J2" s="30"/>
      <c r="K2" s="30"/>
      <c r="L2" s="30"/>
      <c r="M2" s="30"/>
      <c r="N2" s="30"/>
      <c r="O2" s="30"/>
      <c r="P2" s="30"/>
      <c r="Q2" s="30"/>
      <c r="R2" s="30"/>
      <c r="S2" s="30"/>
      <c r="T2" s="30"/>
      <c r="U2" s="30"/>
      <c r="V2" s="30"/>
      <c r="W2" s="30"/>
      <c r="X2" s="30"/>
      <c r="Y2" s="30"/>
      <c r="AA2" s="26" t="s">
        <v>168</v>
      </c>
      <c r="AB2" s="76">
        <v>1</v>
      </c>
    </row>
    <row r="3" spans="2:28" ht="12" customHeight="1">
      <c r="B3" s="29"/>
      <c r="C3" s="29"/>
      <c r="D3" s="29"/>
      <c r="E3" s="29"/>
      <c r="F3" s="30"/>
      <c r="G3" s="30"/>
      <c r="H3" s="30"/>
      <c r="I3" s="30"/>
      <c r="J3" s="30"/>
      <c r="K3" s="30"/>
      <c r="L3" s="30"/>
      <c r="M3" s="30"/>
      <c r="N3" s="30"/>
      <c r="O3" s="30"/>
      <c r="P3" s="30"/>
      <c r="Q3" s="30"/>
      <c r="R3" s="30"/>
      <c r="S3" s="30"/>
      <c r="T3" s="30"/>
      <c r="U3" s="30"/>
      <c r="V3" s="30"/>
      <c r="W3" s="30"/>
      <c r="X3" s="30"/>
      <c r="Y3" s="30"/>
      <c r="AA3" s="26" t="s">
        <v>169</v>
      </c>
      <c r="AB3" s="246" t="s">
        <v>9</v>
      </c>
    </row>
    <row r="4" spans="2:28" ht="36.75" customHeight="1">
      <c r="B4" s="645" t="s">
        <v>585</v>
      </c>
      <c r="C4" s="645"/>
      <c r="D4" s="479" t="s">
        <v>754</v>
      </c>
      <c r="E4" s="29"/>
      <c r="F4" s="30"/>
      <c r="G4" s="30"/>
      <c r="H4" s="30"/>
      <c r="I4" s="30">
        <f>IF(D4="Yes",1,0)</f>
        <v>0</v>
      </c>
      <c r="J4" s="30"/>
      <c r="K4" s="30"/>
      <c r="L4" s="30"/>
      <c r="M4" s="30"/>
      <c r="N4" s="30"/>
      <c r="O4" s="30"/>
      <c r="P4" s="30"/>
      <c r="Q4" s="30"/>
      <c r="R4" s="30"/>
      <c r="S4" s="30"/>
      <c r="T4" s="30"/>
      <c r="U4" s="30"/>
      <c r="V4" s="30"/>
      <c r="W4" s="30"/>
      <c r="X4" s="30"/>
      <c r="Y4" s="30"/>
      <c r="AB4" s="76"/>
    </row>
    <row r="5" spans="2:28" ht="48.75" customHeight="1">
      <c r="B5" s="645" t="str">
        <f>IF(I4=1,"Name of the Designated Authority of GoI under Public  Procurement Policy for MSE Order 2012","" )</f>
        <v/>
      </c>
      <c r="C5" s="645"/>
      <c r="D5" s="98"/>
      <c r="E5" s="29"/>
      <c r="F5" s="30"/>
      <c r="G5" s="30"/>
      <c r="H5" s="30"/>
      <c r="I5" s="30">
        <f>IF(D11="Yes",1,0)</f>
        <v>1</v>
      </c>
      <c r="J5" s="30"/>
      <c r="K5" s="30"/>
      <c r="L5" s="30"/>
      <c r="M5" s="30"/>
      <c r="N5" s="30"/>
      <c r="O5" s="30"/>
      <c r="P5" s="30"/>
      <c r="Q5" s="30"/>
      <c r="R5" s="30"/>
      <c r="S5" s="30"/>
      <c r="T5" s="30"/>
      <c r="U5" s="30"/>
      <c r="V5" s="30"/>
      <c r="W5" s="30"/>
      <c r="X5" s="30"/>
      <c r="Y5" s="30"/>
      <c r="AB5" s="76"/>
    </row>
    <row r="6" spans="2:28" ht="20.100000000000001" customHeight="1">
      <c r="B6" s="371"/>
      <c r="C6" s="371"/>
      <c r="D6" s="371"/>
      <c r="E6" s="29"/>
      <c r="F6" s="30"/>
      <c r="G6" s="30"/>
      <c r="H6" s="30"/>
      <c r="I6" s="30"/>
      <c r="J6" s="30"/>
      <c r="K6" s="30"/>
      <c r="L6" s="30"/>
      <c r="M6" s="30"/>
      <c r="N6" s="30"/>
      <c r="O6" s="30"/>
      <c r="P6" s="30"/>
      <c r="Q6" s="30"/>
      <c r="R6" s="30"/>
      <c r="S6" s="30"/>
      <c r="T6" s="30"/>
      <c r="U6" s="30"/>
      <c r="V6" s="30"/>
      <c r="W6" s="30"/>
      <c r="X6" s="30"/>
      <c r="Y6" s="30"/>
      <c r="AB6" s="76"/>
    </row>
    <row r="7" spans="2:28" ht="20.100000000000001" customHeight="1">
      <c r="B7" s="371"/>
      <c r="C7" s="371"/>
      <c r="D7" s="371"/>
      <c r="E7" s="29"/>
      <c r="F7" s="30"/>
      <c r="G7" s="30"/>
      <c r="H7" s="30"/>
      <c r="I7" s="30"/>
      <c r="J7" s="30"/>
      <c r="K7" s="30"/>
      <c r="L7" s="30"/>
      <c r="M7" s="30"/>
      <c r="N7" s="30"/>
      <c r="O7" s="30"/>
      <c r="P7" s="30"/>
      <c r="Q7" s="30"/>
      <c r="R7" s="30"/>
      <c r="S7" s="30"/>
      <c r="T7" s="30"/>
      <c r="U7" s="30"/>
      <c r="V7" s="30"/>
      <c r="W7" s="30"/>
      <c r="X7" s="30"/>
      <c r="Y7" s="30"/>
      <c r="AB7" s="76"/>
    </row>
    <row r="8" spans="2:28" ht="12" customHeight="1">
      <c r="B8" s="33"/>
      <c r="C8" s="33"/>
      <c r="F8" s="30"/>
      <c r="G8" s="30"/>
      <c r="H8" s="30"/>
      <c r="I8" s="30"/>
      <c r="J8" s="30"/>
      <c r="K8" s="30"/>
      <c r="L8" s="30"/>
      <c r="M8" s="30"/>
      <c r="N8" s="30"/>
      <c r="O8" s="30"/>
      <c r="P8" s="30"/>
      <c r="Q8" s="30"/>
      <c r="R8" s="30"/>
      <c r="S8" s="30"/>
      <c r="T8" s="30"/>
      <c r="U8" s="30"/>
      <c r="V8" s="30"/>
      <c r="W8" s="30"/>
      <c r="X8" s="30"/>
      <c r="Y8" s="30"/>
    </row>
    <row r="9" spans="2:28" s="25" customFormat="1" ht="43.5" customHeight="1">
      <c r="B9" s="148" t="s">
        <v>586</v>
      </c>
      <c r="C9" s="56"/>
      <c r="D9" s="478" t="s">
        <v>637</v>
      </c>
      <c r="F9" s="516" t="s">
        <v>637</v>
      </c>
      <c r="G9" s="517">
        <f>IF(D9="SOLE BIDDER", 1,2)</f>
        <v>1</v>
      </c>
      <c r="H9" s="59">
        <f>IF(D9="SOLE BIDDER",1,2)</f>
        <v>1</v>
      </c>
      <c r="I9" s="59"/>
      <c r="J9" s="59"/>
      <c r="K9" s="59"/>
      <c r="L9" s="59"/>
      <c r="M9" s="59"/>
      <c r="N9" s="59"/>
      <c r="O9" s="59"/>
      <c r="P9" s="59"/>
      <c r="Q9" s="59"/>
      <c r="R9" s="59"/>
      <c r="S9" s="59"/>
      <c r="U9" s="59"/>
      <c r="V9" s="59"/>
      <c r="W9" s="59"/>
      <c r="X9" s="59"/>
      <c r="Y9" s="59"/>
      <c r="AA9" s="59">
        <f>IF(D9= "Sole Bidder", 0, D10)</f>
        <v>0</v>
      </c>
    </row>
    <row r="10" spans="2:28" ht="50.1" hidden="1" customHeight="1">
      <c r="B10" s="148" t="str">
        <f>IF(D9= "JOINT VENTURE (JV)", "Total Nos. of  Partners in the JV [excluding the Lead Partner]", "")</f>
        <v/>
      </c>
      <c r="C10" s="55"/>
      <c r="D10" s="477">
        <v>1</v>
      </c>
      <c r="F10" s="516" t="s">
        <v>587</v>
      </c>
      <c r="G10" s="518"/>
    </row>
    <row r="11" spans="2:28" ht="34.5" hidden="1" customHeight="1">
      <c r="B11" s="646" t="str">
        <f>IF(D9= "JV (Joint Venture)", "Whether other partner of the JV is MSE or not   
[Select from drop down menu]", "")</f>
        <v/>
      </c>
      <c r="C11" s="646"/>
      <c r="D11" s="159" t="s">
        <v>562</v>
      </c>
    </row>
    <row r="12" spans="2:28" ht="19.5" customHeight="1">
      <c r="B12" s="112"/>
      <c r="C12" s="112"/>
      <c r="D12" s="59"/>
    </row>
    <row r="13" spans="2:28" ht="20.100000000000001" customHeight="1">
      <c r="B13" s="149" t="str">
        <f>IF(D9= "Sole Bidder", "Name of Sole Bidder", "Name of Lead Partner")</f>
        <v>Name of Sole Bidder</v>
      </c>
      <c r="C13" s="150"/>
      <c r="D13" s="476"/>
    </row>
    <row r="14" spans="2:28" ht="20.100000000000001" customHeight="1">
      <c r="B14" s="151" t="str">
        <f>IF(D9= "Sole Bidder", "Address of Sole Bidder", "Address of Lead Partner")</f>
        <v>Address of Sole Bidder</v>
      </c>
      <c r="C14" s="152"/>
      <c r="D14" s="271"/>
    </row>
    <row r="15" spans="2:28" ht="20.100000000000001" customHeight="1">
      <c r="B15" s="153"/>
      <c r="C15" s="154"/>
      <c r="D15" s="271"/>
    </row>
    <row r="16" spans="2:28" ht="20.100000000000001" customHeight="1">
      <c r="B16" s="155"/>
      <c r="C16" s="156"/>
      <c r="D16" s="98"/>
    </row>
    <row r="17" spans="2:6" ht="20.100000000000001" customHeight="1"/>
    <row r="18" spans="2:6" ht="20.100000000000001" customHeight="1">
      <c r="B18" s="149" t="str">
        <f>IF(D10=1,"Other Partner",IF(D10="2 or More","Other Partner-1",""))</f>
        <v>Other Partner</v>
      </c>
      <c r="C18" s="150"/>
      <c r="D18" s="476"/>
      <c r="F18" s="193"/>
    </row>
    <row r="19" spans="2:6" ht="20.100000000000001" customHeight="1">
      <c r="B19" s="151" t="str">
        <f>IF(D10=1,"Address of other Partner",IF(D10="2 or More","Address of other Partner - 1",""))</f>
        <v>Address of other Partner</v>
      </c>
      <c r="C19" s="152"/>
      <c r="D19" s="271"/>
    </row>
    <row r="20" spans="2:6" ht="20.100000000000001" customHeight="1">
      <c r="B20" s="153"/>
      <c r="C20" s="154"/>
      <c r="D20" s="271"/>
    </row>
    <row r="21" spans="2:6" ht="20.100000000000001" customHeight="1">
      <c r="B21" s="155"/>
      <c r="C21" s="156"/>
      <c r="D21" s="271"/>
    </row>
    <row r="22" spans="2:6" ht="20.100000000000001" customHeight="1"/>
    <row r="23" spans="2:6" ht="20.100000000000001" hidden="1" customHeight="1">
      <c r="B23" s="149" t="s">
        <v>10</v>
      </c>
      <c r="C23" s="150"/>
      <c r="D23" s="271"/>
    </row>
    <row r="24" spans="2:6" ht="20.100000000000001" hidden="1" customHeight="1">
      <c r="B24" s="151" t="s">
        <v>11</v>
      </c>
      <c r="C24" s="152"/>
      <c r="D24" s="271" t="s">
        <v>487</v>
      </c>
    </row>
    <row r="25" spans="2:6" ht="20.100000000000001" hidden="1" customHeight="1">
      <c r="B25" s="153"/>
      <c r="C25" s="154"/>
      <c r="D25" s="271" t="s">
        <v>487</v>
      </c>
    </row>
    <row r="26" spans="2:6" ht="20.100000000000001" hidden="1" customHeight="1">
      <c r="B26" s="155"/>
      <c r="C26" s="156"/>
      <c r="D26" s="271" t="s">
        <v>487</v>
      </c>
    </row>
    <row r="28" spans="2:6" ht="39" hidden="1" customHeight="1">
      <c r="B28" s="644" t="s">
        <v>293</v>
      </c>
      <c r="C28" s="644"/>
      <c r="D28" s="135" t="s">
        <v>474</v>
      </c>
      <c r="E28" s="200" t="str">
        <f>IF(OR(D28="Yes",D28="No",D28="")=TRUE, "", "In Correct Entry")</f>
        <v/>
      </c>
    </row>
    <row r="29" spans="2:6" ht="19.5" hidden="1" customHeight="1">
      <c r="B29" s="644" t="s">
        <v>292</v>
      </c>
      <c r="C29" s="644"/>
      <c r="D29" s="271"/>
      <c r="E29" s="197"/>
    </row>
    <row r="30" spans="2:6" ht="19.5" hidden="1" customHeight="1">
      <c r="B30" s="644"/>
      <c r="C30" s="644"/>
      <c r="D30" s="206"/>
    </row>
    <row r="31" spans="2:6" ht="20.100000000000001" customHeight="1"/>
    <row r="32" spans="2:6" ht="21" customHeight="1">
      <c r="B32" s="157" t="s">
        <v>173</v>
      </c>
      <c r="C32" s="158"/>
      <c r="D32" s="271"/>
    </row>
    <row r="33" spans="2:5" ht="21" customHeight="1">
      <c r="B33" s="157" t="s">
        <v>174</v>
      </c>
      <c r="C33" s="158"/>
      <c r="D33" s="98"/>
    </row>
    <row r="34" spans="2:5" ht="21" customHeight="1">
      <c r="B34" s="39"/>
      <c r="C34" s="39"/>
      <c r="D34" s="39"/>
    </row>
    <row r="35" spans="2:5" ht="21" customHeight="1">
      <c r="B35" s="157" t="s">
        <v>6</v>
      </c>
      <c r="C35" s="158"/>
      <c r="D35" s="564"/>
      <c r="E35" s="142"/>
    </row>
    <row r="36" spans="2:5" ht="21" customHeight="1">
      <c r="B36" s="157" t="s">
        <v>7</v>
      </c>
      <c r="C36" s="158"/>
      <c r="D36" s="98"/>
      <c r="E36" s="142"/>
    </row>
    <row r="37" spans="2:5">
      <c r="B37" s="640" t="s">
        <v>576</v>
      </c>
      <c r="C37" s="640"/>
      <c r="D37" s="640"/>
      <c r="E37" s="142"/>
    </row>
    <row r="38" spans="2:5">
      <c r="B38" s="641"/>
      <c r="C38" s="641"/>
      <c r="D38" s="641"/>
    </row>
    <row r="39" spans="2:5">
      <c r="B39" s="641"/>
      <c r="C39" s="641"/>
      <c r="D39" s="641"/>
    </row>
  </sheetData>
  <sheetProtection password="CC69" sheet="1" formatColumns="0" formatRows="0" selectLockedCells="1"/>
  <customSheetViews>
    <customSheetView guid="{B7CC3635-BEA1-4EB6-9397-ABEDC5D04D5E}" showPageBreaks="1" showGridLines="0" printArea="1" hiddenRows="1" hiddenColumns="1" view="pageBreakPreview" topLeftCell="A7">
      <selection activeCell="D4" sqref="D4"/>
      <pageMargins left="0.75" right="0.64" top="0.55000000000000004" bottom="0.46" header="0.4" footer="0.33"/>
      <pageSetup scale="89" orientation="portrait" r:id="rId1"/>
      <headerFooter alignWithMargins="0"/>
    </customSheetView>
    <customSheetView guid="{7518E083-431A-45D0-A3DD-DF0866826B90}" showPageBreaks="1" showGridLines="0" printArea="1" hiddenRows="1" hiddenColumns="1" view="pageBreakPreview">
      <selection activeCell="D13" sqref="D13"/>
      <pageMargins left="0.75" right="0.64" top="0.55000000000000004" bottom="0.46" header="0.4" footer="0.33"/>
      <pageSetup scale="89" orientation="portrait" r:id="rId2"/>
      <headerFooter alignWithMargins="0"/>
    </customSheetView>
    <customSheetView guid="{CD28740F-9825-447C-B887-B18F0232D126}" showPageBreaks="1" showGridLines="0" printArea="1" hiddenRows="1" hiddenColumns="1" view="pageBreakPreview">
      <selection activeCell="D4" sqref="D4"/>
      <pageMargins left="0.75" right="0.64" top="0.55000000000000004" bottom="0.46" header="0.4" footer="0.33"/>
      <pageSetup scale="89" orientation="portrait" r:id="rId3"/>
      <headerFooter alignWithMargins="0"/>
    </customSheetView>
    <customSheetView guid="{012A8702-091E-4FD1-8E26-12B65B8B3B8C}" showPageBreaks="1" showGridLines="0" printArea="1" hiddenRows="1" hiddenColumns="1" view="pageBreakPreview" topLeftCell="A6">
      <selection activeCell="D13" sqref="D13"/>
      <pageMargins left="0.75" right="0.64" top="0.55000000000000004" bottom="0.46" header="0.4" footer="0.33"/>
      <pageSetup scale="89" orientation="portrait" r:id="rId4"/>
      <headerFooter alignWithMargins="0"/>
    </customSheetView>
    <customSheetView guid="{0D490C87-B003-4943-9825-ACE0B8E7CC06}" scale="110" showPageBreaks="1" showGridLines="0" printArea="1" hiddenRows="1" hiddenColumns="1" view="pageBreakPreview">
      <selection activeCell="D9" sqref="D9"/>
      <pageMargins left="0.75" right="0.64" top="0.55000000000000004" bottom="0.46" header="0.4" footer="0.33"/>
      <pageSetup scale="89" orientation="portrait" r:id="rId5"/>
      <headerFooter alignWithMargins="0"/>
    </customSheetView>
    <customSheetView guid="{4D67A8FB-66CE-4EFD-8932-C754BE25ED43}" scale="110" showPageBreaks="1" showGridLines="0" printArea="1" hiddenRows="1" hiddenColumns="1" view="pageBreakPreview">
      <selection activeCell="D4" sqref="D4"/>
      <pageMargins left="0.75" right="0.64" top="0.55000000000000004" bottom="0.46" header="0.4" footer="0.33"/>
      <pageSetup scale="89" orientation="portrait" r:id="rId6"/>
      <headerFooter alignWithMargins="0"/>
    </customSheetView>
    <customSheetView guid="{B07CB001-8FAF-40AD-8AD5-A65A64B33B35}" scale="110" showPageBreaks="1" showGridLines="0" printArea="1" hiddenRows="1" hiddenColumns="1" view="pageBreakPreview">
      <selection activeCell="D9" sqref="D9"/>
      <pageMargins left="0.75" right="0.64" top="0.55000000000000004" bottom="0.46" header="0.4" footer="0.33"/>
      <pageSetup scale="89" orientation="portrait" r:id="rId7"/>
      <headerFooter alignWithMargins="0"/>
    </customSheetView>
    <customSheetView guid="{8CF338B0-8CA3-4AF4-816D-CB7A6D8E33BC}" scale="110" showPageBreaks="1" showGridLines="0" printArea="1" hiddenRows="1" hiddenColumns="1" view="pageBreakPreview">
      <selection activeCell="D36" sqref="D36"/>
      <pageMargins left="0.75" right="0.64" top="0.55000000000000004" bottom="0.46" header="0.4" footer="0.33"/>
      <pageSetup scale="89" orientation="portrait" r:id="rId8"/>
      <headerFooter alignWithMargins="0"/>
    </customSheetView>
    <customSheetView guid="{D05C69EC-C4A6-4AED-AFBA-A3044FD4B3FB}" scale="110" showPageBreaks="1" showGridLines="0" printArea="1" hiddenRows="1" hiddenColumns="1" view="pageBreakPreview">
      <selection activeCell="D4" sqref="D4"/>
      <pageMargins left="0.75" right="0.64" top="0.55000000000000004" bottom="0.46" header="0.4" footer="0.33"/>
      <pageSetup orientation="portrait" r:id="rId9"/>
      <headerFooter alignWithMargins="0"/>
    </customSheetView>
    <customSheetView guid="{BE615921-12B2-47E1-81BB-292B559B4C46}" scale="110" showPageBreaks="1" showGridLines="0" printArea="1" hiddenRows="1" hiddenColumns="1" view="pageBreakPreview" topLeftCell="A4">
      <selection activeCell="D10" sqref="D10"/>
      <pageMargins left="0.75" right="0.64" top="0.55000000000000004" bottom="0.46" header="0.4" footer="0.33"/>
      <pageSetup orientation="portrait" r:id="rId10"/>
      <headerFooter alignWithMargins="0"/>
    </customSheetView>
    <customSheetView guid="{13A93EBF-985A-49FD-9FE0-DC75D238EC8C}" scale="110" showPageBreaks="1" showGridLines="0" printArea="1" hiddenRows="1" hiddenColumns="1" view="pageBreakPreview" topLeftCell="A7">
      <selection activeCell="D16" sqref="D16"/>
      <pageMargins left="0.75" right="0.64" top="0.55000000000000004" bottom="0.46" header="0.4" footer="0.33"/>
      <pageSetup orientation="portrait" r:id="rId11"/>
      <headerFooter alignWithMargins="0"/>
    </customSheetView>
    <customSheetView guid="{1E2D7167-D6B7-4690-9A83-BF768C4223A4}" showPageBreaks="1" showGridLines="0" printArea="1" hiddenRows="1" view="pageBreakPreview" topLeftCell="A4">
      <selection activeCell="D6" sqref="D6"/>
      <pageMargins left="0.75" right="0.64" top="0.55000000000000004" bottom="0.46" header="0.4" footer="0.33"/>
      <pageSetup orientation="portrait" r:id="rId12"/>
      <headerFooter alignWithMargins="0"/>
    </customSheetView>
    <customSheetView guid="{7A88FC7A-7690-48AB-B789-172043AFADC8}" showPageBreaks="1" showGridLines="0" printArea="1" hiddenRows="1" view="pageBreakPreview" topLeftCell="A16">
      <selection activeCell="D31" sqref="D31"/>
      <pageMargins left="0.75" right="0.64" top="0.55000000000000004" bottom="0.46" header="0.4" footer="0.33"/>
      <pageSetup orientation="portrait" r:id="rId13"/>
      <headerFooter alignWithMargins="0"/>
    </customSheetView>
    <customSheetView guid="{CB7CD015-9A92-451A-BEF4-2BC98E3768DD}" showPageBreaks="1" showGridLines="0" printArea="1" hiddenRows="1" view="pageBreakPreview" topLeftCell="A4">
      <selection activeCell="D6" sqref="D6"/>
      <pageMargins left="0.75" right="0.64" top="0.55000000000000004" bottom="0.46" header="0.4" footer="0.33"/>
      <pageSetup orientation="portrait" r:id="rId14"/>
      <headerFooter alignWithMargins="0"/>
    </customSheetView>
    <customSheetView guid="{44C1C443-3199-4288-884A-D16AF7B2CD69}" showPageBreaks="1" showGridLines="0" printArea="1" hiddenRows="1" view="pageBreakPreview" topLeftCell="A4">
      <selection activeCell="D6" sqref="D6"/>
      <pageMargins left="0.75" right="0.64" top="0.55000000000000004" bottom="0.46" header="0.4" footer="0.33"/>
      <pageSetup orientation="portrait" r:id="rId15"/>
      <headerFooter alignWithMargins="0"/>
    </customSheetView>
    <customSheetView guid="{82E8A0F5-0020-4355-95CF-28601763A783}" showPageBreaks="1" showGridLines="0" printArea="1" hiddenRows="1" view="pageBreakPreview">
      <selection activeCell="D31" sqref="D31"/>
      <pageMargins left="0.75" right="0.64" top="0.55000000000000004" bottom="0.46" header="0.4" footer="0.33"/>
      <pageSetup orientation="portrait" r:id="rId16"/>
      <headerFooter alignWithMargins="0"/>
    </customSheetView>
    <customSheetView guid="{240327DD-375F-45D4-BA52-89AFD79FE6A1}" showPageBreaks="1" showGridLines="0" printArea="1" hiddenRows="1" view="pageBreakPreview" topLeftCell="A19">
      <selection activeCell="D6" sqref="D6"/>
      <pageMargins left="0.75" right="0.64" top="0.55000000000000004" bottom="0.46" header="0.4" footer="0.33"/>
      <pageSetup orientation="portrait" r:id="rId17"/>
      <headerFooter alignWithMargins="0"/>
    </customSheetView>
    <customSheetView guid="{DC28ED1E-3E35-4094-9C2B-5C0A1C1D459C}" showGridLines="0" hiddenRows="1">
      <selection activeCell="D6" sqref="D6"/>
      <pageMargins left="0.75" right="0.64" top="0.55000000000000004" bottom="0.46" header="0.4" footer="0.33"/>
      <pageSetup orientation="portrait" r:id="rId18"/>
      <headerFooter alignWithMargins="0"/>
    </customSheetView>
    <customSheetView guid="{7A9EA6D6-4DDF-43D9-92E6-C6AFAD14E266}" showGridLines="0" hiddenRows="1">
      <selection activeCell="D6" sqref="D6"/>
      <pageMargins left="0.75" right="0.64" top="0.55000000000000004" bottom="0.46" header="0.4" footer="0.33"/>
      <pageSetup orientation="portrait" r:id="rId19"/>
      <headerFooter alignWithMargins="0"/>
    </customSheetView>
    <customSheetView guid="{43BCBF1E-CDCF-4541-8D79-87EDCECBC1FD}" scale="90" showGridLines="0">
      <selection activeCell="D14" sqref="D14"/>
      <pageMargins left="0.75" right="0.64" top="0.55000000000000004" bottom="0.46" header="0.4" footer="0.33"/>
      <pageSetup orientation="portrait" r:id="rId20"/>
      <headerFooter alignWithMargins="0"/>
    </customSheetView>
    <customSheetView guid="{ECEBABD0-566A-41C4-AA9A-38EA30EFEDA8}" showPageBreaks="1" showGridLines="0" printArea="1" showRuler="0">
      <selection activeCell="D24" sqref="D24"/>
      <pageMargins left="0.75" right="0.64" top="0.69" bottom="0.7" header="0.4" footer="0.37"/>
      <pageSetup orientation="portrait" r:id="rId21"/>
      <headerFooter alignWithMargins="0"/>
    </customSheetView>
    <customSheetView guid="{A3F641DF-CF1D-48E3-AFDC-E52726A449CB}" showPageBreaks="1" showGridLines="0" printArea="1" showRuler="0" topLeftCell="A4">
      <selection activeCell="D6" sqref="D6"/>
      <pageMargins left="0.75" right="0.64" top="0.69" bottom="0.7" header="0.4" footer="0.37"/>
      <pageSetup orientation="portrait" r:id="rId22"/>
      <headerFooter alignWithMargins="0"/>
    </customSheetView>
    <customSheetView guid="{8E7B022F-1113-4BA2-B2BA-8EDBE02A2557}" showGridLines="0" showRuler="0">
      <selection activeCell="D6" sqref="D6"/>
      <pageMargins left="0.75" right="0.64" top="0.69" bottom="0.46" header="0.4" footer="0.33"/>
      <pageSetup orientation="portrait" r:id="rId23"/>
      <headerFooter alignWithMargins="0"/>
    </customSheetView>
    <customSheetView guid="{CD4CA1A8-824A-452F-BDBA-32A47C1B3013}" showGridLines="0">
      <selection activeCell="D6" sqref="D6"/>
      <pageMargins left="0.75" right="0.64" top="0.55000000000000004" bottom="0.46" header="0.4" footer="0.33"/>
      <pageSetup orientation="portrait" r:id="rId24"/>
      <headerFooter alignWithMargins="0"/>
    </customSheetView>
    <customSheetView guid="{494F6778-23FE-4AAC-B37D-6C7543FC13B9}" scale="90" showGridLines="0" hiddenRows="1">
      <selection activeCell="D6" sqref="D6"/>
      <pageMargins left="0.75" right="0.64" top="0.55000000000000004" bottom="0.46" header="0.4" footer="0.33"/>
      <pageSetup orientation="portrait" r:id="rId25"/>
      <headerFooter alignWithMargins="0"/>
    </customSheetView>
    <customSheetView guid="{F9FE2C60-2849-4C32-B532-2B1A89FFA9CD}" showGridLines="0" hiddenRows="1">
      <selection activeCell="D6" sqref="D6"/>
      <pageMargins left="0.75" right="0.64" top="0.55000000000000004" bottom="0.46" header="0.4" footer="0.33"/>
      <pageSetup orientation="portrait" r:id="rId26"/>
      <headerFooter alignWithMargins="0"/>
    </customSheetView>
    <customSheetView guid="{FE4EC9C4-31B9-4D40-8323-5B16C3BC840F}" showPageBreaks="1" showGridLines="0" printArea="1" hiddenRows="1" view="pageBreakPreview" topLeftCell="A16">
      <selection activeCell="D6" sqref="D6"/>
      <pageMargins left="0.75" right="0.64" top="0.55000000000000004" bottom="0.46" header="0.4" footer="0.33"/>
      <pageSetup orientation="portrait" r:id="rId27"/>
      <headerFooter alignWithMargins="0"/>
    </customSheetView>
    <customSheetView guid="{82C64B11-1F50-45B5-B7BB-9F1DC733C833}" showPageBreaks="1" showGridLines="0" printArea="1" hiddenRows="1" view="pageBreakPreview" topLeftCell="A13">
      <selection activeCell="B75" sqref="B75:C75"/>
      <pageMargins left="0.75" right="0.64" top="0.55000000000000004" bottom="0.46" header="0.4" footer="0.33"/>
      <pageSetup orientation="portrait" r:id="rId28"/>
      <headerFooter alignWithMargins="0"/>
    </customSheetView>
    <customSheetView guid="{CFBF18EC-8277-4311-991B-395AF21BB33B}" showPageBreaks="1" showGridLines="0" printArea="1" hiddenRows="1" view="pageBreakPreview" topLeftCell="A4">
      <selection activeCell="D6" sqref="D6"/>
      <pageMargins left="0.75" right="0.64" top="0.55000000000000004" bottom="0.46" header="0.4" footer="0.33"/>
      <pageSetup orientation="portrait" r:id="rId29"/>
      <headerFooter alignWithMargins="0"/>
    </customSheetView>
    <customSheetView guid="{AA750348-930C-43DE-ADD0-8D60980F5013}" showPageBreaks="1" showGridLines="0" printArea="1" hiddenRows="1" view="pageBreakPreview" topLeftCell="A4">
      <selection activeCell="D6" sqref="D6"/>
      <pageMargins left="0.75" right="0.64" top="0.55000000000000004" bottom="0.46" header="0.4" footer="0.33"/>
      <pageSetup orientation="portrait" r:id="rId30"/>
      <headerFooter alignWithMargins="0"/>
    </customSheetView>
    <customSheetView guid="{14C32814-5A59-4863-9FB1-822FBB75D7D1}" showPageBreaks="1" showGridLines="0" printArea="1" hiddenRows="1" view="pageBreakPreview" topLeftCell="A6">
      <selection activeCell="D35" sqref="D35"/>
      <pageMargins left="0.75" right="0.64" top="0.55000000000000004" bottom="0.46" header="0.4" footer="0.33"/>
      <pageSetup orientation="portrait" r:id="rId31"/>
      <headerFooter alignWithMargins="0"/>
    </customSheetView>
    <customSheetView guid="{1F125E51-1799-42D0-B41E-DC039BB17D59}" scale="110" showPageBreaks="1" showGridLines="0" printArea="1" hiddenRows="1" hiddenColumns="1" view="pageBreakPreview">
      <selection activeCell="D23" sqref="D23"/>
      <pageMargins left="0.75" right="0.64" top="0.55000000000000004" bottom="0.46" header="0.4" footer="0.33"/>
      <pageSetup scale="89" orientation="portrait" r:id="rId32"/>
      <headerFooter alignWithMargins="0"/>
    </customSheetView>
    <customSheetView guid="{77353208-2D17-4D2E-ADE3-4F168F350B73}" scale="110" showPageBreaks="1" showGridLines="0" printArea="1" hiddenRows="1" hiddenColumns="1" view="pageBreakPreview">
      <selection activeCell="D9" sqref="D9"/>
      <pageMargins left="0.75" right="0.64" top="0.55000000000000004" bottom="0.46" header="0.4" footer="0.33"/>
      <pageSetup scale="89" orientation="portrait" r:id="rId33"/>
      <headerFooter alignWithMargins="0"/>
    </customSheetView>
    <customSheetView guid="{010B040B-83D1-42E5-9354-A9BE9113BDAC}" showPageBreaks="1" showGridLines="0" printArea="1" hiddenRows="1" hiddenColumns="1" view="pageBreakPreview">
      <selection activeCell="D13" sqref="D13"/>
      <pageMargins left="0.75" right="0.64" top="0.55000000000000004" bottom="0.46" header="0.4" footer="0.33"/>
      <pageSetup scale="89" orientation="portrait" r:id="rId34"/>
      <headerFooter alignWithMargins="0"/>
    </customSheetView>
    <customSheetView guid="{FC200EB0-6614-47DB-96CE-7610471486D9}" showPageBreaks="1" showGridLines="0" printArea="1" hiddenRows="1" hiddenColumns="1" view="pageBreakPreview" topLeftCell="A3">
      <selection activeCell="D9" sqref="D9"/>
      <pageMargins left="0.75" right="0.64" top="0.55000000000000004" bottom="0.46" header="0.4" footer="0.33"/>
      <pageSetup scale="89" orientation="portrait" r:id="rId35"/>
      <headerFooter alignWithMargins="0"/>
    </customSheetView>
    <customSheetView guid="{35C772BD-8F05-4A18-BEC8-6AF744E22539}" showPageBreaks="1" showGridLines="0" printArea="1" hiddenRows="1" hiddenColumns="1" view="pageBreakPreview">
      <selection activeCell="D5" sqref="D5"/>
      <pageMargins left="0.75" right="0.64" top="0.55000000000000004" bottom="0.46" header="0.4" footer="0.33"/>
      <pageSetup scale="89" orientation="portrait" r:id="rId36"/>
      <headerFooter alignWithMargins="0"/>
    </customSheetView>
    <customSheetView guid="{FADCBE67-C557-4BB1-9129-D4D2EFCC4742}" showPageBreaks="1" showGridLines="0" printArea="1" hiddenRows="1" hiddenColumns="1" view="pageBreakPreview">
      <selection activeCell="D13" sqref="D13"/>
      <pageMargins left="0.75" right="0.64" top="0.55000000000000004" bottom="0.46" header="0.4" footer="0.33"/>
      <pageSetup scale="89" orientation="portrait" r:id="rId37"/>
      <headerFooter alignWithMargins="0"/>
    </customSheetView>
    <customSheetView guid="{E1B28BB1-ED8F-4C22-9AA1-AB162FCA7917}" showPageBreaks="1" showGridLines="0" printArea="1" hiddenRows="1" hiddenColumns="1" view="pageBreakPreview" topLeftCell="A7">
      <selection activeCell="D4" sqref="D4"/>
      <pageMargins left="0.75" right="0.64" top="0.55000000000000004" bottom="0.46" header="0.4" footer="0.33"/>
      <pageSetup scale="89" orientation="portrait" r:id="rId38"/>
      <headerFooter alignWithMargins="0"/>
    </customSheetView>
  </customSheetViews>
  <mergeCells count="8">
    <mergeCell ref="B37:D39"/>
    <mergeCell ref="B1:D1"/>
    <mergeCell ref="B2:D2"/>
    <mergeCell ref="B29:C30"/>
    <mergeCell ref="B28:C28"/>
    <mergeCell ref="B4:C4"/>
    <mergeCell ref="B5:C5"/>
    <mergeCell ref="B11:C11"/>
  </mergeCells>
  <phoneticPr fontId="6" type="noConversion"/>
  <conditionalFormatting sqref="B23:D26">
    <cfRule type="expression" dxfId="56" priority="7" stopIfTrue="1">
      <formula>$AA$9&lt;2</formula>
    </cfRule>
  </conditionalFormatting>
  <conditionalFormatting sqref="B18:C21">
    <cfRule type="expression" dxfId="55" priority="8" stopIfTrue="1">
      <formula>$AA$9&lt;1</formula>
    </cfRule>
  </conditionalFormatting>
  <conditionalFormatting sqref="D12">
    <cfRule type="expression" dxfId="54" priority="9" stopIfTrue="1">
      <formula>$AA$9=0</formula>
    </cfRule>
  </conditionalFormatting>
  <conditionalFormatting sqref="B10:D10">
    <cfRule type="expression" dxfId="53" priority="10" stopIfTrue="1">
      <formula>$D$9="Sole Bidder"</formula>
    </cfRule>
  </conditionalFormatting>
  <conditionalFormatting sqref="B29:D30">
    <cfRule type="expression" dxfId="52" priority="11" stopIfTrue="1">
      <formula>$D$28="No"</formula>
    </cfRule>
  </conditionalFormatting>
  <conditionalFormatting sqref="D22">
    <cfRule type="expression" dxfId="51" priority="6">
      <formula>$D$9="Sole Bidder"</formula>
    </cfRule>
  </conditionalFormatting>
  <conditionalFormatting sqref="D11">
    <cfRule type="expression" dxfId="50" priority="5" stopIfTrue="1">
      <formula>$D$9="Sole Bidder"</formula>
    </cfRule>
  </conditionalFormatting>
  <conditionalFormatting sqref="A17:XFD26">
    <cfRule type="expression" dxfId="49" priority="1" stopIfTrue="1">
      <formula>$G$9=1</formula>
    </cfRule>
  </conditionalFormatting>
  <dataValidations count="4">
    <dataValidation type="list" allowBlank="1" showInputMessage="1" showErrorMessage="1" sqref="D9" xr:uid="{00000000-0002-0000-0200-000000000000}">
      <formula1>$F$9:$F$10</formula1>
    </dataValidation>
    <dataValidation type="list" allowBlank="1" showInputMessage="1" showErrorMessage="1" sqref="D10" xr:uid="{00000000-0002-0000-0200-000001000000}">
      <formula1>$AB$2:$AB$3</formula1>
    </dataValidation>
    <dataValidation type="list" allowBlank="1" showInputMessage="1" showErrorMessage="1" sqref="D28 D11" xr:uid="{00000000-0002-0000-0200-000002000000}">
      <formula1>"Yes, No"</formula1>
    </dataValidation>
    <dataValidation type="list" allowBlank="1" showInputMessage="1" showErrorMessage="1" sqref="D4" xr:uid="{00000000-0002-0000-0200-000003000000}">
      <formula1>"YES,NO"</formula1>
    </dataValidation>
  </dataValidations>
  <pageMargins left="0.75" right="0.64" top="0.55000000000000004" bottom="0.46" header="0.4" footer="0.33"/>
  <pageSetup scale="89" orientation="portrait" r:id="rId39"/>
  <headerFooter alignWithMargins="0"/>
  <drawing r:id="rId4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N21" sqref="N21"/>
    </sheetView>
  </sheetViews>
  <sheetFormatPr defaultRowHeight="13.5"/>
  <sheetData/>
  <customSheetViews>
    <customSheetView guid="{B7CC3635-BEA1-4EB6-9397-ABEDC5D04D5E}" state="hidden">
      <selection activeCell="N21" sqref="N21"/>
      <pageMargins left="0.7" right="0.7" top="0.75" bottom="0.75" header="0.3" footer="0.3"/>
    </customSheetView>
    <customSheetView guid="{7518E083-431A-45D0-A3DD-DF0866826B90}" state="hidden">
      <selection activeCell="N21" sqref="N21"/>
      <pageMargins left="0.7" right="0.7" top="0.75" bottom="0.75" header="0.3" footer="0.3"/>
    </customSheetView>
    <customSheetView guid="{CD28740F-9825-447C-B887-B18F0232D126}" state="hidden">
      <selection activeCell="N21" sqref="N21"/>
      <pageMargins left="0.7" right="0.7" top="0.75" bottom="0.75" header="0.3" footer="0.3"/>
    </customSheetView>
    <customSheetView guid="{012A8702-091E-4FD1-8E26-12B65B8B3B8C}" state="hidden">
      <selection activeCell="N21" sqref="N21"/>
      <pageMargins left="0.7" right="0.7" top="0.75" bottom="0.75" header="0.3" footer="0.3"/>
    </customSheetView>
    <customSheetView guid="{0D490C87-B003-4943-9825-ACE0B8E7CC06}" state="hidden">
      <selection activeCell="N21" sqref="N21"/>
      <pageMargins left="0.7" right="0.7" top="0.75" bottom="0.75" header="0.3" footer="0.3"/>
    </customSheetView>
    <customSheetView guid="{4D67A8FB-66CE-4EFD-8932-C754BE25ED43}" state="hidden">
      <selection activeCell="N21" sqref="N21"/>
      <pageMargins left="0.7" right="0.7" top="0.75" bottom="0.75" header="0.3" footer="0.3"/>
    </customSheetView>
    <customSheetView guid="{B07CB001-8FAF-40AD-8AD5-A65A64B33B35}" state="hidden">
      <selection activeCell="N21" sqref="N21"/>
      <pageMargins left="0.7" right="0.7" top="0.75" bottom="0.75" header="0.3" footer="0.3"/>
    </customSheetView>
    <customSheetView guid="{8CF338B0-8CA3-4AF4-816D-CB7A6D8E33BC}" state="hidden">
      <selection activeCell="N21" sqref="N21"/>
      <pageMargins left="0.7" right="0.7" top="0.75" bottom="0.75" header="0.3" footer="0.3"/>
    </customSheetView>
    <customSheetView guid="{D05C69EC-C4A6-4AED-AFBA-A3044FD4B3FB}" state="hidden">
      <selection activeCell="N21" sqref="N21"/>
      <pageMargins left="0.7" right="0.7" top="0.75" bottom="0.75" header="0.3" footer="0.3"/>
    </customSheetView>
    <customSheetView guid="{BE615921-12B2-47E1-81BB-292B559B4C46}" state="hidden">
      <selection activeCell="N21" sqref="N21"/>
      <pageMargins left="0.7" right="0.7" top="0.75" bottom="0.75" header="0.3" footer="0.3"/>
    </customSheetView>
    <customSheetView guid="{13A93EBF-985A-49FD-9FE0-DC75D238EC8C}" state="hidden">
      <selection activeCell="N21" sqref="N21"/>
      <pageMargins left="0.7" right="0.7" top="0.75" bottom="0.75" header="0.3" footer="0.3"/>
    </customSheetView>
    <customSheetView guid="{1E2D7167-D6B7-4690-9A83-BF768C4223A4}" state="hidden">
      <selection activeCell="N21" sqref="N21"/>
      <pageMargins left="0.7" right="0.7" top="0.75" bottom="0.75" header="0.3" footer="0.3"/>
    </customSheetView>
    <customSheetView guid="{7A88FC7A-7690-48AB-B789-172043AFADC8}" state="hidden">
      <selection activeCell="N21" sqref="N21"/>
      <pageMargins left="0.7" right="0.7" top="0.75" bottom="0.75" header="0.3" footer="0.3"/>
    </customSheetView>
    <customSheetView guid="{CFBF18EC-8277-4311-991B-395AF21BB33B}" state="hidden">
      <selection activeCell="N21" sqref="N21"/>
      <pageMargins left="0.7" right="0.7" top="0.75" bottom="0.75" header="0.3" footer="0.3"/>
    </customSheetView>
    <customSheetView guid="{AA750348-930C-43DE-ADD0-8D60980F5013}" state="hidden">
      <selection activeCell="N21" sqref="N21"/>
      <pageMargins left="0.7" right="0.7" top="0.75" bottom="0.75" header="0.3" footer="0.3"/>
    </customSheetView>
    <customSheetView guid="{14C32814-5A59-4863-9FB1-822FBB75D7D1}" state="hidden">
      <selection activeCell="N21" sqref="N21"/>
      <pageMargins left="0.7" right="0.7" top="0.75" bottom="0.75" header="0.3" footer="0.3"/>
    </customSheetView>
    <customSheetView guid="{1F125E51-1799-42D0-B41E-DC039BB17D59}" state="hidden">
      <selection activeCell="N21" sqref="N21"/>
      <pageMargins left="0.7" right="0.7" top="0.75" bottom="0.75" header="0.3" footer="0.3"/>
    </customSheetView>
    <customSheetView guid="{77353208-2D17-4D2E-ADE3-4F168F350B73}" state="hidden">
      <selection activeCell="N21" sqref="N21"/>
      <pageMargins left="0.7" right="0.7" top="0.75" bottom="0.75" header="0.3" footer="0.3"/>
    </customSheetView>
    <customSheetView guid="{010B040B-83D1-42E5-9354-A9BE9113BDAC}" state="hidden">
      <selection activeCell="N21" sqref="N21"/>
      <pageMargins left="0.7" right="0.7" top="0.75" bottom="0.75" header="0.3" footer="0.3"/>
    </customSheetView>
    <customSheetView guid="{FC200EB0-6614-47DB-96CE-7610471486D9}" state="hidden">
      <selection activeCell="N21" sqref="N21"/>
      <pageMargins left="0.7" right="0.7" top="0.75" bottom="0.75" header="0.3" footer="0.3"/>
    </customSheetView>
    <customSheetView guid="{35C772BD-8F05-4A18-BEC8-6AF744E22539}" state="hidden">
      <selection activeCell="N21" sqref="N21"/>
      <pageMargins left="0.7" right="0.7" top="0.75" bottom="0.75" header="0.3" footer="0.3"/>
    </customSheetView>
    <customSheetView guid="{FADCBE67-C557-4BB1-9129-D4D2EFCC4742}" state="hidden">
      <selection activeCell="N21" sqref="N21"/>
      <pageMargins left="0.7" right="0.7" top="0.75" bottom="0.75" header="0.3" footer="0.3"/>
    </customSheetView>
    <customSheetView guid="{E1B28BB1-ED8F-4C22-9AA1-AB162FCA7917}" state="hidden">
      <selection activeCell="N21" sqref="N21"/>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sheetPr>
  <dimension ref="A1:AT40"/>
  <sheetViews>
    <sheetView showGridLines="0" view="pageBreakPreview" zoomScaleNormal="100" zoomScaleSheetLayoutView="100" workbookViewId="0">
      <selection activeCell="A5" sqref="A5:E5"/>
    </sheetView>
  </sheetViews>
  <sheetFormatPr defaultRowHeight="16.5"/>
  <cols>
    <col min="1" max="1" width="12.140625" style="30" customWidth="1"/>
    <col min="2" max="2" width="15.7109375" style="30" customWidth="1"/>
    <col min="3" max="3" width="11.42578125" style="30" customWidth="1"/>
    <col min="4" max="4" width="17.140625" style="30" customWidth="1"/>
    <col min="5" max="5" width="40.85546875" style="30" customWidth="1"/>
    <col min="6" max="6" width="12.85546875" style="30" hidden="1" customWidth="1"/>
    <col min="7" max="25" width="9.7109375" style="30" customWidth="1"/>
    <col min="26" max="26" width="18" style="168" customWidth="1"/>
    <col min="27" max="28" width="9.140625" style="25"/>
    <col min="29" max="16384" width="9.140625" style="26"/>
  </cols>
  <sheetData>
    <row r="1" spans="1:46">
      <c r="A1" s="22" t="str">
        <f>Basic!A3&amp;Basic!B3</f>
        <v>Specification No. :CC/NT/W-TW/DOM/A04/25/01234</v>
      </c>
      <c r="B1" s="23"/>
      <c r="C1" s="23"/>
      <c r="D1" s="23"/>
      <c r="E1" s="24" t="str">
        <f>"Attachment-3(JV) "</f>
        <v xml:space="preserve">Attachment-3(JV) </v>
      </c>
      <c r="F1" s="78"/>
      <c r="G1" s="78"/>
      <c r="H1" s="78"/>
      <c r="I1" s="78"/>
      <c r="J1" s="78"/>
      <c r="K1" s="78"/>
      <c r="L1" s="78"/>
      <c r="M1" s="78"/>
      <c r="N1" s="78"/>
      <c r="O1" s="78"/>
      <c r="P1" s="78"/>
      <c r="Q1" s="78"/>
      <c r="R1" s="78"/>
      <c r="S1" s="78"/>
      <c r="T1" s="78"/>
      <c r="U1" s="78"/>
      <c r="V1" s="78"/>
      <c r="W1" s="78"/>
      <c r="X1" s="78"/>
      <c r="Y1" s="78"/>
      <c r="Z1" s="170" t="str">
        <f>'Names of Bidder'!D9</f>
        <v>SOLE BIDDER</v>
      </c>
      <c r="AT1" s="171" t="str">
        <f>Basic!B2</f>
        <v>TL01</v>
      </c>
    </row>
    <row r="2" spans="1:46">
      <c r="Z2" s="170">
        <f>'Names of Bidder'!AA9</f>
        <v>0</v>
      </c>
    </row>
    <row r="3" spans="1:46" ht="90.75" customHeight="1">
      <c r="A3" s="648" t="str">
        <f>Basic!B1</f>
        <v>Transmission Line Package TL01 for construction of 132kV D/C (Single HTLS Equivalent Panther) Transmission line from Rammam-III HEP to POWERGRID Rangpo Substation under Consultancy services to NTPC Ltd.</v>
      </c>
      <c r="B3" s="648"/>
      <c r="C3" s="648"/>
      <c r="D3" s="648"/>
      <c r="E3" s="648"/>
      <c r="F3" s="79"/>
      <c r="G3" s="79"/>
      <c r="H3" s="79"/>
      <c r="I3" s="79"/>
      <c r="J3" s="79"/>
      <c r="K3" s="79"/>
      <c r="L3" s="79"/>
      <c r="M3" s="79"/>
      <c r="N3" s="79"/>
      <c r="O3" s="79"/>
      <c r="P3" s="79"/>
      <c r="Q3" s="79"/>
      <c r="R3" s="79"/>
      <c r="S3" s="79"/>
      <c r="T3" s="79"/>
      <c r="U3" s="79"/>
      <c r="V3" s="79"/>
      <c r="W3" s="79"/>
      <c r="X3" s="79"/>
      <c r="Y3" s="79"/>
      <c r="Z3" s="172"/>
      <c r="AA3" s="28"/>
      <c r="AB3" s="27"/>
    </row>
    <row r="4" spans="1:46" ht="20.100000000000001" customHeight="1">
      <c r="A4" s="29"/>
      <c r="AB4" s="31"/>
      <c r="AC4" s="10"/>
    </row>
    <row r="5" spans="1:46" ht="20.100000000000001" customHeight="1">
      <c r="A5" s="649" t="s">
        <v>349</v>
      </c>
      <c r="B5" s="649"/>
      <c r="C5" s="649"/>
      <c r="D5" s="649"/>
      <c r="E5" s="649"/>
      <c r="F5" s="29"/>
      <c r="G5" s="29"/>
      <c r="H5" s="29"/>
      <c r="I5" s="29"/>
      <c r="J5" s="29"/>
      <c r="K5" s="29"/>
      <c r="L5" s="29"/>
      <c r="M5" s="29"/>
      <c r="N5" s="29"/>
      <c r="O5" s="29"/>
      <c r="P5" s="29"/>
      <c r="Q5" s="29"/>
      <c r="R5" s="29"/>
      <c r="S5" s="29"/>
      <c r="T5" s="29"/>
      <c r="U5" s="29"/>
      <c r="V5" s="29"/>
      <c r="W5" s="29"/>
      <c r="X5" s="29"/>
      <c r="Y5" s="29"/>
      <c r="Z5" s="173"/>
      <c r="AB5" s="31"/>
      <c r="AC5" s="10"/>
    </row>
    <row r="6" spans="1:46" ht="20.100000000000001" customHeight="1">
      <c r="A6" s="33"/>
      <c r="AB6" s="31"/>
      <c r="AC6" s="10"/>
    </row>
    <row r="7" spans="1:46" ht="20.100000000000001" customHeight="1">
      <c r="A7" s="34" t="s">
        <v>582</v>
      </c>
      <c r="E7" s="14" t="s">
        <v>355</v>
      </c>
      <c r="F7" s="14"/>
      <c r="G7" s="14"/>
      <c r="H7" s="14"/>
      <c r="I7" s="14"/>
      <c r="J7" s="14"/>
      <c r="K7" s="14"/>
      <c r="L7" s="14"/>
      <c r="M7" s="14"/>
      <c r="N7" s="14"/>
      <c r="O7" s="14"/>
      <c r="P7" s="14"/>
      <c r="Q7" s="14"/>
      <c r="R7" s="14"/>
      <c r="S7" s="14"/>
      <c r="T7" s="14"/>
      <c r="U7" s="14"/>
      <c r="V7" s="14"/>
      <c r="W7" s="14"/>
      <c r="X7" s="14"/>
      <c r="Y7" s="14"/>
      <c r="AB7" s="31"/>
      <c r="AC7" s="10"/>
    </row>
    <row r="8" spans="1:46" ht="36" customHeight="1">
      <c r="A8" s="647" t="str">
        <f>IF(F8=1,B9,"JOINT VENTURE (JV) OF "&amp;B9&amp;" &amp; "&amp;B17)</f>
        <v/>
      </c>
      <c r="B8" s="647"/>
      <c r="C8" s="647"/>
      <c r="D8" s="647"/>
      <c r="E8" s="11" t="s">
        <v>357</v>
      </c>
      <c r="F8" s="14">
        <f>'Names of Bidder'!G9</f>
        <v>1</v>
      </c>
      <c r="G8" s="14"/>
      <c r="I8" s="14"/>
      <c r="J8" s="14"/>
      <c r="K8" s="14"/>
      <c r="L8" s="14"/>
      <c r="M8" s="14"/>
      <c r="N8" s="14"/>
      <c r="O8" s="14"/>
      <c r="P8" s="14"/>
      <c r="Q8" s="14"/>
      <c r="R8" s="14"/>
      <c r="S8" s="14"/>
      <c r="T8" s="14"/>
      <c r="U8" s="14"/>
      <c r="V8" s="14"/>
      <c r="W8" s="14"/>
      <c r="X8" s="14"/>
      <c r="Y8" s="14"/>
      <c r="Z8" s="174" t="str">
        <f>IF('Names of Bidder'!D10=1,'Names of Bidder'!D13&amp;" &amp; "&amp;'Names of Bidder'!D18,IF('Names of Bidder'!D10="2 or More",'Names of Bidder'!D13&amp;" , "&amp;'Names of Bidder'!D18&amp;" &amp; "&amp;'Names of Bidder'!D23,""))</f>
        <v xml:space="preserve"> &amp; </v>
      </c>
      <c r="AB8" s="31"/>
      <c r="AC8" s="10"/>
    </row>
    <row r="9" spans="1:46" ht="20.100000000000001" customHeight="1">
      <c r="A9" s="12" t="s">
        <v>356</v>
      </c>
      <c r="B9" s="651" t="str">
        <f>IF('Names of Bidder'!D13=0, "", 'Names of Bidder'!D13)</f>
        <v/>
      </c>
      <c r="C9" s="651"/>
      <c r="D9" s="651"/>
      <c r="E9" s="11" t="s">
        <v>359</v>
      </c>
      <c r="F9" s="11"/>
      <c r="G9" s="11"/>
      <c r="H9" s="11"/>
      <c r="I9" s="11"/>
      <c r="J9" s="11"/>
      <c r="K9" s="11"/>
      <c r="L9" s="11"/>
      <c r="M9" s="11"/>
      <c r="N9" s="11"/>
      <c r="O9" s="11"/>
      <c r="P9" s="11"/>
      <c r="Q9" s="11"/>
      <c r="R9" s="11"/>
      <c r="S9" s="11"/>
      <c r="T9" s="11"/>
      <c r="U9" s="11"/>
      <c r="V9" s="11"/>
      <c r="W9" s="11"/>
      <c r="X9" s="11"/>
      <c r="Y9" s="11"/>
      <c r="AB9" s="31"/>
      <c r="AC9" s="10"/>
    </row>
    <row r="10" spans="1:46" ht="20.100000000000001" customHeight="1">
      <c r="A10" s="12" t="s">
        <v>358</v>
      </c>
      <c r="B10" s="651" t="str">
        <f>IF('Names of Bidder'!D14=0, "", 'Names of Bidder'!D14)</f>
        <v/>
      </c>
      <c r="C10" s="651"/>
      <c r="D10" s="651"/>
      <c r="E10" s="11" t="s">
        <v>183</v>
      </c>
      <c r="F10" s="11"/>
      <c r="G10" s="11"/>
      <c r="H10" s="11"/>
      <c r="I10" s="11"/>
      <c r="J10" s="11"/>
      <c r="K10" s="11"/>
      <c r="L10" s="11"/>
      <c r="M10" s="11"/>
      <c r="N10" s="11"/>
      <c r="O10" s="11"/>
      <c r="P10" s="11"/>
      <c r="Q10" s="11"/>
      <c r="R10" s="11"/>
      <c r="S10" s="11"/>
      <c r="T10" s="11"/>
      <c r="U10" s="11"/>
      <c r="V10" s="11"/>
      <c r="W10" s="11"/>
      <c r="X10" s="11"/>
      <c r="Y10" s="11"/>
      <c r="AB10" s="31"/>
      <c r="AC10" s="10"/>
    </row>
    <row r="11" spans="1:46" ht="20.100000000000001" customHeight="1">
      <c r="B11" s="651" t="str">
        <f>IF('Names of Bidder'!D15=0, "", 'Names of Bidder'!D15)</f>
        <v/>
      </c>
      <c r="C11" s="651"/>
      <c r="D11" s="651"/>
      <c r="E11" s="11" t="s">
        <v>360</v>
      </c>
      <c r="F11" s="11"/>
      <c r="G11" s="11"/>
      <c r="H11" s="11"/>
      <c r="I11" s="11"/>
      <c r="J11" s="11"/>
      <c r="K11" s="11"/>
      <c r="L11" s="11"/>
      <c r="M11" s="11"/>
      <c r="N11" s="11"/>
      <c r="O11" s="11"/>
      <c r="P11" s="11"/>
      <c r="Q11" s="11"/>
      <c r="R11" s="11"/>
      <c r="S11" s="11"/>
      <c r="T11" s="11"/>
      <c r="U11" s="11"/>
      <c r="V11" s="11"/>
      <c r="W11" s="11"/>
      <c r="X11" s="11"/>
      <c r="Y11" s="11"/>
    </row>
    <row r="12" spans="1:46" ht="20.100000000000001" customHeight="1">
      <c r="A12" s="33"/>
      <c r="B12" s="651" t="str">
        <f>IF('Names of Bidder'!D16=0, "", 'Names of Bidder'!D16)</f>
        <v/>
      </c>
      <c r="C12" s="651"/>
      <c r="D12" s="651"/>
      <c r="E12" s="11"/>
      <c r="F12" s="11"/>
      <c r="G12" s="11"/>
      <c r="H12" s="11"/>
      <c r="I12" s="11"/>
      <c r="J12" s="11"/>
      <c r="K12" s="11"/>
      <c r="L12" s="11"/>
      <c r="M12" s="11"/>
      <c r="N12" s="11"/>
      <c r="O12" s="11"/>
      <c r="P12" s="11"/>
      <c r="Q12" s="11"/>
      <c r="R12" s="11"/>
      <c r="S12" s="11"/>
      <c r="T12" s="11"/>
      <c r="U12" s="11"/>
      <c r="V12" s="11"/>
      <c r="W12" s="11"/>
      <c r="X12" s="11"/>
      <c r="Y12" s="11"/>
    </row>
    <row r="13" spans="1:46" ht="9.9499999999999993" customHeight="1">
      <c r="A13" s="33"/>
      <c r="B13" s="143"/>
      <c r="C13" s="143"/>
      <c r="D13" s="143"/>
      <c r="E13" s="26"/>
      <c r="F13" s="11"/>
      <c r="G13" s="11"/>
      <c r="H13" s="11"/>
      <c r="I13" s="11"/>
      <c r="J13" s="11"/>
      <c r="K13" s="11"/>
      <c r="L13" s="11"/>
      <c r="M13" s="11"/>
      <c r="N13" s="11"/>
      <c r="O13" s="11"/>
      <c r="P13" s="11"/>
      <c r="Q13" s="11"/>
      <c r="R13" s="11"/>
      <c r="S13" s="11"/>
      <c r="T13" s="11"/>
      <c r="U13" s="11"/>
      <c r="V13" s="11"/>
      <c r="W13" s="11"/>
      <c r="X13" s="11"/>
      <c r="Y13" s="11"/>
    </row>
    <row r="14" spans="1:46" ht="20.100000000000001" customHeight="1">
      <c r="A14" s="652" t="str">
        <f>IF('Names of Bidder'!D9="Sole Bidder", "This Attachment is Not Applicable", "")</f>
        <v>This Attachment is Not Applicable</v>
      </c>
      <c r="B14" s="652"/>
      <c r="C14" s="652"/>
      <c r="D14" s="652"/>
      <c r="E14" s="652"/>
      <c r="F14" s="11"/>
      <c r="G14" s="11"/>
      <c r="H14" s="11"/>
      <c r="I14" s="11"/>
      <c r="J14" s="11"/>
      <c r="K14" s="11"/>
      <c r="L14" s="11"/>
      <c r="M14" s="11"/>
      <c r="N14" s="11"/>
      <c r="O14" s="11"/>
      <c r="P14" s="11"/>
      <c r="Q14" s="11"/>
      <c r="R14" s="11"/>
      <c r="S14" s="11"/>
      <c r="T14" s="11"/>
      <c r="U14" s="11"/>
      <c r="V14" s="11"/>
      <c r="W14" s="11"/>
      <c r="X14" s="11"/>
      <c r="Y14" s="11"/>
    </row>
    <row r="15" spans="1:46" ht="20.100000000000001" customHeight="1">
      <c r="A15" s="34" t="s">
        <v>175</v>
      </c>
      <c r="B15" s="143"/>
      <c r="C15" s="143"/>
      <c r="D15" s="143"/>
      <c r="E15" s="11"/>
      <c r="F15" s="11"/>
      <c r="G15" s="11"/>
      <c r="H15" s="11"/>
      <c r="I15" s="11"/>
      <c r="J15" s="11"/>
      <c r="K15" s="11"/>
      <c r="L15" s="11"/>
      <c r="M15" s="11"/>
      <c r="N15" s="11"/>
      <c r="O15" s="11"/>
      <c r="P15" s="11"/>
      <c r="Q15" s="11"/>
      <c r="R15" s="11"/>
      <c r="S15" s="11"/>
      <c r="T15" s="11"/>
      <c r="U15" s="11"/>
      <c r="V15" s="11"/>
      <c r="W15" s="11"/>
      <c r="X15" s="11"/>
      <c r="Y15" s="11"/>
    </row>
    <row r="16" spans="1:46" ht="20.100000000000001" customHeight="1">
      <c r="A16" s="34"/>
      <c r="B16" s="653" t="str">
        <f>IF(Z2=1,"Other Partner",IF(Z2="2 or More","Other Partner-1",""))</f>
        <v/>
      </c>
      <c r="C16" s="653"/>
      <c r="D16" s="653"/>
      <c r="E16" s="160" t="str">
        <f>IF(Z2="2 or More", "Other Partner-2", "")</f>
        <v/>
      </c>
      <c r="F16" s="11"/>
      <c r="G16" s="11"/>
      <c r="H16" s="11"/>
      <c r="I16" s="11"/>
      <c r="J16" s="11"/>
      <c r="K16" s="11"/>
      <c r="L16" s="11"/>
      <c r="M16" s="11"/>
      <c r="N16" s="11"/>
      <c r="O16" s="11"/>
      <c r="P16" s="11"/>
      <c r="Q16" s="11"/>
      <c r="R16" s="11"/>
      <c r="S16" s="11"/>
      <c r="T16" s="11"/>
      <c r="U16" s="11"/>
      <c r="V16" s="11"/>
      <c r="W16" s="11"/>
      <c r="X16" s="11"/>
      <c r="Y16" s="11"/>
    </row>
    <row r="17" spans="1:28" ht="20.100000000000001" customHeight="1">
      <c r="A17" s="12" t="s">
        <v>356</v>
      </c>
      <c r="B17" s="651" t="str">
        <f>IF('Names of Bidder'!D18=0, "", 'Names of Bidder'!D18)</f>
        <v/>
      </c>
      <c r="C17" s="651"/>
      <c r="D17" s="651"/>
      <c r="E17" s="273" t="str">
        <f>IF($Z$2="2 or More", IF('Names of Bidder'!D23=0, "", 'Names of Bidder'!D23), "")</f>
        <v/>
      </c>
      <c r="F17" s="11"/>
      <c r="G17" s="11"/>
      <c r="H17" s="11"/>
      <c r="I17" s="11"/>
      <c r="J17" s="11"/>
      <c r="K17" s="11"/>
      <c r="L17" s="11"/>
      <c r="M17" s="11"/>
      <c r="N17" s="11"/>
      <c r="O17" s="11"/>
      <c r="P17" s="11"/>
      <c r="Q17" s="11"/>
      <c r="R17" s="11"/>
      <c r="S17" s="11"/>
      <c r="T17" s="11"/>
      <c r="U17" s="11"/>
      <c r="V17" s="11"/>
      <c r="W17" s="11"/>
      <c r="X17" s="11"/>
      <c r="Y17" s="11"/>
    </row>
    <row r="18" spans="1:28" ht="20.100000000000001" customHeight="1">
      <c r="A18" s="12" t="s">
        <v>358</v>
      </c>
      <c r="B18" s="651" t="str">
        <f>IF('Names of Bidder'!D19=0, "", 'Names of Bidder'!D19)</f>
        <v/>
      </c>
      <c r="C18" s="651"/>
      <c r="D18" s="651"/>
      <c r="E18" s="273" t="str">
        <f>IF($Z$2="2 or More", IF('Names of Bidder'!D24=0, "", 'Names of Bidder'!D24), "")</f>
        <v/>
      </c>
      <c r="F18" s="11"/>
      <c r="G18" s="11"/>
      <c r="H18" s="11"/>
      <c r="I18" s="11"/>
      <c r="J18" s="11"/>
      <c r="K18" s="11"/>
      <c r="L18" s="11"/>
      <c r="M18" s="11"/>
      <c r="N18" s="11"/>
      <c r="O18" s="11"/>
      <c r="P18" s="11"/>
      <c r="Q18" s="11"/>
      <c r="R18" s="11"/>
      <c r="S18" s="11"/>
      <c r="T18" s="11"/>
      <c r="U18" s="11"/>
      <c r="V18" s="11"/>
      <c r="W18" s="11"/>
      <c r="X18" s="11"/>
      <c r="Y18" s="11"/>
    </row>
    <row r="19" spans="1:28" ht="20.100000000000001" customHeight="1">
      <c r="A19" s="33"/>
      <c r="B19" s="651" t="str">
        <f>IF('Names of Bidder'!D20=0, "", 'Names of Bidder'!D20)</f>
        <v/>
      </c>
      <c r="C19" s="651"/>
      <c r="D19" s="651"/>
      <c r="E19" s="273" t="str">
        <f>IF($Z$2="2 or More", IF('Names of Bidder'!D25=0, "", 'Names of Bidder'!D25), "")</f>
        <v/>
      </c>
      <c r="AA19" s="11"/>
    </row>
    <row r="20" spans="1:28" ht="20.100000000000001" customHeight="1">
      <c r="A20" s="33"/>
      <c r="B20" s="651" t="str">
        <f>IF('Names of Bidder'!D21=0, "", 'Names of Bidder'!D21)</f>
        <v/>
      </c>
      <c r="C20" s="651"/>
      <c r="D20" s="651"/>
      <c r="E20" s="273" t="str">
        <f>IF($Z$2="2 or More", IF('Names of Bidder'!D26=0, "", 'Names of Bidder'!D26), "")</f>
        <v/>
      </c>
      <c r="AA20" s="11"/>
    </row>
    <row r="21" spans="1:28" ht="20.100000000000001" customHeight="1">
      <c r="A21" s="30" t="s">
        <v>350</v>
      </c>
    </row>
    <row r="22" spans="1:28" ht="84" customHeight="1">
      <c r="A22" s="650" t="s">
        <v>351</v>
      </c>
      <c r="B22" s="650"/>
      <c r="C22" s="650"/>
      <c r="D22" s="650"/>
      <c r="E22" s="650"/>
      <c r="F22" s="33"/>
      <c r="G22" s="33"/>
      <c r="H22" s="33"/>
      <c r="I22" s="33"/>
      <c r="J22" s="33"/>
      <c r="K22" s="33"/>
      <c r="L22" s="33"/>
      <c r="M22" s="33"/>
      <c r="N22" s="33"/>
      <c r="O22" s="33"/>
      <c r="P22" s="33"/>
      <c r="Q22" s="33"/>
      <c r="R22" s="33"/>
      <c r="S22" s="33"/>
      <c r="T22" s="33"/>
      <c r="U22" s="33"/>
      <c r="V22" s="33"/>
      <c r="W22" s="33"/>
      <c r="X22" s="33"/>
      <c r="Y22" s="33"/>
      <c r="Z22" s="175"/>
      <c r="AA22" s="35"/>
      <c r="AB22" s="35"/>
    </row>
    <row r="23" spans="1:28" ht="33" customHeight="1">
      <c r="D23" s="38"/>
    </row>
    <row r="24" spans="1:28" ht="33" customHeight="1">
      <c r="A24" s="37" t="s">
        <v>6</v>
      </c>
      <c r="B24" s="77" t="str">
        <f>IF('Names of Bidder'!D35=0, "", 'Names of Bidder'!D35)</f>
        <v/>
      </c>
      <c r="C24" s="34"/>
      <c r="D24" s="38" t="s">
        <v>4</v>
      </c>
      <c r="E24" s="272" t="str">
        <f>IF('Names of Bidder'!D32=0, "", 'Names of Bidder'!D32)</f>
        <v/>
      </c>
      <c r="F24" s="34"/>
      <c r="G24" s="34"/>
      <c r="H24" s="34"/>
      <c r="I24" s="34"/>
      <c r="J24" s="34"/>
      <c r="K24" s="34"/>
      <c r="L24" s="34"/>
      <c r="M24" s="34"/>
      <c r="N24" s="34"/>
      <c r="O24" s="34"/>
      <c r="P24" s="34"/>
      <c r="Q24" s="34"/>
      <c r="R24" s="34"/>
      <c r="S24" s="34"/>
      <c r="T24" s="34"/>
      <c r="U24" s="34"/>
      <c r="V24" s="34"/>
      <c r="W24" s="34"/>
      <c r="X24" s="34"/>
      <c r="Y24" s="34"/>
      <c r="AA24" s="25">
        <f>Basic!B4</f>
        <v>0</v>
      </c>
    </row>
    <row r="25" spans="1:28" ht="33" customHeight="1">
      <c r="A25" s="37" t="s">
        <v>7</v>
      </c>
      <c r="B25" s="272" t="str">
        <f>IF('Names of Bidder'!D36=0, "", 'Names of Bidder'!D36)</f>
        <v/>
      </c>
      <c r="C25" s="34"/>
      <c r="D25" s="38" t="s">
        <v>5</v>
      </c>
      <c r="E25" s="272" t="str">
        <f>IF('Names of Bidder'!D33=0, "", 'Names of Bidder'!D33)</f>
        <v/>
      </c>
      <c r="F25" s="132"/>
      <c r="G25" s="132"/>
      <c r="H25" s="132"/>
      <c r="I25" s="132"/>
      <c r="J25" s="132"/>
      <c r="K25" s="132"/>
      <c r="L25" s="132"/>
      <c r="M25" s="132"/>
      <c r="N25" s="132"/>
      <c r="O25" s="132"/>
      <c r="P25" s="132"/>
      <c r="Q25" s="132"/>
      <c r="R25" s="132"/>
      <c r="S25" s="132"/>
      <c r="T25" s="132"/>
      <c r="U25" s="132"/>
      <c r="V25" s="132"/>
      <c r="W25" s="132"/>
      <c r="X25" s="132"/>
      <c r="Y25" s="132"/>
      <c r="AA25" s="25">
        <f>Basic!B5</f>
        <v>21</v>
      </c>
    </row>
    <row r="26" spans="1:28" ht="33" customHeight="1">
      <c r="C26" s="34"/>
      <c r="D26" s="38"/>
      <c r="F26" s="132"/>
      <c r="G26" s="132"/>
      <c r="H26" s="132"/>
      <c r="I26" s="132"/>
      <c r="J26" s="132"/>
      <c r="K26" s="132"/>
      <c r="L26" s="132"/>
      <c r="M26" s="132"/>
      <c r="N26" s="132"/>
      <c r="O26" s="132"/>
      <c r="P26" s="132"/>
      <c r="Q26" s="132"/>
      <c r="R26" s="132"/>
      <c r="S26" s="132"/>
      <c r="T26" s="132"/>
      <c r="U26" s="132"/>
      <c r="V26" s="132"/>
      <c r="W26" s="132"/>
      <c r="X26" s="132"/>
      <c r="Y26" s="132"/>
    </row>
    <row r="27" spans="1:28" ht="33" customHeight="1">
      <c r="A27" s="34"/>
      <c r="C27" s="34"/>
      <c r="E27" s="34"/>
      <c r="F27" s="34"/>
      <c r="G27" s="34"/>
      <c r="H27" s="34"/>
      <c r="I27" s="34"/>
      <c r="J27" s="34"/>
      <c r="K27" s="34"/>
      <c r="L27" s="34"/>
      <c r="M27" s="34"/>
      <c r="N27" s="34"/>
      <c r="O27" s="34"/>
      <c r="P27" s="34"/>
      <c r="Q27" s="34"/>
      <c r="R27" s="34"/>
      <c r="S27" s="34"/>
      <c r="T27" s="34"/>
      <c r="U27" s="34"/>
      <c r="V27" s="34"/>
      <c r="W27" s="34"/>
      <c r="X27" s="34"/>
      <c r="Y27" s="34"/>
    </row>
    <row r="28" spans="1:28" ht="20.100000000000001" customHeight="1"/>
    <row r="29" spans="1:28" ht="20.100000000000001" customHeight="1">
      <c r="A29" s="39"/>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C69" sheet="1" formatColumns="0" formatRows="0" selectLockedCells="1"/>
  <customSheetViews>
    <customSheetView guid="{B7CC3635-BEA1-4EB6-9397-ABEDC5D04D5E}" showPageBreaks="1" showGridLines="0" printArea="1" hiddenColumns="1" view="pageBreakPreview" topLeftCell="A7">
      <selection activeCell="A5" sqref="A5:E5"/>
      <pageMargins left="0.75" right="0.63" top="0.57999999999999996" bottom="0.6" header="0.34" footer="0.35"/>
      <pageSetup scale="97" orientation="portrait" r:id="rId1"/>
      <headerFooter alignWithMargins="0">
        <oddFooter>&amp;R&amp;"Book Antiqua,Bold"&amp;8 Page &amp;P of &amp;N</oddFooter>
      </headerFooter>
    </customSheetView>
    <customSheetView guid="{7518E083-431A-45D0-A3DD-DF0866826B90}" showPageBreaks="1" showGridLines="0" printArea="1" hiddenColumns="1" view="pageBreakPreview">
      <selection activeCell="A5" sqref="A5:E5"/>
      <pageMargins left="0.75" right="0.63" top="0.57999999999999996" bottom="0.6" header="0.34" footer="0.35"/>
      <pageSetup scale="97" orientation="portrait" r:id="rId2"/>
      <headerFooter alignWithMargins="0">
        <oddFooter>&amp;R&amp;"Book Antiqua,Bold"&amp;8 Page &amp;P of &amp;N</oddFooter>
      </headerFooter>
    </customSheetView>
    <customSheetView guid="{CD28740F-9825-447C-B887-B18F0232D126}" showPageBreaks="1" showGridLines="0" printArea="1" hiddenColumns="1" view="pageBreakPreview">
      <selection activeCell="A5" sqref="A5:E5"/>
      <pageMargins left="0.75" right="0.63" top="0.57999999999999996" bottom="0.6" header="0.34" footer="0.35"/>
      <pageSetup scale="97" orientation="portrait" r:id="rId3"/>
      <headerFooter alignWithMargins="0">
        <oddFooter>&amp;R&amp;"Book Antiqua,Bold"&amp;8 Page &amp;P of &amp;N</oddFooter>
      </headerFooter>
    </customSheetView>
    <customSheetView guid="{012A8702-091E-4FD1-8E26-12B65B8B3B8C}" showPageBreaks="1" showGridLines="0" printArea="1" hiddenColumns="1" view="pageBreakPreview" topLeftCell="A7">
      <selection activeCell="E2" sqref="E2"/>
      <pageMargins left="0.75" right="0.63" top="0.57999999999999996" bottom="0.6" header="0.34" footer="0.35"/>
      <pageSetup scale="97" orientation="portrait" r:id="rId4"/>
      <headerFooter alignWithMargins="0">
        <oddFooter>&amp;R&amp;"Book Antiqua,Bold"&amp;8 Page &amp;P of &amp;N</oddFooter>
      </headerFooter>
    </customSheetView>
    <customSheetView guid="{0D490C87-B003-4943-9825-ACE0B8E7CC06}" showPageBreaks="1" showGridLines="0" printArea="1" hiddenColumns="1" view="pageBreakPreview" topLeftCell="A7">
      <selection activeCell="E2" sqref="E2"/>
      <pageMargins left="0.75" right="0.63" top="0.57999999999999996" bottom="0.6" header="0.34" footer="0.35"/>
      <pageSetup scale="97" orientation="portrait" r:id="rId5"/>
      <headerFooter alignWithMargins="0">
        <oddFooter>&amp;R&amp;"Book Antiqua,Bold"&amp;8 Page &amp;P of &amp;N</oddFooter>
      </headerFooter>
    </customSheetView>
    <customSheetView guid="{4D67A8FB-66CE-4EFD-8932-C754BE25ED43}" showPageBreaks="1" showGridLines="0" printArea="1" hiddenColumns="1" view="pageBreakPreview">
      <selection activeCell="E2" sqref="E2"/>
      <pageMargins left="0.75" right="0.63" top="0.57999999999999996" bottom="0.6" header="0.34" footer="0.35"/>
      <pageSetup scale="97" orientation="portrait" r:id="rId6"/>
      <headerFooter alignWithMargins="0">
        <oddFooter>&amp;R&amp;"Book Antiqua,Bold"&amp;8 Page &amp;P of &amp;N</oddFooter>
      </headerFooter>
    </customSheetView>
    <customSheetView guid="{B07CB001-8FAF-40AD-8AD5-A65A64B33B35}" showPageBreaks="1" showGridLines="0" printArea="1" hiddenColumns="1" view="pageBreakPreview">
      <selection activeCell="L21" sqref="L21"/>
      <pageMargins left="0.75" right="0.63" top="0.57999999999999996" bottom="0.6" header="0.34" footer="0.35"/>
      <pageSetup scale="97" orientation="portrait" r:id="rId7"/>
      <headerFooter alignWithMargins="0">
        <oddFooter>&amp;R&amp;"Book Antiqua,Bold"&amp;8 Page &amp;P of &amp;N</oddFooter>
      </headerFooter>
    </customSheetView>
    <customSheetView guid="{8CF338B0-8CA3-4AF4-816D-CB7A6D8E33BC}" showPageBreaks="1" showGridLines="0" printArea="1" hiddenColumns="1" view="pageBreakPreview" topLeftCell="A19">
      <selection activeCell="B18" sqref="B18:D18"/>
      <pageMargins left="0.75" right="0.63" top="0.57999999999999996" bottom="0.6" header="0.34" footer="0.35"/>
      <pageSetup scale="97" orientation="portrait" r:id="rId8"/>
      <headerFooter alignWithMargins="0">
        <oddFooter>&amp;R&amp;"Book Antiqua,Bold"&amp;8 Page &amp;P of &amp;N</oddFooter>
      </headerFooter>
    </customSheetView>
    <customSheetView guid="{D05C69EC-C4A6-4AED-AFBA-A3044FD4B3FB}" showPageBreaks="1" showGridLines="0" printArea="1" hiddenColumns="1" view="pageBreakPreview" topLeftCell="A10">
      <selection activeCell="A3" sqref="A3:E3"/>
      <pageMargins left="0.75" right="0.63" top="0.57999999999999996" bottom="0.6" header="0.34" footer="0.35"/>
      <pageSetup scale="97" orientation="portrait" r:id="rId9"/>
      <headerFooter alignWithMargins="0">
        <oddFooter>&amp;R&amp;"Book Antiqua,Bold"&amp;8 Page &amp;P of &amp;N</oddFooter>
      </headerFooter>
    </customSheetView>
    <customSheetView guid="{BE615921-12B2-47E1-81BB-292B559B4C46}" showPageBreaks="1" showGridLines="0" printArea="1" hiddenColumns="1" view="pageBreakPreview" topLeftCell="A7">
      <selection activeCell="L13" sqref="L13"/>
      <pageMargins left="0.75" right="0.63" top="0.57999999999999996" bottom="0.6" header="0.34" footer="0.35"/>
      <pageSetup scale="97" orientation="portrait" r:id="rId10"/>
      <headerFooter alignWithMargins="0">
        <oddFooter>&amp;R&amp;"Book Antiqua,Bold"&amp;8 Page &amp;P of &amp;N</oddFooter>
      </headerFooter>
    </customSheetView>
    <customSheetView guid="{13A93EBF-985A-49FD-9FE0-DC75D238EC8C}" showPageBreaks="1" showGridLines="0" printArea="1" view="pageBreakPreview">
      <selection activeCell="A22" sqref="A22:E22"/>
      <pageMargins left="0.75" right="0.63" top="0.57999999999999996" bottom="0.6" header="0.34" footer="0.35"/>
      <pageSetup scale="97" orientation="portrait" r:id="rId11"/>
      <headerFooter alignWithMargins="0">
        <oddFooter>&amp;R&amp;"Book Antiqua,Bold"&amp;8 Page &amp;P of &amp;N</oddFooter>
      </headerFooter>
    </customSheetView>
    <customSheetView guid="{1E2D7167-D6B7-4690-9A83-BF768C4223A4}" showPageBreaks="1" showGridLines="0" printArea="1" view="pageBreakPreview" topLeftCell="A6">
      <selection activeCell="B75" sqref="B75:C75"/>
      <pageMargins left="0.75" right="0.63" top="0.57999999999999996" bottom="0.6" header="0.34" footer="0.35"/>
      <pageSetup scale="97" orientation="portrait" r:id="rId12"/>
      <headerFooter alignWithMargins="0">
        <oddFooter>&amp;R&amp;"Book Antiqua,Bold"&amp;8 Page &amp;P of &amp;N</oddFooter>
      </headerFooter>
    </customSheetView>
    <customSheetView guid="{7A88FC7A-7690-48AB-B789-172043AFADC8}" showPageBreaks="1" showGridLines="0" printArea="1" view="pageBreakPreview">
      <selection activeCell="B75" sqref="B75:C75"/>
      <pageMargins left="0.75" right="0.63" top="0.57999999999999996" bottom="0.6" header="0.34" footer="0.35"/>
      <pageSetup scale="97" orientation="portrait" r:id="rId13"/>
      <headerFooter alignWithMargins="0">
        <oddFooter>&amp;R&amp;"Book Antiqua,Bold"&amp;8 Page &amp;P of &amp;N</oddFooter>
      </headerFooter>
    </customSheetView>
    <customSheetView guid="{CB7CD015-9A92-451A-BEF4-2BC98E3768DD}" showPageBreaks="1" showGridLines="0" printArea="1" view="pageBreakPreview" topLeftCell="A4">
      <selection activeCell="G9" sqref="G9"/>
      <pageMargins left="0.75" right="0.63" top="0.57999999999999996" bottom="0.6" header="0.34" footer="0.35"/>
      <pageSetup scale="97" orientation="portrait" r:id="rId14"/>
      <headerFooter alignWithMargins="0">
        <oddFooter>&amp;R&amp;"Book Antiqua,Bold"&amp;8 Page &amp;P of &amp;N</oddFooter>
      </headerFooter>
    </customSheetView>
    <customSheetView guid="{44C1C443-3199-4288-884A-D16AF7B2CD69}" showPageBreaks="1" showGridLines="0" printArea="1" view="pageBreakPreview">
      <selection activeCell="G9" sqref="G9"/>
      <pageMargins left="0.75" right="0.63" top="0.57999999999999996" bottom="0.6" header="0.34" footer="0.35"/>
      <pageSetup scale="97" orientation="portrait" r:id="rId15"/>
      <headerFooter alignWithMargins="0">
        <oddFooter>&amp;R&amp;"Book Antiqua,Bold"&amp;8 Page &amp;P of &amp;N</oddFooter>
      </headerFooter>
    </customSheetView>
    <customSheetView guid="{82E8A0F5-0020-4355-95CF-28601763A783}" showPageBreaks="1" showGridLines="0" printArea="1" view="pageBreakPreview">
      <selection activeCell="G9" sqref="G9"/>
      <pageMargins left="0.75" right="0.63" top="0.57999999999999996" bottom="0.6" header="0.34" footer="0.35"/>
      <pageSetup scale="97" orientation="portrait" r:id="rId16"/>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22"/>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7"/>
      <headerFooter alignWithMargins="0">
        <oddFooter>&amp;R&amp;"Book Antiqua,Bold"&amp;8 Page &amp;P of &amp;N</oddFooter>
      </headerFooter>
    </customSheetView>
    <customSheetView guid="{82C64B11-1F50-45B5-B7BB-9F1DC733C833}" showPageBreaks="1" showGridLines="0" printArea="1" view="pageBreakPreview" topLeftCell="A19">
      <selection activeCell="B75" sqref="B75:C75"/>
      <pageMargins left="0.75" right="0.63" top="0.57999999999999996" bottom="0.6" header="0.34" footer="0.35"/>
      <pageSetup scale="97" orientation="portrait" r:id="rId28"/>
      <headerFooter alignWithMargins="0">
        <oddFooter>&amp;R&amp;"Book Antiqua,Bold"&amp;8 Page &amp;P of &amp;N</oddFooter>
      </headerFooter>
    </customSheetView>
    <customSheetView guid="{CFBF18EC-8277-4311-991B-395AF21BB33B}" showPageBreaks="1" showGridLines="0" printArea="1" view="pageBreakPreview" topLeftCell="A6">
      <selection activeCell="B75" sqref="B75:C75"/>
      <pageMargins left="0.75" right="0.63" top="0.57999999999999996" bottom="0.6" header="0.34" footer="0.35"/>
      <pageSetup scale="97" orientation="portrait" r:id="rId29"/>
      <headerFooter alignWithMargins="0">
        <oddFooter>&amp;R&amp;"Book Antiqua,Bold"&amp;8 Page &amp;P of &amp;N</oddFooter>
      </headerFooter>
    </customSheetView>
    <customSheetView guid="{AA750348-930C-43DE-ADD0-8D60980F5013}" showPageBreaks="1" showGridLines="0" printArea="1" view="pageBreakPreview" topLeftCell="A6">
      <selection activeCell="B75" sqref="B75:C75"/>
      <pageMargins left="0.75" right="0.63" top="0.57999999999999996" bottom="0.6" header="0.34" footer="0.35"/>
      <pageSetup scale="97" orientation="portrait" r:id="rId30"/>
      <headerFooter alignWithMargins="0">
        <oddFooter>&amp;R&amp;"Book Antiqua,Bold"&amp;8 Page &amp;P of &amp;N</oddFooter>
      </headerFooter>
    </customSheetView>
    <customSheetView guid="{14C32814-5A59-4863-9FB1-822FBB75D7D1}" showPageBreaks="1" showGridLines="0" printArea="1" view="pageBreakPreview">
      <selection activeCell="A22" sqref="A22:E22"/>
      <pageMargins left="0.75" right="0.63" top="0.57999999999999996" bottom="0.6" header="0.34" footer="0.35"/>
      <pageSetup scale="97" orientation="portrait" r:id="rId31"/>
      <headerFooter alignWithMargins="0">
        <oddFooter>&amp;R&amp;"Book Antiqua,Bold"&amp;8 Page &amp;P of &amp;N</oddFooter>
      </headerFooter>
    </customSheetView>
    <customSheetView guid="{1F125E51-1799-42D0-B41E-DC039BB17D59}" showPageBreaks="1" showGridLines="0" printArea="1" hiddenColumns="1" view="pageBreakPreview">
      <selection activeCell="B18" sqref="B18:D18"/>
      <pageMargins left="0.75" right="0.63" top="0.57999999999999996" bottom="0.6" header="0.34" footer="0.35"/>
      <pageSetup scale="97" orientation="portrait" r:id="rId32"/>
      <headerFooter alignWithMargins="0">
        <oddFooter>&amp;R&amp;"Book Antiqua,Bold"&amp;8 Page &amp;P of &amp;N</oddFooter>
      </headerFooter>
    </customSheetView>
    <customSheetView guid="{77353208-2D17-4D2E-ADE3-4F168F350B73}" showPageBreaks="1" showGridLines="0" printArea="1" hiddenColumns="1" view="pageBreakPreview">
      <selection activeCell="L21" sqref="L21"/>
      <pageMargins left="0.75" right="0.63" top="0.57999999999999996" bottom="0.6" header="0.34" footer="0.35"/>
      <pageSetup scale="97" orientation="portrait" r:id="rId33"/>
      <headerFooter alignWithMargins="0">
        <oddFooter>&amp;R&amp;"Book Antiqua,Bold"&amp;8 Page &amp;P of &amp;N</oddFooter>
      </headerFooter>
    </customSheetView>
    <customSheetView guid="{010B040B-83D1-42E5-9354-A9BE9113BDAC}" showPageBreaks="1" showGridLines="0" printArea="1" hiddenColumns="1" view="pageBreakPreview">
      <selection activeCell="E2" sqref="E2"/>
      <pageMargins left="0.75" right="0.63" top="0.57999999999999996" bottom="0.6" header="0.34" footer="0.35"/>
      <pageSetup scale="97" orientation="portrait" r:id="rId34"/>
      <headerFooter alignWithMargins="0">
        <oddFooter>&amp;R&amp;"Book Antiqua,Bold"&amp;8 Page &amp;P of &amp;N</oddFooter>
      </headerFooter>
    </customSheetView>
    <customSheetView guid="{FC200EB0-6614-47DB-96CE-7610471486D9}" showPageBreaks="1" showGridLines="0" printArea="1" hiddenColumns="1" view="pageBreakPreview">
      <selection activeCell="E2" sqref="E2"/>
      <pageMargins left="0.75" right="0.63" top="0.57999999999999996" bottom="0.6" header="0.34" footer="0.35"/>
      <pageSetup scale="97" orientation="portrait" r:id="rId35"/>
      <headerFooter alignWithMargins="0">
        <oddFooter>&amp;R&amp;"Book Antiqua,Bold"&amp;8 Page &amp;P of &amp;N</oddFooter>
      </headerFooter>
    </customSheetView>
    <customSheetView guid="{35C772BD-8F05-4A18-BEC8-6AF744E22539}" showPageBreaks="1" showGridLines="0" printArea="1" hiddenColumns="1" view="pageBreakPreview" topLeftCell="A19">
      <selection activeCell="E2" sqref="E2"/>
      <pageMargins left="0.75" right="0.63" top="0.57999999999999996" bottom="0.6" header="0.34" footer="0.35"/>
      <pageSetup scale="97" orientation="portrait" r:id="rId36"/>
      <headerFooter alignWithMargins="0">
        <oddFooter>&amp;R&amp;"Book Antiqua,Bold"&amp;8 Page &amp;P of &amp;N</oddFooter>
      </headerFooter>
    </customSheetView>
    <customSheetView guid="{FADCBE67-C557-4BB1-9129-D4D2EFCC4742}" showPageBreaks="1" showGridLines="0" printArea="1" hiddenColumns="1" view="pageBreakPreview">
      <selection activeCell="A5" sqref="A5:E5"/>
      <pageMargins left="0.75" right="0.63" top="0.57999999999999996" bottom="0.6" header="0.34" footer="0.35"/>
      <pageSetup scale="97" orientation="portrait" r:id="rId37"/>
      <headerFooter alignWithMargins="0">
        <oddFooter>&amp;R&amp;"Book Antiqua,Bold"&amp;8 Page &amp;P of &amp;N</oddFooter>
      </headerFooter>
    </customSheetView>
    <customSheetView guid="{E1B28BB1-ED8F-4C22-9AA1-AB162FCA7917}" showPageBreaks="1" showGridLines="0" printArea="1" hiddenColumns="1" view="pageBreakPreview" topLeftCell="A7">
      <selection activeCell="A5" sqref="A5:E5"/>
      <pageMargins left="0.75" right="0.63" top="0.57999999999999996" bottom="0.6" header="0.34" footer="0.35"/>
      <pageSetup scale="97" orientation="portrait" r:id="rId38"/>
      <headerFooter alignWithMargins="0">
        <oddFooter>&amp;R&amp;"Book Antiqua,Bold"&amp;8 Page &amp;P of &amp;N</oddFooter>
      </headerFooter>
    </customSheetView>
  </customSheetViews>
  <mergeCells count="14">
    <mergeCell ref="A8:D8"/>
    <mergeCell ref="A3:E3"/>
    <mergeCell ref="A5:E5"/>
    <mergeCell ref="A22:E22"/>
    <mergeCell ref="B9:D9"/>
    <mergeCell ref="B10:D10"/>
    <mergeCell ref="B11:D11"/>
    <mergeCell ref="B12:D12"/>
    <mergeCell ref="B20:D20"/>
    <mergeCell ref="A14:E14"/>
    <mergeCell ref="B17:D17"/>
    <mergeCell ref="B18:D18"/>
    <mergeCell ref="B19:D19"/>
    <mergeCell ref="B16:D16"/>
  </mergeCells>
  <phoneticPr fontId="6" type="noConversion"/>
  <conditionalFormatting sqref="A15:A19 B15:E20">
    <cfRule type="expression" dxfId="48" priority="2" stopIfTrue="1">
      <formula>$Z$2=0</formula>
    </cfRule>
  </conditionalFormatting>
  <conditionalFormatting sqref="A22:E22">
    <cfRule type="expression" dxfId="47" priority="3" stopIfTrue="1">
      <formula>$Z$1="Sole Bidder"</formula>
    </cfRule>
  </conditionalFormatting>
  <conditionalFormatting sqref="A15:XFD20">
    <cfRule type="expression" dxfId="46" priority="1" stopIfTrue="1">
      <formula>$F$8=1</formula>
    </cfRule>
  </conditionalFormatting>
  <pageMargins left="0.75" right="0.63" top="0.57999999999999996" bottom="0.6" header="0.34" footer="0.35"/>
  <pageSetup scale="97" orientation="portrait" r:id="rId39"/>
  <headerFooter alignWithMargins="0">
    <oddFooter>&amp;R&amp;"Book Antiqua,Bold"&amp;8 Page &amp;P of &amp;N</oddFooter>
  </headerFooter>
  <drawing r:id="rId4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fitToPage="1"/>
  </sheetPr>
  <dimension ref="A1:X340"/>
  <sheetViews>
    <sheetView showGridLines="0" showZeros="0" view="pageBreakPreview" zoomScaleNormal="100" zoomScaleSheetLayoutView="100" workbookViewId="0">
      <selection activeCell="A5" sqref="A5:I5"/>
    </sheetView>
  </sheetViews>
  <sheetFormatPr defaultRowHeight="15.75"/>
  <cols>
    <col min="1" max="1" width="14.28515625" style="382" customWidth="1"/>
    <col min="2" max="2" width="13.85546875" style="382" customWidth="1"/>
    <col min="3" max="3" width="11.42578125" style="382" customWidth="1"/>
    <col min="4" max="4" width="12.85546875" style="382" customWidth="1"/>
    <col min="5" max="5" width="17" style="382" customWidth="1"/>
    <col min="6" max="6" width="16" style="382" customWidth="1"/>
    <col min="7" max="7" width="15.42578125" style="382" customWidth="1"/>
    <col min="8" max="8" width="16" style="382" customWidth="1"/>
    <col min="9" max="9" width="15.28515625" style="382" customWidth="1"/>
    <col min="10" max="10" width="11.85546875" style="382" customWidth="1"/>
    <col min="11" max="11" width="19.42578125" style="382" customWidth="1"/>
    <col min="12" max="12" width="16.42578125" style="382" customWidth="1"/>
    <col min="13" max="13" width="11.85546875" style="382" customWidth="1"/>
    <col min="14" max="14" width="10.42578125" style="382" customWidth="1"/>
    <col min="15" max="15" width="11.42578125" style="382" customWidth="1"/>
    <col min="16" max="16" width="10.7109375" style="382" customWidth="1"/>
    <col min="17" max="17" width="13.7109375" style="382" customWidth="1"/>
    <col min="18" max="20" width="9.140625" style="382"/>
    <col min="21" max="21" width="13.5703125" style="382" customWidth="1"/>
    <col min="22" max="16384" width="9.140625" style="382"/>
  </cols>
  <sheetData>
    <row r="1" spans="1:9" ht="24" customHeight="1">
      <c r="A1" s="379" t="str">
        <f>Basic!A3&amp;Basic!B3</f>
        <v>Specification No. :CC/NT/W-TW/DOM/A04/25/01234</v>
      </c>
      <c r="B1" s="380"/>
      <c r="C1" s="380"/>
      <c r="D1" s="380"/>
      <c r="E1" s="380"/>
      <c r="F1" s="380"/>
      <c r="G1" s="380"/>
      <c r="H1" s="380"/>
      <c r="I1" s="381" t="s">
        <v>581</v>
      </c>
    </row>
    <row r="2" spans="1:9" ht="15.75" customHeight="1"/>
    <row r="3" spans="1:9" ht="63" customHeight="1">
      <c r="A3" s="648" t="str">
        <f>Basic!B1</f>
        <v>Transmission Line Package TL01 for construction of 132kV D/C (Single HTLS Equivalent Panther) Transmission line from Rammam-III HEP to POWERGRID Rangpo Substation under Consultancy services to NTPC Ltd.</v>
      </c>
      <c r="B3" s="648"/>
      <c r="C3" s="648"/>
      <c r="D3" s="648"/>
      <c r="E3" s="648"/>
      <c r="F3" s="648"/>
      <c r="G3" s="648"/>
      <c r="H3" s="648"/>
      <c r="I3" s="648"/>
    </row>
    <row r="5" spans="1:9" ht="21.75" customHeight="1">
      <c r="A5" s="654" t="s">
        <v>361</v>
      </c>
      <c r="B5" s="654"/>
      <c r="C5" s="654"/>
      <c r="D5" s="654"/>
      <c r="E5" s="654"/>
      <c r="F5" s="654"/>
      <c r="G5" s="654"/>
      <c r="H5" s="654"/>
      <c r="I5" s="654"/>
    </row>
    <row r="7" spans="1:9" ht="16.5">
      <c r="A7" s="383" t="s">
        <v>582</v>
      </c>
      <c r="F7" s="384" t="s">
        <v>355</v>
      </c>
      <c r="G7" s="385"/>
    </row>
    <row r="8" spans="1:9" ht="33.75" customHeight="1">
      <c r="A8" s="655" t="str">
        <f>'Attach 3(JV)'!A8</f>
        <v/>
      </c>
      <c r="B8" s="655"/>
      <c r="C8" s="655"/>
      <c r="D8" s="655"/>
      <c r="E8" s="655"/>
      <c r="F8" s="386" t="s">
        <v>357</v>
      </c>
      <c r="G8" s="387"/>
    </row>
    <row r="9" spans="1:9" ht="18" customHeight="1">
      <c r="A9" s="383" t="s">
        <v>583</v>
      </c>
      <c r="B9" s="656" t="str">
        <f>'Attach 3(JV)'!B9</f>
        <v/>
      </c>
      <c r="C9" s="656"/>
      <c r="D9" s="656"/>
      <c r="F9" s="386" t="s">
        <v>359</v>
      </c>
      <c r="G9" s="387"/>
    </row>
    <row r="10" spans="1:9" ht="18" customHeight="1">
      <c r="A10" s="383" t="s">
        <v>584</v>
      </c>
      <c r="B10" s="657" t="str">
        <f>'Attach 3(JV)'!B10</f>
        <v/>
      </c>
      <c r="C10" s="657"/>
      <c r="D10" s="657"/>
      <c r="F10" s="386" t="s">
        <v>183</v>
      </c>
      <c r="G10" s="387"/>
    </row>
    <row r="11" spans="1:9" ht="17.25" customHeight="1">
      <c r="B11" s="657" t="str">
        <f>'Attach 3(JV)'!B11</f>
        <v/>
      </c>
      <c r="C11" s="657"/>
      <c r="D11" s="657"/>
      <c r="F11" s="386" t="s">
        <v>360</v>
      </c>
      <c r="G11" s="387"/>
    </row>
    <row r="12" spans="1:9">
      <c r="B12" s="819" t="str">
        <f>'Attach 3(JV)'!B12</f>
        <v/>
      </c>
      <c r="C12" s="819"/>
      <c r="D12" s="819"/>
    </row>
    <row r="13" spans="1:9">
      <c r="A13" s="382" t="s">
        <v>350</v>
      </c>
    </row>
    <row r="15" spans="1:9" ht="27" customHeight="1">
      <c r="A15" s="670" t="s">
        <v>682</v>
      </c>
      <c r="B15" s="670"/>
      <c r="C15" s="670"/>
      <c r="D15" s="670"/>
      <c r="E15" s="670"/>
      <c r="F15" s="670"/>
      <c r="G15" s="670"/>
      <c r="H15" s="670"/>
      <c r="I15" s="670"/>
    </row>
    <row r="16" spans="1:9" ht="9.75" hidden="1" customHeight="1"/>
    <row r="17" spans="1:10" ht="36.75" hidden="1" customHeight="1">
      <c r="A17" s="671"/>
      <c r="B17" s="671"/>
      <c r="C17" s="671"/>
      <c r="D17" s="671"/>
      <c r="E17" s="671"/>
      <c r="F17" s="671"/>
      <c r="G17" s="671"/>
      <c r="H17" s="671"/>
      <c r="I17" s="672"/>
      <c r="J17" s="515">
        <f>+'Names of Bidder'!G9</f>
        <v>1</v>
      </c>
    </row>
    <row r="18" spans="1:10" ht="17.25" hidden="1" customHeight="1">
      <c r="A18" s="388"/>
      <c r="B18" s="673"/>
      <c r="C18" s="673"/>
      <c r="D18" s="673"/>
      <c r="E18" s="673"/>
      <c r="F18" s="673"/>
      <c r="G18" s="673"/>
      <c r="H18" s="673"/>
      <c r="I18" s="673"/>
    </row>
    <row r="19" spans="1:10" ht="25.5" hidden="1" customHeight="1">
      <c r="A19" s="673"/>
      <c r="B19" s="673"/>
      <c r="C19" s="673"/>
      <c r="D19" s="673"/>
      <c r="E19" s="673"/>
      <c r="F19" s="673"/>
      <c r="G19" s="673"/>
      <c r="H19" s="673"/>
      <c r="I19" s="673"/>
    </row>
    <row r="20" spans="1:10" ht="12.75" hidden="1" customHeight="1">
      <c r="A20" s="389"/>
      <c r="B20" s="389"/>
      <c r="C20" s="389"/>
      <c r="D20" s="389"/>
      <c r="E20" s="389"/>
      <c r="F20" s="389"/>
      <c r="G20" s="389"/>
      <c r="H20" s="389"/>
      <c r="I20" s="389"/>
    </row>
    <row r="21" spans="1:10" ht="26.25" hidden="1" customHeight="1">
      <c r="A21" s="669"/>
      <c r="B21" s="669"/>
      <c r="C21" s="669"/>
      <c r="D21" s="669"/>
      <c r="E21" s="669"/>
      <c r="F21" s="669"/>
      <c r="G21" s="669"/>
      <c r="H21" s="669"/>
      <c r="I21" s="669"/>
      <c r="J21" s="390"/>
    </row>
    <row r="22" spans="1:10" ht="26.25" hidden="1" customHeight="1">
      <c r="A22" s="391"/>
      <c r="B22" s="669"/>
      <c r="C22" s="669"/>
      <c r="D22" s="669"/>
      <c r="E22" s="669"/>
      <c r="F22" s="669"/>
      <c r="G22" s="669"/>
      <c r="H22" s="669"/>
      <c r="I22" s="669"/>
      <c r="J22" s="390"/>
    </row>
    <row r="23" spans="1:10" ht="26.25" hidden="1" customHeight="1">
      <c r="A23" s="392"/>
      <c r="B23" s="667"/>
      <c r="C23" s="667"/>
      <c r="D23" s="667"/>
      <c r="E23" s="667"/>
      <c r="F23" s="667"/>
      <c r="G23" s="667"/>
      <c r="H23" s="667"/>
      <c r="I23" s="667"/>
    </row>
    <row r="24" spans="1:10" ht="26.25" hidden="1" customHeight="1">
      <c r="A24" s="392"/>
      <c r="B24" s="667"/>
      <c r="C24" s="667"/>
      <c r="D24" s="667"/>
      <c r="E24" s="667"/>
      <c r="F24" s="667"/>
      <c r="G24" s="667"/>
      <c r="H24" s="667"/>
      <c r="I24" s="667"/>
    </row>
    <row r="25" spans="1:10" ht="41.25" hidden="1" customHeight="1">
      <c r="A25" s="392"/>
      <c r="B25" s="667"/>
      <c r="C25" s="667"/>
      <c r="D25" s="667"/>
      <c r="E25" s="667"/>
      <c r="F25" s="667"/>
      <c r="G25" s="667"/>
      <c r="H25" s="667"/>
      <c r="I25" s="667"/>
    </row>
    <row r="26" spans="1:10" ht="9.75" hidden="1" customHeight="1">
      <c r="A26" s="392"/>
      <c r="B26" s="390"/>
      <c r="C26" s="390"/>
      <c r="D26" s="390"/>
      <c r="E26" s="390"/>
      <c r="F26" s="390"/>
      <c r="G26" s="390"/>
      <c r="H26" s="390"/>
      <c r="I26" s="390"/>
      <c r="J26" s="390"/>
    </row>
    <row r="27" spans="1:10" ht="25.5" hidden="1" customHeight="1">
      <c r="A27" s="391"/>
      <c r="B27" s="668"/>
      <c r="C27" s="668"/>
      <c r="D27" s="668"/>
      <c r="E27" s="668"/>
      <c r="F27" s="668"/>
      <c r="G27" s="668"/>
      <c r="H27" s="668"/>
      <c r="I27" s="668"/>
      <c r="J27" s="390"/>
    </row>
    <row r="28" spans="1:10" ht="24.75" hidden="1" customHeight="1">
      <c r="A28" s="392"/>
      <c r="B28" s="669"/>
      <c r="C28" s="669"/>
      <c r="D28" s="669"/>
      <c r="E28" s="669"/>
      <c r="F28" s="669"/>
      <c r="G28" s="669"/>
      <c r="H28" s="669"/>
      <c r="I28" s="669"/>
      <c r="J28" s="390"/>
    </row>
    <row r="29" spans="1:10" ht="24.75" hidden="1" customHeight="1">
      <c r="A29" s="392"/>
      <c r="B29" s="669"/>
      <c r="C29" s="669"/>
      <c r="D29" s="669"/>
      <c r="E29" s="669"/>
      <c r="F29" s="669"/>
      <c r="G29" s="669"/>
      <c r="H29" s="669"/>
      <c r="I29" s="669"/>
      <c r="J29" s="390"/>
    </row>
    <row r="30" spans="1:10" ht="20.25" hidden="1" customHeight="1">
      <c r="A30" s="390"/>
      <c r="B30" s="820"/>
      <c r="C30" s="820"/>
      <c r="D30" s="820"/>
      <c r="E30" s="820"/>
      <c r="F30" s="820"/>
      <c r="G30" s="820"/>
      <c r="H30" s="820"/>
      <c r="I30" s="820"/>
      <c r="J30" s="390"/>
    </row>
    <row r="31" spans="1:10" ht="14.25" hidden="1" customHeight="1">
      <c r="A31" s="390"/>
      <c r="B31" s="480"/>
      <c r="C31" s="480"/>
      <c r="D31" s="480"/>
      <c r="E31" s="480"/>
      <c r="F31" s="480"/>
      <c r="G31" s="480"/>
      <c r="H31" s="480"/>
      <c r="I31" s="480"/>
      <c r="J31" s="390"/>
    </row>
    <row r="32" spans="1:10" s="395" customFormat="1" ht="24.75" hidden="1" customHeight="1">
      <c r="A32" s="393"/>
      <c r="B32" s="674"/>
      <c r="C32" s="674"/>
      <c r="D32" s="674"/>
      <c r="E32" s="674"/>
      <c r="F32" s="674"/>
      <c r="G32" s="674"/>
      <c r="H32" s="674"/>
      <c r="I32" s="674"/>
      <c r="J32" s="394"/>
    </row>
    <row r="33" spans="1:12" ht="24" hidden="1" customHeight="1">
      <c r="A33" s="390"/>
      <c r="B33" s="668"/>
      <c r="C33" s="668"/>
      <c r="D33" s="668"/>
      <c r="E33" s="668"/>
      <c r="F33" s="668"/>
      <c r="G33" s="668"/>
      <c r="H33" s="668"/>
      <c r="I33" s="668"/>
      <c r="J33" s="390"/>
    </row>
    <row r="34" spans="1:12" ht="54" hidden="1" customHeight="1">
      <c r="A34" s="390"/>
      <c r="B34" s="669"/>
      <c r="C34" s="669"/>
      <c r="D34" s="669"/>
      <c r="E34" s="669"/>
      <c r="F34" s="669"/>
      <c r="G34" s="669"/>
      <c r="H34" s="669"/>
      <c r="I34" s="669"/>
      <c r="J34" s="390"/>
    </row>
    <row r="35" spans="1:12" hidden="1"/>
    <row r="36" spans="1:12" ht="19.5" hidden="1" customHeight="1">
      <c r="A36" s="678"/>
      <c r="B36" s="680"/>
      <c r="C36" s="681"/>
      <c r="D36" s="680"/>
      <c r="E36" s="684"/>
      <c r="F36" s="680"/>
      <c r="G36" s="684"/>
      <c r="H36" s="680"/>
      <c r="I36" s="684"/>
      <c r="J36" s="390"/>
      <c r="K36" s="382">
        <f>J17</f>
        <v>1</v>
      </c>
      <c r="L36" s="382">
        <f>+'Names of Bidder'!D10</f>
        <v>1</v>
      </c>
    </row>
    <row r="37" spans="1:12" ht="20.25" hidden="1" customHeight="1">
      <c r="A37" s="679"/>
      <c r="B37" s="682"/>
      <c r="C37" s="683"/>
      <c r="D37" s="682"/>
      <c r="E37" s="685"/>
      <c r="F37" s="682"/>
      <c r="G37" s="685"/>
      <c r="H37" s="682"/>
      <c r="I37" s="685"/>
      <c r="J37" s="390"/>
    </row>
    <row r="38" spans="1:12" ht="30.75" hidden="1" customHeight="1">
      <c r="A38" s="396"/>
      <c r="B38" s="675"/>
      <c r="C38" s="675"/>
      <c r="D38" s="675"/>
      <c r="E38" s="675"/>
      <c r="F38" s="676"/>
      <c r="G38" s="677"/>
      <c r="H38" s="676"/>
      <c r="I38" s="677"/>
      <c r="J38" s="390"/>
    </row>
    <row r="39" spans="1:12" ht="15.75" hidden="1" customHeight="1">
      <c r="A39" s="686"/>
      <c r="B39" s="689"/>
      <c r="C39" s="690"/>
      <c r="D39" s="695"/>
      <c r="E39" s="696"/>
      <c r="F39" s="697"/>
      <c r="G39" s="698"/>
      <c r="H39" s="696"/>
      <c r="I39" s="696"/>
      <c r="J39" s="390"/>
    </row>
    <row r="40" spans="1:12" ht="15.75" hidden="1" customHeight="1">
      <c r="A40" s="687"/>
      <c r="B40" s="691"/>
      <c r="C40" s="692"/>
      <c r="D40" s="695"/>
      <c r="E40" s="696"/>
      <c r="F40" s="696"/>
      <c r="G40" s="696"/>
      <c r="H40" s="696"/>
      <c r="I40" s="696"/>
      <c r="J40" s="390"/>
    </row>
    <row r="41" spans="1:12" ht="25.5" hidden="1" customHeight="1">
      <c r="A41" s="688"/>
      <c r="B41" s="693"/>
      <c r="C41" s="694"/>
      <c r="D41" s="695"/>
      <c r="E41" s="696"/>
      <c r="F41" s="696"/>
      <c r="G41" s="696"/>
      <c r="H41" s="696"/>
      <c r="I41" s="696"/>
      <c r="J41" s="390"/>
    </row>
    <row r="42" spans="1:12" ht="18.75" hidden="1" customHeight="1">
      <c r="A42" s="396"/>
      <c r="B42" s="675"/>
      <c r="C42" s="675"/>
      <c r="D42" s="695"/>
      <c r="E42" s="696"/>
      <c r="F42" s="695"/>
      <c r="G42" s="696"/>
      <c r="H42" s="695"/>
      <c r="I42" s="696"/>
      <c r="J42" s="390"/>
    </row>
    <row r="43" spans="1:12" ht="20.25" hidden="1" customHeight="1">
      <c r="A43" s="396"/>
      <c r="B43" s="675"/>
      <c r="C43" s="675"/>
      <c r="D43" s="695"/>
      <c r="E43" s="696"/>
      <c r="F43" s="696"/>
      <c r="G43" s="696"/>
      <c r="H43" s="696"/>
      <c r="I43" s="696"/>
      <c r="J43" s="390"/>
    </row>
    <row r="44" spans="1:12" ht="19.5" hidden="1" customHeight="1">
      <c r="A44" s="397"/>
      <c r="B44" s="675"/>
      <c r="C44" s="675"/>
      <c r="D44" s="695"/>
      <c r="E44" s="696"/>
      <c r="F44" s="696"/>
      <c r="G44" s="696"/>
      <c r="H44" s="696"/>
      <c r="I44" s="696"/>
    </row>
    <row r="45" spans="1:12" ht="51.75" hidden="1" customHeight="1">
      <c r="A45" s="396"/>
      <c r="B45" s="675"/>
      <c r="C45" s="675"/>
      <c r="D45" s="695"/>
      <c r="E45" s="696"/>
      <c r="F45" s="696"/>
      <c r="G45" s="696"/>
      <c r="H45" s="696"/>
      <c r="I45" s="696"/>
      <c r="J45" s="390"/>
    </row>
    <row r="46" spans="1:12" ht="49.5" hidden="1" customHeight="1">
      <c r="A46" s="396"/>
      <c r="B46" s="675"/>
      <c r="C46" s="675"/>
      <c r="D46" s="695"/>
      <c r="E46" s="696"/>
      <c r="F46" s="696"/>
      <c r="G46" s="696"/>
      <c r="H46" s="696"/>
      <c r="I46" s="696"/>
      <c r="J46" s="390"/>
    </row>
    <row r="47" spans="1:12" ht="18" hidden="1" customHeight="1">
      <c r="A47" s="396"/>
      <c r="B47" s="675"/>
      <c r="C47" s="675"/>
      <c r="D47" s="695"/>
      <c r="E47" s="696"/>
      <c r="F47" s="696"/>
      <c r="G47" s="696"/>
      <c r="H47" s="696"/>
      <c r="I47" s="696"/>
      <c r="J47" s="390"/>
    </row>
    <row r="48" spans="1:12" ht="18" hidden="1" customHeight="1">
      <c r="A48" s="398"/>
      <c r="B48" s="399"/>
      <c r="C48" s="400"/>
      <c r="D48" s="695"/>
      <c r="E48" s="696"/>
      <c r="F48" s="696"/>
      <c r="G48" s="696"/>
      <c r="H48" s="696"/>
      <c r="I48" s="696"/>
      <c r="J48" s="390"/>
    </row>
    <row r="49" spans="1:24" ht="18" hidden="1" customHeight="1">
      <c r="A49" s="398"/>
      <c r="B49" s="399"/>
      <c r="C49" s="400"/>
      <c r="D49" s="695"/>
      <c r="E49" s="696"/>
      <c r="F49" s="696"/>
      <c r="G49" s="696"/>
      <c r="H49" s="696"/>
      <c r="I49" s="696"/>
      <c r="J49" s="390"/>
    </row>
    <row r="50" spans="1:24" ht="18" hidden="1" customHeight="1">
      <c r="A50" s="401"/>
      <c r="B50" s="399"/>
      <c r="C50" s="402"/>
      <c r="D50" s="699"/>
      <c r="E50" s="700"/>
      <c r="F50" s="700"/>
      <c r="G50" s="700"/>
      <c r="H50" s="700"/>
      <c r="I50" s="700"/>
    </row>
    <row r="51" spans="1:24" ht="35.25" hidden="1" customHeight="1">
      <c r="A51" s="390"/>
      <c r="B51" s="778"/>
      <c r="C51" s="778"/>
      <c r="D51" s="778"/>
      <c r="E51" s="778"/>
      <c r="F51" s="778"/>
      <c r="G51" s="778"/>
      <c r="H51" s="778"/>
      <c r="I51" s="778"/>
      <c r="J51" s="390"/>
    </row>
    <row r="52" spans="1:24" ht="13.5" hidden="1" customHeight="1">
      <c r="A52" s="390"/>
      <c r="B52" s="481"/>
      <c r="C52" s="481"/>
      <c r="D52" s="481"/>
      <c r="E52" s="481"/>
      <c r="F52" s="481"/>
      <c r="G52" s="481"/>
      <c r="H52" s="481"/>
      <c r="I52" s="481"/>
      <c r="J52" s="390"/>
    </row>
    <row r="53" spans="1:24" ht="20.25" hidden="1" customHeight="1">
      <c r="A53" s="403"/>
      <c r="B53" s="705"/>
      <c r="C53" s="705"/>
      <c r="D53" s="705"/>
      <c r="E53" s="705"/>
      <c r="F53" s="705"/>
      <c r="G53" s="705"/>
      <c r="H53" s="705"/>
      <c r="I53" s="705"/>
      <c r="J53" s="390"/>
    </row>
    <row r="54" spans="1:24" ht="9.75" hidden="1" customHeight="1">
      <c r="A54" s="390"/>
      <c r="B54" s="390"/>
      <c r="C54" s="390"/>
      <c r="D54" s="390"/>
      <c r="E54" s="390"/>
      <c r="F54" s="390"/>
      <c r="G54" s="390"/>
      <c r="H54" s="390"/>
      <c r="I54" s="390"/>
      <c r="J54" s="390"/>
    </row>
    <row r="55" spans="1:24" ht="26.25" hidden="1" customHeight="1">
      <c r="A55" s="404"/>
      <c r="B55" s="674"/>
      <c r="C55" s="674"/>
      <c r="D55" s="674"/>
      <c r="E55" s="674"/>
      <c r="F55" s="674"/>
      <c r="G55" s="674"/>
      <c r="H55" s="674"/>
      <c r="I55" s="674"/>
      <c r="J55" s="390"/>
    </row>
    <row r="56" spans="1:24" ht="202.5" hidden="1" customHeight="1">
      <c r="A56" s="405"/>
      <c r="B56" s="706"/>
      <c r="C56" s="706"/>
      <c r="D56" s="706"/>
      <c r="E56" s="706"/>
      <c r="F56" s="706"/>
      <c r="G56" s="706"/>
      <c r="H56" s="706"/>
      <c r="I56" s="706"/>
      <c r="J56" s="390"/>
    </row>
    <row r="57" spans="1:24" ht="56.25" hidden="1" customHeight="1">
      <c r="A57" s="406"/>
      <c r="B57" s="821"/>
      <c r="C57" s="822"/>
      <c r="D57" s="822"/>
      <c r="E57" s="822"/>
      <c r="F57" s="822"/>
      <c r="G57" s="822"/>
      <c r="H57" s="822"/>
      <c r="I57" s="823"/>
      <c r="J57" s="390"/>
    </row>
    <row r="58" spans="1:24" ht="27.75" hidden="1" customHeight="1">
      <c r="A58" s="406"/>
      <c r="B58" s="482"/>
      <c r="C58" s="483"/>
      <c r="D58" s="483"/>
      <c r="E58" s="483"/>
      <c r="F58" s="483"/>
      <c r="G58" s="483"/>
      <c r="H58" s="483"/>
      <c r="I58" s="484"/>
      <c r="J58" s="390"/>
    </row>
    <row r="59" spans="1:24" ht="18.75" hidden="1" customHeight="1">
      <c r="A59" s="707"/>
      <c r="B59" s="708"/>
      <c r="C59" s="708"/>
      <c r="D59" s="708"/>
      <c r="E59" s="708"/>
      <c r="F59" s="708"/>
      <c r="G59" s="708"/>
      <c r="H59" s="708"/>
      <c r="I59" s="709"/>
    </row>
    <row r="60" spans="1:24" ht="24.75" hidden="1" customHeight="1">
      <c r="B60" s="710"/>
      <c r="C60" s="711"/>
      <c r="D60" s="711"/>
      <c r="E60" s="711"/>
      <c r="F60" s="711"/>
      <c r="G60" s="711"/>
      <c r="H60" s="711"/>
      <c r="I60" s="712"/>
    </row>
    <row r="61" spans="1:24" ht="27" hidden="1" customHeight="1">
      <c r="A61" s="390"/>
      <c r="B61" s="713"/>
      <c r="C61" s="713"/>
      <c r="D61" s="713"/>
      <c r="E61" s="713"/>
      <c r="F61" s="713"/>
      <c r="G61" s="713"/>
      <c r="H61" s="713"/>
      <c r="I61" s="713"/>
      <c r="J61" s="390"/>
    </row>
    <row r="62" spans="1:24" ht="38.25" hidden="1" customHeight="1">
      <c r="A62" s="408"/>
      <c r="B62" s="714"/>
      <c r="C62" s="714"/>
      <c r="D62" s="714"/>
      <c r="E62" s="714"/>
      <c r="F62" s="701"/>
      <c r="G62" s="701"/>
      <c r="H62" s="701"/>
      <c r="I62" s="701"/>
      <c r="J62" s="409">
        <f>K36</f>
        <v>1</v>
      </c>
      <c r="K62" s="409" t="str">
        <f>'Attach 3(JV)'!B9</f>
        <v/>
      </c>
      <c r="L62" s="409"/>
      <c r="M62" s="409"/>
      <c r="N62" s="409"/>
      <c r="O62" s="409"/>
      <c r="P62" s="409"/>
      <c r="Q62" s="409"/>
      <c r="R62" s="409"/>
      <c r="S62" s="409"/>
      <c r="T62" s="409"/>
      <c r="U62" s="409"/>
      <c r="V62" s="409"/>
      <c r="W62" s="409"/>
      <c r="X62" s="409"/>
    </row>
    <row r="63" spans="1:24" ht="21.75" hidden="1" customHeight="1">
      <c r="A63" s="410"/>
      <c r="B63" s="702"/>
      <c r="C63" s="702"/>
      <c r="D63" s="702"/>
      <c r="E63" s="702"/>
      <c r="F63" s="703"/>
      <c r="G63" s="703"/>
      <c r="H63" s="703"/>
      <c r="I63" s="703"/>
      <c r="J63" s="409"/>
      <c r="K63" s="409" t="str">
        <f>'Attach 3(JV)'!B17</f>
        <v/>
      </c>
      <c r="L63" s="409"/>
      <c r="M63" s="409"/>
      <c r="N63" s="409"/>
      <c r="O63" s="409"/>
      <c r="P63" s="409"/>
      <c r="Q63" s="409"/>
      <c r="R63" s="409"/>
      <c r="S63" s="409"/>
      <c r="T63" s="409"/>
      <c r="U63" s="409"/>
      <c r="V63" s="409"/>
      <c r="W63" s="409"/>
      <c r="X63" s="409"/>
    </row>
    <row r="64" spans="1:24" ht="44.25" hidden="1" customHeight="1">
      <c r="A64" s="411"/>
      <c r="B64" s="716"/>
      <c r="C64" s="716"/>
      <c r="D64" s="716"/>
      <c r="E64" s="716"/>
      <c r="F64" s="717"/>
      <c r="G64" s="717"/>
      <c r="H64" s="717"/>
      <c r="I64" s="717"/>
      <c r="J64" s="386"/>
      <c r="K64" s="386"/>
      <c r="L64" s="386"/>
      <c r="M64" s="386"/>
      <c r="N64" s="386"/>
      <c r="O64" s="386"/>
      <c r="P64" s="386"/>
      <c r="Q64" s="386"/>
      <c r="R64" s="386"/>
      <c r="S64" s="386"/>
      <c r="T64" s="386"/>
      <c r="U64" s="386"/>
      <c r="V64" s="386"/>
      <c r="W64" s="386"/>
      <c r="X64" s="386"/>
    </row>
    <row r="65" spans="1:24" ht="14.25" hidden="1" customHeight="1">
      <c r="A65" s="412"/>
      <c r="B65" s="707"/>
      <c r="C65" s="708"/>
      <c r="D65" s="708"/>
      <c r="E65" s="708"/>
      <c r="F65" s="708"/>
      <c r="G65" s="708"/>
      <c r="H65" s="708"/>
      <c r="I65" s="709"/>
      <c r="J65" s="386"/>
      <c r="K65" s="386"/>
      <c r="L65" s="386"/>
      <c r="M65" s="386"/>
      <c r="N65" s="386"/>
      <c r="O65" s="386"/>
      <c r="P65" s="386"/>
      <c r="Q65" s="386"/>
      <c r="R65" s="386"/>
      <c r="S65" s="386"/>
      <c r="T65" s="386"/>
      <c r="U65" s="386"/>
      <c r="V65" s="386"/>
      <c r="W65" s="386"/>
      <c r="X65" s="386"/>
    </row>
    <row r="66" spans="1:24" ht="42" hidden="1" customHeight="1">
      <c r="A66" s="411"/>
      <c r="B66" s="716"/>
      <c r="C66" s="716"/>
      <c r="D66" s="716"/>
      <c r="E66" s="716"/>
      <c r="F66" s="717"/>
      <c r="G66" s="717"/>
      <c r="H66" s="717"/>
      <c r="I66" s="717"/>
      <c r="J66" s="386"/>
      <c r="K66" s="386"/>
      <c r="L66" s="386"/>
      <c r="M66" s="386"/>
      <c r="N66" s="386"/>
      <c r="O66" s="386"/>
      <c r="P66" s="386"/>
      <c r="Q66" s="386"/>
      <c r="R66" s="386"/>
      <c r="S66" s="386"/>
      <c r="T66" s="386"/>
      <c r="U66" s="386"/>
      <c r="V66" s="386"/>
      <c r="W66" s="386"/>
      <c r="X66" s="386"/>
    </row>
    <row r="67" spans="1:24" ht="14.25" hidden="1" customHeight="1">
      <c r="A67" s="412"/>
      <c r="B67" s="828"/>
      <c r="C67" s="829"/>
      <c r="D67" s="829"/>
      <c r="E67" s="829"/>
      <c r="F67" s="829"/>
      <c r="G67" s="829"/>
      <c r="H67" s="829"/>
      <c r="I67" s="830"/>
      <c r="J67" s="386"/>
      <c r="K67" s="386"/>
      <c r="L67" s="386"/>
      <c r="M67" s="386"/>
      <c r="N67" s="386"/>
      <c r="O67" s="386"/>
      <c r="P67" s="386"/>
      <c r="Q67" s="386"/>
      <c r="R67" s="386"/>
      <c r="S67" s="386"/>
      <c r="T67" s="386"/>
      <c r="U67" s="386"/>
      <c r="V67" s="386"/>
      <c r="W67" s="386"/>
      <c r="X67" s="386"/>
    </row>
    <row r="68" spans="1:24" ht="23.25" hidden="1" customHeight="1">
      <c r="A68" s="715"/>
      <c r="B68" s="716"/>
      <c r="C68" s="716"/>
      <c r="D68" s="716"/>
      <c r="E68" s="716"/>
      <c r="F68" s="704"/>
      <c r="G68" s="704"/>
      <c r="H68" s="704"/>
      <c r="I68" s="704"/>
      <c r="J68" s="386"/>
      <c r="K68" s="386"/>
      <c r="L68" s="386"/>
      <c r="M68" s="386"/>
      <c r="N68" s="386"/>
      <c r="O68" s="386"/>
      <c r="P68" s="386"/>
      <c r="Q68" s="386"/>
      <c r="R68" s="386"/>
      <c r="S68" s="386"/>
      <c r="T68" s="386"/>
      <c r="U68" s="386"/>
      <c r="V68" s="386"/>
      <c r="W68" s="386"/>
      <c r="X68" s="386"/>
    </row>
    <row r="69" spans="1:24" ht="21" hidden="1" customHeight="1">
      <c r="A69" s="715"/>
      <c r="B69" s="716"/>
      <c r="C69" s="716"/>
      <c r="D69" s="716"/>
      <c r="E69" s="716"/>
      <c r="F69" s="704"/>
      <c r="G69" s="704"/>
      <c r="H69" s="704"/>
      <c r="I69" s="704"/>
      <c r="J69" s="386"/>
      <c r="K69" s="386"/>
      <c r="L69" s="386"/>
      <c r="M69" s="386"/>
      <c r="N69" s="386"/>
      <c r="O69" s="386"/>
      <c r="P69" s="386"/>
      <c r="Q69" s="386"/>
      <c r="R69" s="386"/>
      <c r="S69" s="386"/>
      <c r="T69" s="386"/>
      <c r="U69" s="386"/>
      <c r="V69" s="386"/>
      <c r="W69" s="386"/>
      <c r="X69" s="386"/>
    </row>
    <row r="70" spans="1:24" ht="20.25" hidden="1" customHeight="1">
      <c r="A70" s="715"/>
      <c r="B70" s="716"/>
      <c r="C70" s="716"/>
      <c r="D70" s="716"/>
      <c r="E70" s="716"/>
      <c r="F70" s="704"/>
      <c r="G70" s="704"/>
      <c r="H70" s="704"/>
      <c r="I70" s="704"/>
      <c r="J70" s="386"/>
      <c r="K70" s="386"/>
      <c r="L70" s="386"/>
      <c r="M70" s="386"/>
      <c r="N70" s="386"/>
      <c r="O70" s="386"/>
      <c r="P70" s="386"/>
      <c r="Q70" s="386"/>
      <c r="R70" s="386"/>
      <c r="S70" s="386"/>
      <c r="T70" s="386"/>
      <c r="U70" s="386"/>
      <c r="V70" s="386"/>
      <c r="W70" s="386"/>
      <c r="X70" s="386"/>
    </row>
    <row r="71" spans="1:24" ht="21" hidden="1" customHeight="1">
      <c r="A71" s="715"/>
      <c r="B71" s="716"/>
      <c r="C71" s="716"/>
      <c r="D71" s="716"/>
      <c r="E71" s="716"/>
      <c r="F71" s="704"/>
      <c r="G71" s="704"/>
      <c r="H71" s="704"/>
      <c r="I71" s="704"/>
      <c r="J71" s="386"/>
      <c r="K71" s="386"/>
      <c r="L71" s="386"/>
      <c r="M71" s="386"/>
      <c r="N71" s="386"/>
      <c r="O71" s="386"/>
      <c r="P71" s="386"/>
      <c r="Q71" s="386"/>
      <c r="R71" s="386"/>
      <c r="S71" s="386"/>
      <c r="T71" s="386"/>
      <c r="U71" s="386"/>
      <c r="V71" s="386"/>
      <c r="W71" s="386"/>
      <c r="X71" s="386"/>
    </row>
    <row r="72" spans="1:24" ht="24.95" hidden="1" customHeight="1">
      <c r="A72" s="831"/>
      <c r="E72" s="414"/>
      <c r="F72" s="717"/>
      <c r="G72" s="717"/>
      <c r="H72" s="717"/>
      <c r="I72" s="717"/>
      <c r="J72" s="386"/>
      <c r="K72" s="386"/>
      <c r="L72" s="386"/>
      <c r="M72" s="386"/>
      <c r="N72" s="386"/>
      <c r="O72" s="386"/>
      <c r="P72" s="386"/>
      <c r="Q72" s="386"/>
      <c r="R72" s="386"/>
      <c r="S72" s="386"/>
      <c r="T72" s="386"/>
      <c r="U72" s="386"/>
      <c r="V72" s="386"/>
      <c r="W72" s="386"/>
      <c r="X72" s="386"/>
    </row>
    <row r="73" spans="1:24" ht="24.95" hidden="1" customHeight="1">
      <c r="A73" s="832"/>
      <c r="E73" s="414"/>
      <c r="F73" s="717"/>
      <c r="G73" s="717"/>
      <c r="H73" s="717"/>
      <c r="I73" s="717"/>
      <c r="J73" s="386"/>
      <c r="K73" s="386"/>
      <c r="L73" s="386"/>
      <c r="M73" s="386"/>
      <c r="N73" s="386"/>
      <c r="O73" s="386"/>
      <c r="P73" s="386"/>
      <c r="Q73" s="386"/>
      <c r="R73" s="386"/>
      <c r="S73" s="386"/>
      <c r="T73" s="386"/>
      <c r="U73" s="386"/>
      <c r="V73" s="386"/>
      <c r="W73" s="386"/>
      <c r="X73" s="386"/>
    </row>
    <row r="74" spans="1:24" ht="24.95" hidden="1" customHeight="1">
      <c r="A74" s="833"/>
      <c r="B74" s="415"/>
      <c r="C74" s="415"/>
      <c r="D74" s="415"/>
      <c r="E74" s="416"/>
      <c r="F74" s="717"/>
      <c r="G74" s="717"/>
      <c r="H74" s="717"/>
      <c r="I74" s="717"/>
      <c r="J74" s="386"/>
      <c r="K74" s="386"/>
      <c r="L74" s="386"/>
      <c r="M74" s="386"/>
      <c r="N74" s="386"/>
      <c r="O74" s="386"/>
      <c r="P74" s="386"/>
      <c r="Q74" s="386"/>
      <c r="R74" s="386"/>
      <c r="S74" s="386"/>
      <c r="T74" s="386"/>
      <c r="U74" s="386"/>
      <c r="V74" s="386"/>
      <c r="W74" s="386"/>
      <c r="X74" s="386"/>
    </row>
    <row r="75" spans="1:24" ht="16.5" hidden="1" customHeight="1">
      <c r="A75" s="837"/>
      <c r="B75" s="838"/>
      <c r="C75" s="838"/>
      <c r="D75" s="838"/>
      <c r="E75" s="838"/>
      <c r="F75" s="838"/>
      <c r="G75" s="838"/>
      <c r="H75" s="838"/>
      <c r="I75" s="839"/>
      <c r="J75" s="386"/>
      <c r="K75" s="386"/>
      <c r="L75" s="386"/>
      <c r="M75" s="386"/>
      <c r="N75" s="386"/>
      <c r="O75" s="386"/>
      <c r="P75" s="386"/>
      <c r="Q75" s="386"/>
      <c r="R75" s="386"/>
      <c r="S75" s="386"/>
      <c r="T75" s="386"/>
      <c r="U75" s="386"/>
      <c r="V75" s="386"/>
      <c r="W75" s="386"/>
      <c r="X75" s="386"/>
    </row>
    <row r="76" spans="1:24" ht="24.95" hidden="1" customHeight="1">
      <c r="A76" s="429"/>
      <c r="B76" s="845"/>
      <c r="C76" s="673"/>
      <c r="D76" s="673"/>
      <c r="E76" s="846"/>
      <c r="F76" s="418"/>
      <c r="G76" s="419"/>
      <c r="H76" s="418"/>
      <c r="I76" s="420"/>
      <c r="J76" s="386"/>
      <c r="K76" s="386"/>
      <c r="L76" s="386"/>
      <c r="M76" s="386"/>
      <c r="N76" s="386"/>
      <c r="O76" s="386"/>
      <c r="P76" s="386"/>
      <c r="Q76" s="386"/>
      <c r="R76" s="386"/>
      <c r="S76" s="386"/>
      <c r="T76" s="386"/>
      <c r="U76" s="386"/>
      <c r="V76" s="386"/>
      <c r="W76" s="386"/>
      <c r="X76" s="386"/>
    </row>
    <row r="77" spans="1:24" ht="36" hidden="1" customHeight="1">
      <c r="A77" s="413"/>
      <c r="B77" s="845"/>
      <c r="C77" s="673"/>
      <c r="D77" s="673"/>
      <c r="E77" s="846"/>
      <c r="F77" s="421"/>
      <c r="G77" s="422"/>
      <c r="H77" s="421"/>
      <c r="I77" s="423"/>
      <c r="J77" s="386"/>
      <c r="K77" s="386"/>
      <c r="L77" s="386"/>
      <c r="M77" s="386"/>
      <c r="N77" s="386"/>
      <c r="O77" s="386"/>
      <c r="P77" s="386"/>
      <c r="Q77" s="386"/>
      <c r="R77" s="386"/>
      <c r="S77" s="386"/>
      <c r="T77" s="386"/>
      <c r="U77" s="386"/>
      <c r="V77" s="386"/>
      <c r="W77" s="386"/>
      <c r="X77" s="386"/>
    </row>
    <row r="78" spans="1:24" ht="11.25" hidden="1" customHeight="1">
      <c r="A78" s="413"/>
      <c r="B78" s="424"/>
      <c r="C78" s="424"/>
      <c r="D78" s="424"/>
      <c r="E78" s="424"/>
      <c r="F78" s="826"/>
      <c r="G78" s="827"/>
      <c r="H78" s="826"/>
      <c r="I78" s="827"/>
      <c r="J78" s="386"/>
      <c r="K78" s="386"/>
      <c r="L78" s="386"/>
      <c r="M78" s="386"/>
      <c r="N78" s="386"/>
      <c r="O78" s="386"/>
      <c r="P78" s="386"/>
      <c r="Q78" s="386"/>
      <c r="R78" s="386"/>
      <c r="S78" s="386"/>
      <c r="T78" s="386"/>
      <c r="U78" s="386"/>
      <c r="V78" s="386"/>
      <c r="W78" s="386"/>
      <c r="X78" s="386"/>
    </row>
    <row r="79" spans="1:24" ht="0.75" hidden="1" customHeight="1">
      <c r="A79" s="413"/>
      <c r="B79" s="425"/>
      <c r="C79" s="425"/>
      <c r="D79" s="425"/>
      <c r="E79" s="425"/>
      <c r="F79" s="840"/>
      <c r="G79" s="841"/>
      <c r="H79" s="421"/>
      <c r="I79" s="423"/>
      <c r="J79" s="386"/>
      <c r="K79" s="386"/>
      <c r="L79" s="386"/>
      <c r="M79" s="386"/>
      <c r="N79" s="386"/>
      <c r="O79" s="386"/>
      <c r="P79" s="386"/>
      <c r="Q79" s="386"/>
      <c r="R79" s="386"/>
      <c r="S79" s="386"/>
      <c r="T79" s="386"/>
      <c r="U79" s="386"/>
      <c r="V79" s="386"/>
      <c r="W79" s="386"/>
      <c r="X79" s="386"/>
    </row>
    <row r="80" spans="1:24" ht="3.75" hidden="1" customHeight="1">
      <c r="A80" s="413"/>
      <c r="B80" s="426"/>
      <c r="C80" s="426"/>
      <c r="D80" s="426"/>
      <c r="E80" s="426"/>
      <c r="F80" s="824"/>
      <c r="G80" s="825"/>
      <c r="H80" s="824"/>
      <c r="I80" s="825"/>
      <c r="J80" s="386"/>
      <c r="K80" s="386"/>
      <c r="L80" s="386"/>
      <c r="M80" s="386"/>
      <c r="N80" s="386"/>
      <c r="O80" s="386"/>
      <c r="P80" s="386"/>
      <c r="Q80" s="386"/>
      <c r="R80" s="386"/>
      <c r="S80" s="386"/>
      <c r="T80" s="386"/>
      <c r="U80" s="386"/>
      <c r="V80" s="386"/>
      <c r="W80" s="386"/>
      <c r="X80" s="386"/>
    </row>
    <row r="81" spans="1:24" ht="38.25" hidden="1" customHeight="1">
      <c r="A81" s="427"/>
      <c r="B81" s="807"/>
      <c r="C81" s="807"/>
      <c r="D81" s="807"/>
      <c r="E81" s="808"/>
      <c r="F81" s="836"/>
      <c r="G81" s="834"/>
      <c r="H81" s="834"/>
      <c r="I81" s="835"/>
      <c r="J81" s="386"/>
      <c r="K81" s="386"/>
      <c r="L81" s="386"/>
      <c r="M81" s="386"/>
      <c r="N81" s="386"/>
      <c r="O81" s="386"/>
      <c r="P81" s="386"/>
      <c r="Q81" s="386"/>
      <c r="R81" s="386"/>
      <c r="S81" s="386"/>
      <c r="T81" s="386"/>
      <c r="U81" s="386"/>
      <c r="V81" s="386"/>
      <c r="W81" s="386"/>
      <c r="X81" s="386"/>
    </row>
    <row r="82" spans="1:24" ht="23.25" hidden="1" customHeight="1">
      <c r="A82" s="417"/>
      <c r="B82" s="731"/>
      <c r="C82" s="731"/>
      <c r="D82" s="731"/>
      <c r="E82" s="731"/>
      <c r="F82" s="736"/>
      <c r="G82" s="736"/>
      <c r="H82" s="736"/>
      <c r="I82" s="736"/>
      <c r="J82" s="386"/>
      <c r="K82" s="386"/>
      <c r="L82" s="386"/>
      <c r="M82" s="511"/>
      <c r="N82" s="386"/>
      <c r="O82" s="386"/>
      <c r="P82" s="386"/>
      <c r="Q82" s="386"/>
      <c r="R82" s="386"/>
      <c r="S82" s="386"/>
      <c r="T82" s="386"/>
      <c r="U82" s="386"/>
      <c r="V82" s="386"/>
      <c r="W82" s="386"/>
      <c r="X82" s="386"/>
    </row>
    <row r="83" spans="1:24" ht="24" hidden="1" customHeight="1">
      <c r="A83" s="417"/>
      <c r="B83" s="731"/>
      <c r="C83" s="731"/>
      <c r="D83" s="731"/>
      <c r="E83" s="731"/>
      <c r="F83" s="736"/>
      <c r="G83" s="736"/>
      <c r="H83" s="736"/>
      <c r="I83" s="736"/>
      <c r="J83" s="386"/>
      <c r="K83" s="386"/>
      <c r="L83" s="386"/>
      <c r="M83" s="386"/>
      <c r="N83" s="386"/>
      <c r="O83" s="386"/>
      <c r="P83" s="386"/>
      <c r="Q83" s="386"/>
      <c r="R83" s="386"/>
      <c r="S83" s="386"/>
      <c r="T83" s="386"/>
      <c r="U83" s="386"/>
      <c r="V83" s="386"/>
      <c r="W83" s="386"/>
      <c r="X83" s="386"/>
    </row>
    <row r="84" spans="1:24" ht="20.25" hidden="1" customHeight="1">
      <c r="A84" s="417"/>
      <c r="B84" s="731"/>
      <c r="C84" s="731"/>
      <c r="D84" s="731"/>
      <c r="E84" s="731"/>
      <c r="F84" s="736"/>
      <c r="G84" s="736"/>
      <c r="H84" s="736"/>
      <c r="I84" s="736"/>
      <c r="J84" s="386"/>
      <c r="K84" s="386"/>
      <c r="L84" s="386"/>
      <c r="M84" s="386"/>
      <c r="N84" s="386"/>
      <c r="O84" s="386"/>
      <c r="P84" s="386"/>
      <c r="Q84" s="386"/>
      <c r="R84" s="386"/>
      <c r="S84" s="386"/>
      <c r="T84" s="386"/>
      <c r="U84" s="386"/>
      <c r="V84" s="386"/>
      <c r="W84" s="386"/>
      <c r="X84" s="386"/>
    </row>
    <row r="85" spans="1:24" ht="40.5" hidden="1" customHeight="1">
      <c r="A85" s="488"/>
      <c r="B85" s="731"/>
      <c r="C85" s="731"/>
      <c r="D85" s="731"/>
      <c r="E85" s="732"/>
      <c r="F85" s="736"/>
      <c r="G85" s="736"/>
      <c r="H85" s="847"/>
      <c r="I85" s="848"/>
      <c r="J85" s="386"/>
      <c r="K85" s="386"/>
      <c r="L85" s="386"/>
      <c r="M85" s="386"/>
      <c r="N85" s="386"/>
      <c r="O85" s="386"/>
      <c r="P85" s="386"/>
      <c r="Q85" s="386"/>
      <c r="R85" s="386"/>
      <c r="S85" s="386"/>
      <c r="T85" s="386"/>
      <c r="U85" s="386"/>
      <c r="V85" s="386"/>
      <c r="W85" s="386"/>
      <c r="X85" s="386"/>
    </row>
    <row r="86" spans="1:24" ht="18.75" hidden="1" customHeight="1">
      <c r="A86" s="398"/>
      <c r="B86" s="730"/>
      <c r="C86" s="731"/>
      <c r="D86" s="731"/>
      <c r="E86" s="732"/>
      <c r="F86" s="836"/>
      <c r="G86" s="834"/>
      <c r="H86" s="834"/>
      <c r="I86" s="835"/>
      <c r="J86" s="386"/>
      <c r="K86" s="386"/>
      <c r="L86" s="386"/>
      <c r="M86" s="386"/>
      <c r="N86" s="386"/>
      <c r="O86" s="386"/>
      <c r="P86" s="386"/>
      <c r="Q86" s="386"/>
      <c r="R86" s="386"/>
      <c r="S86" s="386"/>
      <c r="T86" s="386"/>
      <c r="U86" s="386"/>
      <c r="V86" s="386"/>
      <c r="W86" s="386"/>
      <c r="X86" s="386"/>
    </row>
    <row r="87" spans="1:24" ht="82.5" hidden="1" customHeight="1">
      <c r="A87" s="429"/>
      <c r="B87" s="730"/>
      <c r="C87" s="731"/>
      <c r="D87" s="731"/>
      <c r="E87" s="732"/>
      <c r="F87" s="753"/>
      <c r="G87" s="754"/>
      <c r="H87" s="753"/>
      <c r="I87" s="754"/>
      <c r="J87" s="386"/>
      <c r="K87" s="386"/>
      <c r="L87" s="386"/>
      <c r="M87" s="386"/>
      <c r="N87" s="386"/>
      <c r="O87" s="386"/>
      <c r="P87" s="386"/>
      <c r="Q87" s="386"/>
      <c r="R87" s="386"/>
      <c r="S87" s="386"/>
      <c r="T87" s="386"/>
      <c r="U87" s="386"/>
      <c r="V87" s="386"/>
      <c r="W87" s="386"/>
      <c r="X87" s="386"/>
    </row>
    <row r="88" spans="1:24" ht="26.25" hidden="1" customHeight="1">
      <c r="A88" s="396"/>
      <c r="B88" s="730"/>
      <c r="C88" s="731"/>
      <c r="D88" s="731"/>
      <c r="E88" s="731"/>
      <c r="F88" s="736"/>
      <c r="G88" s="736"/>
      <c r="H88" s="736"/>
      <c r="I88" s="736"/>
      <c r="J88" s="386"/>
      <c r="K88" s="386"/>
      <c r="L88" s="386"/>
      <c r="M88" s="386"/>
      <c r="N88" s="386"/>
      <c r="O88" s="386"/>
      <c r="P88" s="386"/>
      <c r="Q88" s="386"/>
      <c r="R88" s="386"/>
      <c r="S88" s="386"/>
      <c r="T88" s="386"/>
      <c r="U88" s="386"/>
      <c r="V88" s="386"/>
      <c r="W88" s="386"/>
      <c r="X88" s="386"/>
    </row>
    <row r="89" spans="1:24" ht="43.5" hidden="1" customHeight="1">
      <c r="A89" s="396"/>
      <c r="B89" s="730"/>
      <c r="C89" s="731"/>
      <c r="D89" s="731"/>
      <c r="E89" s="731"/>
      <c r="F89" s="736"/>
      <c r="G89" s="736"/>
      <c r="H89" s="736"/>
      <c r="I89" s="736"/>
      <c r="J89" s="386"/>
      <c r="K89" s="386"/>
      <c r="L89" s="386"/>
      <c r="M89" s="386"/>
      <c r="N89" s="386"/>
      <c r="O89" s="386"/>
      <c r="P89" s="386"/>
      <c r="Q89" s="386"/>
      <c r="R89" s="386"/>
      <c r="S89" s="386"/>
      <c r="T89" s="386"/>
      <c r="U89" s="386"/>
      <c r="V89" s="386"/>
      <c r="W89" s="386"/>
      <c r="X89" s="386"/>
    </row>
    <row r="90" spans="1:24" ht="16.899999999999999" hidden="1" customHeight="1">
      <c r="A90" s="568"/>
      <c r="B90" s="568"/>
      <c r="C90" s="485"/>
      <c r="D90" s="485"/>
      <c r="E90" s="485"/>
      <c r="F90" s="485"/>
      <c r="G90" s="485"/>
      <c r="H90" s="485"/>
      <c r="I90" s="485"/>
      <c r="J90" s="386"/>
      <c r="K90" s="386"/>
      <c r="L90" s="386"/>
      <c r="M90" s="386"/>
      <c r="N90" s="386"/>
      <c r="O90" s="386"/>
      <c r="P90" s="386"/>
      <c r="Q90" s="386"/>
      <c r="R90" s="386"/>
      <c r="S90" s="386"/>
      <c r="T90" s="386"/>
      <c r="U90" s="386"/>
      <c r="V90" s="386"/>
      <c r="W90" s="386"/>
      <c r="X90" s="386"/>
    </row>
    <row r="91" spans="1:24" ht="16.899999999999999" hidden="1" customHeight="1">
      <c r="A91" s="568"/>
      <c r="B91" s="568"/>
      <c r="C91" s="485"/>
      <c r="D91" s="485"/>
      <c r="E91" s="485"/>
      <c r="F91" s="485"/>
      <c r="G91" s="485"/>
      <c r="H91" s="485"/>
      <c r="I91" s="485"/>
      <c r="J91" s="386"/>
      <c r="K91" s="386"/>
      <c r="L91" s="386"/>
      <c r="M91" s="386"/>
      <c r="N91" s="386"/>
      <c r="O91" s="386"/>
      <c r="P91" s="386"/>
      <c r="Q91" s="386"/>
      <c r="R91" s="386"/>
      <c r="S91" s="386"/>
      <c r="T91" s="386"/>
      <c r="U91" s="386"/>
      <c r="V91" s="386"/>
      <c r="W91" s="386"/>
      <c r="X91" s="386"/>
    </row>
    <row r="92" spans="1:24" ht="17.25" hidden="1" customHeight="1">
      <c r="A92" s="491"/>
      <c r="B92" s="842"/>
      <c r="C92" s="843"/>
      <c r="D92" s="843"/>
      <c r="E92" s="843"/>
      <c r="F92" s="843"/>
      <c r="G92" s="843"/>
      <c r="H92" s="843"/>
      <c r="I92" s="844"/>
      <c r="J92" s="386"/>
      <c r="K92" s="386"/>
      <c r="L92" s="386"/>
      <c r="M92" s="386"/>
      <c r="N92" s="386"/>
      <c r="O92" s="386"/>
      <c r="P92" s="386"/>
      <c r="Q92" s="386"/>
      <c r="R92" s="386"/>
      <c r="S92" s="386"/>
      <c r="T92" s="386"/>
      <c r="U92" s="386"/>
      <c r="V92" s="386"/>
      <c r="W92" s="386"/>
      <c r="X92" s="386"/>
    </row>
    <row r="93" spans="1:24" ht="42.75" hidden="1" customHeight="1">
      <c r="A93" s="492"/>
      <c r="B93" s="733"/>
      <c r="C93" s="734"/>
      <c r="D93" s="734"/>
      <c r="E93" s="734"/>
      <c r="F93" s="734"/>
      <c r="G93" s="734"/>
      <c r="H93" s="734"/>
      <c r="I93" s="735"/>
      <c r="J93" s="386"/>
      <c r="K93" s="386"/>
      <c r="L93" s="386"/>
      <c r="M93" s="386"/>
      <c r="N93" s="386"/>
      <c r="O93" s="386"/>
      <c r="P93" s="386"/>
      <c r="Q93" s="386"/>
      <c r="R93" s="386"/>
      <c r="S93" s="386"/>
      <c r="T93" s="386"/>
      <c r="U93" s="386"/>
      <c r="V93" s="386"/>
      <c r="W93" s="386"/>
      <c r="X93" s="386"/>
    </row>
    <row r="94" spans="1:24" ht="17.25" hidden="1" customHeight="1">
      <c r="A94" s="493"/>
      <c r="B94" s="490"/>
      <c r="C94" s="490"/>
      <c r="D94" s="490"/>
      <c r="E94" s="490"/>
      <c r="F94" s="490"/>
      <c r="G94" s="490"/>
      <c r="H94" s="490"/>
      <c r="I94" s="490"/>
      <c r="J94" s="386"/>
      <c r="K94" s="386"/>
      <c r="L94" s="386"/>
      <c r="M94" s="386"/>
      <c r="N94" s="386"/>
      <c r="O94" s="386"/>
      <c r="P94" s="386"/>
      <c r="Q94" s="386"/>
      <c r="R94" s="386"/>
      <c r="S94" s="386"/>
      <c r="T94" s="386"/>
      <c r="U94" s="386"/>
      <c r="V94" s="386"/>
      <c r="W94" s="386"/>
      <c r="X94" s="386"/>
    </row>
    <row r="95" spans="1:24" ht="54" hidden="1" customHeight="1">
      <c r="A95" s="492"/>
      <c r="B95" s="733"/>
      <c r="C95" s="734"/>
      <c r="D95" s="734"/>
      <c r="E95" s="734"/>
      <c r="F95" s="734"/>
      <c r="G95" s="734"/>
      <c r="H95" s="734"/>
      <c r="I95" s="735"/>
      <c r="J95" s="386"/>
      <c r="K95" s="386"/>
      <c r="L95" s="386"/>
      <c r="M95" s="386"/>
      <c r="N95" s="386"/>
      <c r="O95" s="386"/>
      <c r="P95" s="386"/>
      <c r="Q95" s="386"/>
      <c r="R95" s="386"/>
      <c r="S95" s="386"/>
      <c r="T95" s="386"/>
      <c r="U95" s="386"/>
      <c r="V95" s="386"/>
      <c r="W95" s="386"/>
      <c r="X95" s="386"/>
    </row>
    <row r="96" spans="1:24" ht="17.25" hidden="1" customHeight="1">
      <c r="A96" s="493"/>
      <c r="B96" s="490"/>
      <c r="C96" s="490"/>
      <c r="D96" s="490"/>
      <c r="E96" s="490"/>
      <c r="F96" s="490"/>
      <c r="G96" s="490"/>
      <c r="H96" s="490"/>
      <c r="I96" s="490"/>
      <c r="J96" s="386"/>
      <c r="K96" s="386"/>
      <c r="L96" s="386"/>
      <c r="M96" s="386"/>
      <c r="N96" s="386"/>
      <c r="O96" s="386"/>
      <c r="P96" s="386"/>
      <c r="Q96" s="386"/>
      <c r="R96" s="386"/>
      <c r="S96" s="386"/>
      <c r="T96" s="386"/>
      <c r="U96" s="386"/>
      <c r="V96" s="386"/>
      <c r="W96" s="386"/>
      <c r="X96" s="386"/>
    </row>
    <row r="97" spans="1:24" ht="104.25" hidden="1" customHeight="1">
      <c r="A97" s="492"/>
      <c r="B97" s="733"/>
      <c r="C97" s="734"/>
      <c r="D97" s="734"/>
      <c r="E97" s="734"/>
      <c r="F97" s="734"/>
      <c r="G97" s="734"/>
      <c r="H97" s="734"/>
      <c r="I97" s="735"/>
      <c r="J97" s="386"/>
      <c r="K97" s="386"/>
      <c r="L97" s="386"/>
      <c r="M97" s="386"/>
      <c r="N97" s="386"/>
      <c r="O97" s="386"/>
      <c r="P97" s="386"/>
      <c r="Q97" s="386"/>
      <c r="R97" s="386"/>
      <c r="S97" s="386"/>
      <c r="T97" s="386"/>
      <c r="U97" s="386"/>
      <c r="V97" s="386"/>
      <c r="W97" s="386"/>
      <c r="X97" s="386"/>
    </row>
    <row r="98" spans="1:24" ht="17.25" hidden="1" customHeight="1">
      <c r="A98" s="398"/>
      <c r="B98" s="489"/>
      <c r="C98" s="489"/>
      <c r="D98" s="489"/>
      <c r="E98" s="489"/>
      <c r="F98" s="489"/>
      <c r="G98" s="489"/>
      <c r="H98" s="489"/>
      <c r="I98" s="489"/>
      <c r="J98" s="386"/>
      <c r="K98" s="386"/>
      <c r="L98" s="386"/>
      <c r="M98" s="386"/>
      <c r="N98" s="386"/>
      <c r="O98" s="386"/>
      <c r="P98" s="386"/>
      <c r="Q98" s="386"/>
      <c r="R98" s="386"/>
      <c r="S98" s="386"/>
      <c r="T98" s="386"/>
      <c r="U98" s="386"/>
      <c r="V98" s="386"/>
      <c r="W98" s="386"/>
      <c r="X98" s="386"/>
    </row>
    <row r="99" spans="1:24" ht="117.75" hidden="1" customHeight="1">
      <c r="A99" s="492"/>
      <c r="B99" s="733"/>
      <c r="C99" s="734"/>
      <c r="D99" s="734"/>
      <c r="E99" s="734"/>
      <c r="F99" s="734"/>
      <c r="G99" s="734"/>
      <c r="H99" s="734"/>
      <c r="I99" s="735"/>
      <c r="J99" s="386"/>
      <c r="K99" s="386"/>
      <c r="L99" s="386"/>
      <c r="M99" s="386"/>
      <c r="N99" s="386"/>
      <c r="O99" s="386"/>
      <c r="P99" s="386"/>
      <c r="Q99" s="386"/>
      <c r="R99" s="386"/>
      <c r="S99" s="386"/>
      <c r="T99" s="386"/>
      <c r="U99" s="386"/>
      <c r="V99" s="386"/>
      <c r="W99" s="386"/>
      <c r="X99" s="386"/>
    </row>
    <row r="100" spans="1:24" ht="39.75" hidden="1" customHeight="1">
      <c r="A100" s="492"/>
      <c r="B100" s="733"/>
      <c r="C100" s="734"/>
      <c r="D100" s="734"/>
      <c r="E100" s="734"/>
      <c r="F100" s="734"/>
      <c r="G100" s="734"/>
      <c r="H100" s="734"/>
      <c r="I100" s="735"/>
      <c r="J100" s="386"/>
      <c r="K100" s="386"/>
      <c r="L100" s="386"/>
      <c r="M100" s="386"/>
      <c r="N100" s="386"/>
      <c r="O100" s="386"/>
      <c r="P100" s="386"/>
      <c r="Q100" s="386"/>
      <c r="R100" s="386"/>
      <c r="S100" s="386"/>
      <c r="T100" s="386"/>
      <c r="U100" s="386"/>
      <c r="V100" s="386"/>
      <c r="W100" s="386"/>
      <c r="X100" s="386"/>
    </row>
    <row r="101" spans="1:24" ht="38.25" hidden="1" customHeight="1">
      <c r="A101" s="492"/>
      <c r="B101" s="733"/>
      <c r="C101" s="734"/>
      <c r="D101" s="734"/>
      <c r="E101" s="734"/>
      <c r="F101" s="734"/>
      <c r="G101" s="734"/>
      <c r="H101" s="734"/>
      <c r="I101" s="735"/>
      <c r="J101" s="386"/>
      <c r="K101" s="386"/>
      <c r="L101" s="386"/>
      <c r="M101" s="386"/>
      <c r="N101" s="386"/>
      <c r="O101" s="386"/>
      <c r="P101" s="386"/>
      <c r="Q101" s="386"/>
      <c r="R101" s="386"/>
      <c r="S101" s="386"/>
      <c r="T101" s="386"/>
      <c r="U101" s="386"/>
      <c r="V101" s="386"/>
      <c r="W101" s="386"/>
      <c r="X101" s="386"/>
    </row>
    <row r="102" spans="1:24" ht="56.25" hidden="1" customHeight="1">
      <c r="A102" s="492"/>
      <c r="B102" s="733"/>
      <c r="C102" s="734"/>
      <c r="D102" s="734"/>
      <c r="E102" s="734"/>
      <c r="F102" s="734"/>
      <c r="G102" s="734"/>
      <c r="H102" s="734"/>
      <c r="I102" s="735"/>
      <c r="J102" s="386"/>
      <c r="K102" s="386"/>
      <c r="L102" s="386"/>
      <c r="M102" s="386"/>
      <c r="N102" s="386"/>
      <c r="O102" s="386"/>
      <c r="P102" s="386"/>
      <c r="Q102" s="386"/>
      <c r="R102" s="386"/>
      <c r="S102" s="386"/>
      <c r="T102" s="386"/>
      <c r="U102" s="386"/>
      <c r="V102" s="386"/>
      <c r="W102" s="386"/>
      <c r="X102" s="386"/>
    </row>
    <row r="103" spans="1:24" ht="22.5" hidden="1" customHeight="1">
      <c r="A103" s="492"/>
      <c r="B103" s="494"/>
      <c r="C103" s="494"/>
      <c r="D103" s="494"/>
      <c r="E103" s="494"/>
      <c r="F103" s="494"/>
      <c r="G103" s="494"/>
      <c r="H103" s="494"/>
      <c r="I103" s="494"/>
      <c r="J103" s="386"/>
      <c r="K103" s="386"/>
      <c r="L103" s="386"/>
      <c r="M103" s="386"/>
      <c r="N103" s="386"/>
      <c r="O103" s="386"/>
      <c r="P103" s="386"/>
      <c r="Q103" s="386"/>
      <c r="R103" s="386"/>
      <c r="S103" s="386"/>
      <c r="T103" s="386"/>
      <c r="U103" s="386"/>
      <c r="V103" s="386"/>
      <c r="W103" s="386"/>
      <c r="X103" s="386"/>
    </row>
    <row r="104" spans="1:24" ht="24" hidden="1" customHeight="1">
      <c r="A104" s="444"/>
      <c r="B104" s="730"/>
      <c r="C104" s="731"/>
      <c r="D104" s="731"/>
      <c r="E104" s="731"/>
      <c r="F104" s="731"/>
      <c r="G104" s="731"/>
      <c r="H104" s="731"/>
      <c r="I104" s="732"/>
      <c r="J104" s="386"/>
      <c r="K104" s="386"/>
      <c r="L104" s="386"/>
      <c r="M104" s="386"/>
      <c r="N104" s="386"/>
      <c r="O104" s="386"/>
      <c r="P104" s="386"/>
      <c r="Q104" s="386"/>
      <c r="R104" s="386"/>
      <c r="S104" s="386"/>
      <c r="T104" s="386"/>
      <c r="U104" s="386"/>
      <c r="V104" s="386"/>
      <c r="W104" s="386"/>
      <c r="X104" s="386"/>
    </row>
    <row r="105" spans="1:24" ht="20.25" hidden="1" customHeight="1">
      <c r="A105" s="444"/>
      <c r="B105" s="730"/>
      <c r="C105" s="731"/>
      <c r="D105" s="731"/>
      <c r="E105" s="731"/>
      <c r="F105" s="731"/>
      <c r="G105" s="731"/>
      <c r="H105" s="809"/>
      <c r="I105" s="809"/>
      <c r="J105" s="386"/>
      <c r="K105" s="386"/>
      <c r="L105" s="386"/>
      <c r="M105" s="386"/>
      <c r="N105" s="386"/>
      <c r="O105" s="386"/>
      <c r="P105" s="386"/>
      <c r="Q105" s="386"/>
      <c r="R105" s="386"/>
      <c r="S105" s="386"/>
      <c r="T105" s="386"/>
      <c r="U105" s="386"/>
      <c r="V105" s="386"/>
      <c r="W105" s="386"/>
      <c r="X105" s="386"/>
    </row>
    <row r="106" spans="1:24" ht="20.25" hidden="1" customHeight="1">
      <c r="A106" s="444"/>
      <c r="B106" s="730"/>
      <c r="C106" s="731"/>
      <c r="D106" s="731"/>
      <c r="E106" s="731"/>
      <c r="F106" s="731"/>
      <c r="G106" s="731"/>
      <c r="H106" s="737"/>
      <c r="I106" s="737"/>
      <c r="J106" s="386"/>
      <c r="K106" s="386"/>
      <c r="L106" s="386"/>
      <c r="M106" s="386"/>
      <c r="N106" s="386"/>
      <c r="O106" s="386"/>
      <c r="P106" s="386"/>
      <c r="Q106" s="386"/>
      <c r="R106" s="386"/>
      <c r="S106" s="386"/>
      <c r="T106" s="386"/>
      <c r="U106" s="386"/>
      <c r="V106" s="386"/>
      <c r="W106" s="386"/>
      <c r="X106" s="386"/>
    </row>
    <row r="107" spans="1:24" ht="35.25" hidden="1" customHeight="1">
      <c r="A107" s="444"/>
      <c r="B107" s="730"/>
      <c r="C107" s="731"/>
      <c r="D107" s="731"/>
      <c r="E107" s="731"/>
      <c r="F107" s="731"/>
      <c r="G107" s="731"/>
      <c r="H107" s="737"/>
      <c r="I107" s="737"/>
      <c r="J107" s="386"/>
      <c r="K107" s="386"/>
      <c r="L107" s="386"/>
      <c r="M107" s="386"/>
      <c r="N107" s="386"/>
      <c r="O107" s="386"/>
      <c r="P107" s="386"/>
      <c r="Q107" s="386"/>
      <c r="R107" s="386"/>
      <c r="S107" s="386"/>
      <c r="T107" s="386"/>
      <c r="U107" s="386"/>
      <c r="V107" s="386"/>
      <c r="W107" s="386"/>
      <c r="X107" s="386"/>
    </row>
    <row r="108" spans="1:24" ht="51.75" hidden="1" customHeight="1">
      <c r="A108" s="444"/>
      <c r="B108" s="730"/>
      <c r="C108" s="731"/>
      <c r="D108" s="731"/>
      <c r="E108" s="731"/>
      <c r="F108" s="731"/>
      <c r="G108" s="731"/>
      <c r="H108" s="720"/>
      <c r="I108" s="721"/>
      <c r="J108" s="386"/>
      <c r="K108" s="386"/>
      <c r="L108" s="386"/>
      <c r="M108" s="386"/>
      <c r="N108" s="386"/>
      <c r="O108" s="386"/>
      <c r="P108" s="386"/>
      <c r="Q108" s="386"/>
      <c r="R108" s="386"/>
      <c r="S108" s="386"/>
      <c r="T108" s="386"/>
      <c r="U108" s="386"/>
      <c r="V108" s="386"/>
      <c r="W108" s="386"/>
      <c r="X108" s="386"/>
    </row>
    <row r="109" spans="1:24" ht="36.75" hidden="1" customHeight="1">
      <c r="A109" s="444"/>
      <c r="B109" s="730"/>
      <c r="C109" s="731"/>
      <c r="D109" s="731"/>
      <c r="E109" s="731"/>
      <c r="F109" s="731"/>
      <c r="G109" s="731"/>
      <c r="H109" s="731"/>
      <c r="I109" s="732"/>
      <c r="J109" s="386"/>
      <c r="K109" s="386"/>
      <c r="L109" s="386"/>
      <c r="M109" s="386"/>
      <c r="N109" s="386"/>
      <c r="O109" s="386"/>
      <c r="P109" s="386"/>
      <c r="Q109" s="386"/>
      <c r="R109" s="386"/>
      <c r="S109" s="386"/>
      <c r="T109" s="386"/>
      <c r="U109" s="386"/>
      <c r="V109" s="386"/>
      <c r="W109" s="386"/>
      <c r="X109" s="386"/>
    </row>
    <row r="110" spans="1:24" ht="27" hidden="1" customHeight="1">
      <c r="A110" s="444"/>
      <c r="B110" s="718"/>
      <c r="C110" s="719"/>
      <c r="D110" s="485"/>
      <c r="E110" s="485"/>
      <c r="F110" s="485"/>
      <c r="G110" s="485"/>
      <c r="H110" s="485"/>
      <c r="I110" s="486"/>
      <c r="J110" s="386"/>
      <c r="K110" s="386"/>
      <c r="L110" s="386"/>
      <c r="M110" s="386"/>
      <c r="N110" s="386"/>
      <c r="O110" s="386"/>
      <c r="P110" s="386"/>
      <c r="Q110" s="386"/>
      <c r="R110" s="386"/>
      <c r="S110" s="386"/>
      <c r="T110" s="386"/>
      <c r="U110" s="386"/>
      <c r="V110" s="386"/>
      <c r="W110" s="386"/>
      <c r="X110" s="386"/>
    </row>
    <row r="111" spans="1:24" ht="35.25" hidden="1" customHeight="1">
      <c r="A111" s="497"/>
      <c r="B111" s="729"/>
      <c r="C111" s="729"/>
      <c r="D111" s="729"/>
      <c r="E111" s="729"/>
      <c r="F111" s="729"/>
      <c r="G111" s="720"/>
      <c r="H111" s="721"/>
      <c r="I111" s="722"/>
      <c r="J111" s="386"/>
      <c r="K111" s="386"/>
      <c r="L111" s="386"/>
      <c r="M111" s="386"/>
      <c r="N111" s="386"/>
      <c r="O111" s="386"/>
      <c r="P111" s="386"/>
      <c r="Q111" s="386"/>
      <c r="R111" s="386"/>
      <c r="S111" s="386"/>
      <c r="T111" s="386"/>
      <c r="U111" s="386"/>
      <c r="V111" s="386"/>
      <c r="W111" s="386"/>
      <c r="X111" s="386"/>
    </row>
    <row r="112" spans="1:24" ht="37.5" hidden="1" customHeight="1">
      <c r="A112" s="497"/>
      <c r="B112" s="726"/>
      <c r="C112" s="727"/>
      <c r="D112" s="727"/>
      <c r="E112" s="727"/>
      <c r="F112" s="728"/>
      <c r="G112" s="720"/>
      <c r="H112" s="721"/>
      <c r="I112" s="722"/>
      <c r="J112" s="386"/>
      <c r="K112" s="386"/>
      <c r="L112" s="386"/>
      <c r="M112" s="386"/>
      <c r="N112" s="386"/>
      <c r="O112" s="386"/>
      <c r="P112" s="386"/>
      <c r="Q112" s="386"/>
      <c r="R112" s="386"/>
      <c r="S112" s="386"/>
      <c r="T112" s="386"/>
      <c r="U112" s="386"/>
      <c r="V112" s="386"/>
      <c r="W112" s="386"/>
      <c r="X112" s="386"/>
    </row>
    <row r="113" spans="1:24" ht="19.5" hidden="1" customHeight="1">
      <c r="A113" s="497"/>
      <c r="B113" s="849"/>
      <c r="C113" s="850"/>
      <c r="D113" s="850"/>
      <c r="E113" s="850"/>
      <c r="F113" s="851"/>
      <c r="G113" s="486"/>
      <c r="H113" s="487"/>
      <c r="I113" s="487"/>
      <c r="J113" s="386"/>
      <c r="K113" s="386"/>
      <c r="L113" s="386"/>
      <c r="M113" s="386"/>
      <c r="N113" s="386"/>
      <c r="O113" s="386"/>
      <c r="P113" s="386"/>
      <c r="Q113" s="386"/>
      <c r="R113" s="386"/>
      <c r="S113" s="386"/>
      <c r="T113" s="386"/>
      <c r="U113" s="386"/>
      <c r="V113" s="386"/>
      <c r="W113" s="386"/>
      <c r="X113" s="386"/>
    </row>
    <row r="114" spans="1:24" ht="17.25" hidden="1" customHeight="1">
      <c r="A114" s="856"/>
      <c r="B114" s="729"/>
      <c r="C114" s="729"/>
      <c r="D114" s="729"/>
      <c r="E114" s="729"/>
      <c r="F114" s="729"/>
      <c r="G114" s="498"/>
      <c r="H114" s="498"/>
      <c r="I114" s="498"/>
      <c r="J114" s="386"/>
      <c r="K114" s="386"/>
      <c r="L114" s="386"/>
      <c r="M114" s="386"/>
      <c r="N114" s="386"/>
      <c r="O114" s="386"/>
      <c r="P114" s="386"/>
      <c r="Q114" s="386"/>
      <c r="R114" s="386"/>
      <c r="S114" s="386"/>
      <c r="T114" s="386"/>
      <c r="U114" s="386"/>
      <c r="V114" s="386"/>
      <c r="W114" s="386"/>
      <c r="X114" s="386"/>
    </row>
    <row r="115" spans="1:24" ht="22.5" hidden="1" customHeight="1">
      <c r="A115" s="856"/>
      <c r="B115" s="729"/>
      <c r="C115" s="729"/>
      <c r="D115" s="729"/>
      <c r="E115" s="729"/>
      <c r="F115" s="729"/>
      <c r="G115" s="512"/>
      <c r="H115" s="512"/>
      <c r="I115" s="512"/>
      <c r="J115" s="386"/>
      <c r="K115" s="386"/>
      <c r="L115" s="386"/>
      <c r="M115" s="386"/>
      <c r="N115" s="386"/>
      <c r="O115" s="386"/>
      <c r="P115" s="386"/>
      <c r="Q115" s="386"/>
      <c r="R115" s="386"/>
      <c r="S115" s="386"/>
      <c r="T115" s="386"/>
      <c r="U115" s="386"/>
      <c r="V115" s="386"/>
      <c r="W115" s="386"/>
      <c r="X115" s="386"/>
    </row>
    <row r="116" spans="1:24" ht="24.75" hidden="1" customHeight="1">
      <c r="A116" s="499"/>
      <c r="B116" s="723"/>
      <c r="C116" s="724"/>
      <c r="D116" s="724"/>
      <c r="E116" s="724"/>
      <c r="F116" s="725"/>
      <c r="G116" s="498"/>
      <c r="H116" s="498"/>
      <c r="I116" s="498"/>
      <c r="J116" s="386"/>
      <c r="K116" s="386"/>
      <c r="L116" s="386"/>
      <c r="M116" s="386"/>
      <c r="N116" s="386"/>
      <c r="O116" s="386"/>
      <c r="P116" s="386"/>
      <c r="Q116" s="386"/>
      <c r="R116" s="386"/>
      <c r="S116" s="386"/>
      <c r="T116" s="386"/>
      <c r="U116" s="386"/>
      <c r="V116" s="386"/>
      <c r="W116" s="386"/>
      <c r="X116" s="386"/>
    </row>
    <row r="117" spans="1:24" ht="21.75" hidden="1" customHeight="1">
      <c r="A117" s="500"/>
      <c r="B117" s="726"/>
      <c r="C117" s="727"/>
      <c r="D117" s="727"/>
      <c r="E117" s="727"/>
      <c r="F117" s="728"/>
      <c r="G117" s="513"/>
      <c r="H117" s="514"/>
      <c r="I117" s="514"/>
      <c r="J117" s="386"/>
      <c r="K117" s="386"/>
      <c r="L117" s="386"/>
      <c r="M117" s="386"/>
      <c r="N117" s="386"/>
      <c r="O117" s="386"/>
      <c r="P117" s="386"/>
      <c r="Q117" s="386"/>
      <c r="R117" s="386"/>
      <c r="S117" s="386"/>
      <c r="T117" s="386"/>
      <c r="U117" s="386"/>
      <c r="V117" s="386"/>
      <c r="W117" s="386"/>
      <c r="X117" s="386"/>
    </row>
    <row r="118" spans="1:24" ht="30" hidden="1" customHeight="1">
      <c r="A118" s="501"/>
      <c r="B118" s="718"/>
      <c r="C118" s="719"/>
      <c r="D118" s="719"/>
      <c r="E118" s="719"/>
      <c r="F118" s="719"/>
      <c r="G118" s="719"/>
      <c r="H118" s="719"/>
      <c r="I118" s="857"/>
      <c r="J118" s="386"/>
      <c r="K118" s="386"/>
      <c r="L118" s="386"/>
      <c r="M118" s="386"/>
      <c r="N118" s="386"/>
      <c r="O118" s="386"/>
      <c r="P118" s="386"/>
      <c r="Q118" s="386"/>
      <c r="R118" s="386"/>
      <c r="S118" s="386"/>
      <c r="T118" s="386"/>
      <c r="U118" s="386"/>
      <c r="V118" s="386"/>
      <c r="W118" s="386"/>
      <c r="X118" s="386"/>
    </row>
    <row r="119" spans="1:24" ht="42.75" hidden="1" customHeight="1">
      <c r="A119" s="497"/>
      <c r="B119" s="729"/>
      <c r="C119" s="729"/>
      <c r="D119" s="729"/>
      <c r="E119" s="729"/>
      <c r="F119" s="729"/>
      <c r="G119" s="720"/>
      <c r="H119" s="721"/>
      <c r="I119" s="722"/>
      <c r="J119" s="386"/>
      <c r="K119" s="386"/>
      <c r="L119" s="386"/>
      <c r="M119" s="386"/>
      <c r="N119" s="386"/>
      <c r="O119" s="386"/>
      <c r="P119" s="386"/>
      <c r="Q119" s="386"/>
      <c r="R119" s="386"/>
      <c r="S119" s="386"/>
      <c r="T119" s="386"/>
      <c r="U119" s="386"/>
      <c r="V119" s="386"/>
      <c r="W119" s="386"/>
      <c r="X119" s="386"/>
    </row>
    <row r="120" spans="1:24" ht="40.5" hidden="1" customHeight="1">
      <c r="A120" s="497"/>
      <c r="B120" s="726"/>
      <c r="C120" s="727"/>
      <c r="D120" s="727"/>
      <c r="E120" s="727"/>
      <c r="F120" s="728"/>
      <c r="G120" s="720"/>
      <c r="H120" s="721"/>
      <c r="I120" s="722"/>
      <c r="J120" s="386"/>
      <c r="K120" s="386"/>
      <c r="L120" s="386"/>
      <c r="M120" s="386"/>
      <c r="N120" s="386"/>
      <c r="O120" s="386"/>
      <c r="P120" s="386"/>
      <c r="Q120" s="386"/>
      <c r="R120" s="386"/>
      <c r="S120" s="386"/>
      <c r="T120" s="386"/>
      <c r="U120" s="386"/>
      <c r="V120" s="386"/>
      <c r="W120" s="386"/>
      <c r="X120" s="386"/>
    </row>
    <row r="121" spans="1:24" ht="21.75" hidden="1" customHeight="1">
      <c r="A121" s="497"/>
      <c r="B121" s="849"/>
      <c r="C121" s="850"/>
      <c r="D121" s="850"/>
      <c r="E121" s="850"/>
      <c r="F121" s="851"/>
      <c r="G121" s="486"/>
      <c r="H121" s="487"/>
      <c r="I121" s="487"/>
      <c r="J121" s="386"/>
      <c r="K121" s="386"/>
      <c r="L121" s="386"/>
      <c r="M121" s="386"/>
      <c r="N121" s="386"/>
      <c r="O121" s="386"/>
      <c r="P121" s="386"/>
      <c r="Q121" s="386"/>
      <c r="R121" s="386"/>
      <c r="S121" s="386"/>
      <c r="T121" s="386"/>
      <c r="U121" s="386"/>
      <c r="V121" s="386"/>
      <c r="W121" s="386"/>
      <c r="X121" s="386"/>
    </row>
    <row r="122" spans="1:24" ht="21.75" hidden="1" customHeight="1">
      <c r="A122" s="856"/>
      <c r="B122" s="729"/>
      <c r="C122" s="729"/>
      <c r="D122" s="729"/>
      <c r="E122" s="729"/>
      <c r="F122" s="729"/>
      <c r="G122" s="498"/>
      <c r="H122" s="498"/>
      <c r="I122" s="498"/>
      <c r="J122" s="386"/>
      <c r="K122" s="386"/>
      <c r="L122" s="386"/>
      <c r="M122" s="386"/>
      <c r="N122" s="386"/>
      <c r="O122" s="386"/>
      <c r="P122" s="386"/>
      <c r="Q122" s="386"/>
      <c r="R122" s="386"/>
      <c r="S122" s="386"/>
      <c r="T122" s="386"/>
      <c r="U122" s="386"/>
      <c r="V122" s="386"/>
      <c r="W122" s="386"/>
      <c r="X122" s="386"/>
    </row>
    <row r="123" spans="1:24" ht="21.75" hidden="1" customHeight="1">
      <c r="A123" s="856"/>
      <c r="B123" s="729"/>
      <c r="C123" s="729"/>
      <c r="D123" s="729"/>
      <c r="E123" s="729"/>
      <c r="F123" s="729"/>
      <c r="G123" s="512"/>
      <c r="H123" s="512"/>
      <c r="I123" s="512"/>
      <c r="J123" s="386"/>
      <c r="K123" s="386"/>
      <c r="L123" s="386"/>
      <c r="M123" s="386"/>
      <c r="N123" s="386"/>
      <c r="O123" s="386"/>
      <c r="P123" s="386"/>
      <c r="Q123" s="386"/>
      <c r="R123" s="386"/>
      <c r="S123" s="386"/>
      <c r="T123" s="386"/>
      <c r="U123" s="386"/>
      <c r="V123" s="386"/>
      <c r="W123" s="386"/>
      <c r="X123" s="386"/>
    </row>
    <row r="124" spans="1:24" ht="21.75" hidden="1" customHeight="1">
      <c r="A124" s="499"/>
      <c r="B124" s="723"/>
      <c r="C124" s="724"/>
      <c r="D124" s="724"/>
      <c r="E124" s="724"/>
      <c r="F124" s="725"/>
      <c r="G124" s="498"/>
      <c r="H124" s="498"/>
      <c r="I124" s="498"/>
      <c r="J124" s="386"/>
      <c r="K124" s="386"/>
      <c r="L124" s="386"/>
      <c r="M124" s="386"/>
      <c r="N124" s="386"/>
      <c r="O124" s="386"/>
      <c r="P124" s="386"/>
      <c r="Q124" s="386"/>
      <c r="R124" s="386"/>
      <c r="S124" s="386"/>
      <c r="T124" s="386"/>
      <c r="U124" s="386"/>
      <c r="V124" s="386"/>
      <c r="W124" s="386"/>
      <c r="X124" s="386"/>
    </row>
    <row r="125" spans="1:24" ht="21.75" hidden="1" customHeight="1">
      <c r="A125" s="500"/>
      <c r="B125" s="726"/>
      <c r="C125" s="727"/>
      <c r="D125" s="727"/>
      <c r="E125" s="727"/>
      <c r="F125" s="728"/>
      <c r="G125" s="513"/>
      <c r="H125" s="514"/>
      <c r="I125" s="514"/>
      <c r="J125" s="386"/>
      <c r="K125" s="386"/>
      <c r="L125" s="386"/>
      <c r="M125" s="386"/>
      <c r="N125" s="386"/>
      <c r="O125" s="386"/>
      <c r="P125" s="386"/>
      <c r="Q125" s="386"/>
      <c r="R125" s="386"/>
      <c r="S125" s="386"/>
      <c r="T125" s="386"/>
      <c r="U125" s="386"/>
      <c r="V125" s="386"/>
      <c r="W125" s="386"/>
      <c r="X125" s="386"/>
    </row>
    <row r="126" spans="1:24" ht="21.75" hidden="1" customHeight="1">
      <c r="A126" s="495"/>
      <c r="B126" s="496"/>
      <c r="C126" s="496"/>
      <c r="D126" s="496"/>
      <c r="E126" s="496"/>
      <c r="F126" s="496"/>
      <c r="G126" s="490"/>
      <c r="H126" s="490"/>
      <c r="I126" s="490"/>
      <c r="J126" s="386"/>
      <c r="K126" s="386"/>
      <c r="L126" s="386"/>
      <c r="M126" s="386"/>
      <c r="N126" s="386"/>
      <c r="O126" s="386"/>
      <c r="P126" s="386"/>
      <c r="Q126" s="386"/>
      <c r="R126" s="386"/>
      <c r="S126" s="386"/>
      <c r="T126" s="386"/>
      <c r="U126" s="386"/>
      <c r="V126" s="386"/>
      <c r="W126" s="386"/>
      <c r="X126" s="386"/>
    </row>
    <row r="127" spans="1:24" ht="17.25" hidden="1" customHeight="1">
      <c r="A127" s="852"/>
      <c r="B127" s="852"/>
      <c r="C127" s="852"/>
      <c r="D127" s="852"/>
      <c r="E127" s="852"/>
      <c r="F127" s="852"/>
      <c r="G127" s="852"/>
      <c r="H127" s="852"/>
      <c r="I127" s="852"/>
      <c r="J127" s="386"/>
      <c r="K127" s="386"/>
      <c r="L127" s="386"/>
      <c r="M127" s="386"/>
      <c r="N127" s="386"/>
      <c r="O127" s="386"/>
      <c r="P127" s="386"/>
      <c r="Q127" s="386"/>
      <c r="R127" s="386"/>
      <c r="S127" s="386"/>
      <c r="T127" s="386"/>
      <c r="U127" s="386"/>
      <c r="V127" s="386"/>
      <c r="W127" s="386"/>
      <c r="X127" s="386"/>
    </row>
    <row r="128" spans="1:24" ht="17.25" hidden="1" customHeight="1">
      <c r="A128" s="491"/>
      <c r="B128" s="842"/>
      <c r="C128" s="843"/>
      <c r="D128" s="843"/>
      <c r="E128" s="843"/>
      <c r="F128" s="843"/>
      <c r="G128" s="843"/>
      <c r="H128" s="843"/>
      <c r="I128" s="844"/>
      <c r="J128" s="386"/>
      <c r="K128" s="386"/>
      <c r="L128" s="386"/>
      <c r="M128" s="386"/>
      <c r="N128" s="386"/>
      <c r="O128" s="386"/>
      <c r="P128" s="386"/>
      <c r="Q128" s="386"/>
      <c r="R128" s="386"/>
      <c r="S128" s="386"/>
      <c r="T128" s="386"/>
      <c r="U128" s="386"/>
      <c r="V128" s="386"/>
      <c r="W128" s="386"/>
      <c r="X128" s="386"/>
    </row>
    <row r="129" spans="1:24" ht="17.25" hidden="1" customHeight="1">
      <c r="A129" s="396"/>
      <c r="B129" s="733"/>
      <c r="C129" s="734"/>
      <c r="D129" s="734"/>
      <c r="E129" s="734"/>
      <c r="F129" s="734"/>
      <c r="G129" s="734"/>
      <c r="H129" s="734"/>
      <c r="I129" s="735"/>
      <c r="J129" s="386"/>
      <c r="K129" s="386"/>
      <c r="L129" s="386"/>
      <c r="M129" s="386"/>
      <c r="N129" s="386"/>
      <c r="O129" s="386"/>
      <c r="P129" s="386"/>
      <c r="Q129" s="386"/>
      <c r="R129" s="386"/>
      <c r="S129" s="386"/>
      <c r="T129" s="386"/>
      <c r="U129" s="386"/>
      <c r="V129" s="386"/>
      <c r="W129" s="386"/>
      <c r="X129" s="386"/>
    </row>
    <row r="130" spans="1:24" ht="17.25" hidden="1" customHeight="1">
      <c r="A130" s="396"/>
      <c r="B130" s="396"/>
      <c r="C130" s="396"/>
      <c r="D130" s="396"/>
      <c r="E130" s="396"/>
      <c r="F130" s="396"/>
      <c r="G130" s="396"/>
      <c r="H130" s="396"/>
      <c r="I130" s="396"/>
      <c r="J130" s="386"/>
      <c r="K130" s="386"/>
      <c r="L130" s="386"/>
      <c r="M130" s="386"/>
      <c r="N130" s="386"/>
      <c r="O130" s="386"/>
      <c r="P130" s="386"/>
      <c r="Q130" s="386"/>
      <c r="R130" s="386"/>
      <c r="S130" s="386"/>
      <c r="T130" s="386"/>
      <c r="U130" s="386"/>
      <c r="V130" s="386"/>
      <c r="W130" s="386"/>
      <c r="X130" s="386"/>
    </row>
    <row r="131" spans="1:24" ht="99" hidden="1" customHeight="1">
      <c r="A131" s="444"/>
      <c r="B131" s="733"/>
      <c r="C131" s="734"/>
      <c r="D131" s="734"/>
      <c r="E131" s="734"/>
      <c r="F131" s="734"/>
      <c r="G131" s="734"/>
      <c r="H131" s="734"/>
      <c r="I131" s="735"/>
      <c r="J131" s="386"/>
      <c r="K131" s="386"/>
      <c r="L131" s="386"/>
      <c r="M131" s="386"/>
      <c r="N131" s="386"/>
      <c r="O131" s="386"/>
      <c r="P131" s="386"/>
      <c r="Q131" s="386"/>
      <c r="R131" s="386"/>
      <c r="S131" s="386"/>
      <c r="T131" s="386"/>
      <c r="U131" s="386"/>
      <c r="V131" s="386"/>
      <c r="W131" s="386"/>
      <c r="X131" s="386"/>
    </row>
    <row r="132" spans="1:24" ht="17.25" hidden="1" customHeight="1">
      <c r="A132" s="396"/>
      <c r="B132" s="396"/>
      <c r="C132" s="396"/>
      <c r="D132" s="396"/>
      <c r="E132" s="396"/>
      <c r="F132" s="396"/>
      <c r="G132" s="396"/>
      <c r="H132" s="396"/>
      <c r="I132" s="396"/>
      <c r="J132" s="386"/>
      <c r="K132" s="386"/>
      <c r="L132" s="386"/>
      <c r="M132" s="386"/>
      <c r="N132" s="386"/>
      <c r="O132" s="386"/>
      <c r="P132" s="386"/>
      <c r="Q132" s="386"/>
      <c r="R132" s="386"/>
      <c r="S132" s="386"/>
      <c r="T132" s="386"/>
      <c r="U132" s="386"/>
      <c r="V132" s="386"/>
      <c r="W132" s="386"/>
      <c r="X132" s="386"/>
    </row>
    <row r="133" spans="1:24" ht="17.25" hidden="1" customHeight="1">
      <c r="A133" s="396"/>
      <c r="B133" s="853"/>
      <c r="C133" s="854"/>
      <c r="D133" s="854"/>
      <c r="E133" s="854"/>
      <c r="F133" s="854"/>
      <c r="G133" s="854"/>
      <c r="H133" s="854"/>
      <c r="I133" s="855"/>
      <c r="J133" s="386"/>
      <c r="K133" s="386"/>
      <c r="L133" s="386"/>
      <c r="M133" s="386"/>
      <c r="N133" s="386"/>
      <c r="O133" s="386"/>
      <c r="P133" s="386"/>
      <c r="Q133" s="386"/>
      <c r="R133" s="386"/>
      <c r="S133" s="386"/>
      <c r="T133" s="386"/>
      <c r="U133" s="386"/>
      <c r="V133" s="386"/>
      <c r="W133" s="386"/>
      <c r="X133" s="386"/>
    </row>
    <row r="134" spans="1:24" ht="37.5" hidden="1" customHeight="1">
      <c r="A134" s="396"/>
      <c r="B134" s="729"/>
      <c r="C134" s="729"/>
      <c r="D134" s="729"/>
      <c r="E134" s="729"/>
      <c r="F134" s="729"/>
      <c r="G134" s="720"/>
      <c r="H134" s="721"/>
      <c r="I134" s="722"/>
      <c r="J134" s="386"/>
      <c r="K134" s="386"/>
      <c r="L134" s="386"/>
      <c r="M134" s="386"/>
      <c r="N134" s="386"/>
      <c r="O134" s="386"/>
      <c r="P134" s="386"/>
      <c r="Q134" s="386"/>
      <c r="R134" s="386"/>
      <c r="S134" s="386"/>
      <c r="T134" s="386"/>
      <c r="U134" s="386"/>
      <c r="V134" s="386"/>
      <c r="W134" s="386"/>
      <c r="X134" s="386"/>
    </row>
    <row r="135" spans="1:24" ht="39.75" hidden="1" customHeight="1">
      <c r="A135" s="396"/>
      <c r="B135" s="729"/>
      <c r="C135" s="729"/>
      <c r="D135" s="729"/>
      <c r="E135" s="729"/>
      <c r="F135" s="729"/>
      <c r="G135" s="720"/>
      <c r="H135" s="721"/>
      <c r="I135" s="722"/>
      <c r="J135" s="386"/>
      <c r="K135" s="386"/>
      <c r="L135" s="386"/>
      <c r="M135" s="386"/>
      <c r="N135" s="386"/>
      <c r="O135" s="386"/>
      <c r="P135" s="386"/>
      <c r="Q135" s="386"/>
      <c r="R135" s="386"/>
      <c r="S135" s="386"/>
      <c r="T135" s="386"/>
      <c r="U135" s="386"/>
      <c r="V135" s="386"/>
      <c r="W135" s="386"/>
      <c r="X135" s="386"/>
    </row>
    <row r="136" spans="1:24" hidden="1">
      <c r="A136" s="427"/>
      <c r="B136" s="730"/>
      <c r="C136" s="731"/>
      <c r="D136" s="731"/>
      <c r="E136" s="731"/>
      <c r="F136" s="731"/>
      <c r="G136" s="731"/>
      <c r="H136" s="731"/>
      <c r="I136" s="732"/>
      <c r="J136" s="386"/>
      <c r="K136" s="386"/>
      <c r="L136" s="386"/>
      <c r="M136" s="386"/>
      <c r="N136" s="386"/>
      <c r="O136" s="386"/>
      <c r="P136" s="386"/>
      <c r="Q136" s="386"/>
      <c r="R136" s="386"/>
      <c r="S136" s="386"/>
      <c r="T136" s="386"/>
      <c r="U136" s="386"/>
      <c r="V136" s="386"/>
      <c r="W136" s="386"/>
      <c r="X136" s="386"/>
    </row>
    <row r="137" spans="1:24" ht="23.25" hidden="1" customHeight="1">
      <c r="A137" s="417"/>
      <c r="B137" s="731"/>
      <c r="C137" s="731"/>
      <c r="D137" s="731"/>
      <c r="E137" s="731"/>
      <c r="F137" s="736"/>
      <c r="G137" s="736"/>
      <c r="H137" s="736"/>
      <c r="I137" s="736"/>
      <c r="J137" s="386"/>
      <c r="K137" s="386"/>
      <c r="L137" s="386"/>
      <c r="M137" s="511"/>
      <c r="N137" s="386"/>
      <c r="O137" s="386"/>
      <c r="P137" s="386"/>
      <c r="Q137" s="386"/>
      <c r="R137" s="386"/>
      <c r="S137" s="386"/>
      <c r="T137" s="386"/>
      <c r="U137" s="386"/>
      <c r="V137" s="386"/>
      <c r="W137" s="386"/>
      <c r="X137" s="386"/>
    </row>
    <row r="138" spans="1:24" ht="24" hidden="1" customHeight="1">
      <c r="A138" s="417"/>
      <c r="B138" s="731"/>
      <c r="C138" s="731"/>
      <c r="D138" s="731"/>
      <c r="E138" s="731"/>
      <c r="F138" s="736"/>
      <c r="G138" s="736"/>
      <c r="H138" s="736"/>
      <c r="I138" s="736"/>
      <c r="J138" s="386"/>
      <c r="K138" s="386"/>
      <c r="L138" s="386"/>
      <c r="M138" s="386"/>
      <c r="N138" s="386"/>
      <c r="O138" s="386"/>
      <c r="P138" s="386"/>
      <c r="Q138" s="386"/>
      <c r="R138" s="386"/>
      <c r="S138" s="386"/>
      <c r="T138" s="386"/>
      <c r="U138" s="386"/>
      <c r="V138" s="386"/>
      <c r="W138" s="386"/>
      <c r="X138" s="386"/>
    </row>
    <row r="139" spans="1:24" ht="20.25" hidden="1" customHeight="1">
      <c r="A139" s="417"/>
      <c r="B139" s="731"/>
      <c r="C139" s="731"/>
      <c r="D139" s="731"/>
      <c r="E139" s="731"/>
      <c r="F139" s="736"/>
      <c r="G139" s="736"/>
      <c r="H139" s="736"/>
      <c r="I139" s="736"/>
      <c r="J139" s="386"/>
      <c r="K139" s="386"/>
      <c r="L139" s="386"/>
      <c r="M139" s="386"/>
      <c r="N139" s="386"/>
      <c r="O139" s="386"/>
      <c r="P139" s="386"/>
      <c r="Q139" s="386"/>
      <c r="R139" s="386"/>
      <c r="S139" s="386"/>
      <c r="T139" s="386"/>
      <c r="U139" s="386"/>
      <c r="V139" s="386"/>
      <c r="W139" s="386"/>
      <c r="X139" s="386"/>
    </row>
    <row r="140" spans="1:24" ht="20.25" hidden="1" customHeight="1">
      <c r="A140" s="417"/>
      <c r="B140" s="731"/>
      <c r="C140" s="731"/>
      <c r="D140" s="731"/>
      <c r="E140" s="731"/>
      <c r="F140" s="736"/>
      <c r="G140" s="736"/>
      <c r="H140" s="736"/>
      <c r="I140" s="736"/>
      <c r="J140" s="386"/>
      <c r="K140" s="386"/>
      <c r="L140" s="386"/>
      <c r="M140" s="386"/>
      <c r="N140" s="386"/>
      <c r="O140" s="386"/>
      <c r="P140" s="386"/>
      <c r="Q140" s="386"/>
      <c r="R140" s="386"/>
      <c r="S140" s="386"/>
      <c r="T140" s="386"/>
      <c r="U140" s="386"/>
      <c r="V140" s="386"/>
      <c r="W140" s="386"/>
      <c r="X140" s="386"/>
    </row>
    <row r="141" spans="1:24" ht="40.5" hidden="1" customHeight="1">
      <c r="A141" s="488"/>
      <c r="B141" s="731"/>
      <c r="C141" s="731"/>
      <c r="D141" s="731"/>
      <c r="E141" s="732"/>
      <c r="F141" s="736"/>
      <c r="G141" s="736"/>
      <c r="H141" s="847"/>
      <c r="I141" s="848"/>
      <c r="J141" s="386"/>
      <c r="K141" s="386"/>
      <c r="L141" s="386"/>
      <c r="M141" s="386"/>
      <c r="N141" s="386"/>
      <c r="O141" s="386"/>
      <c r="P141" s="386"/>
      <c r="Q141" s="386"/>
      <c r="R141" s="386"/>
      <c r="S141" s="386"/>
      <c r="T141" s="386"/>
      <c r="U141" s="386"/>
      <c r="V141" s="386"/>
      <c r="W141" s="386"/>
      <c r="X141" s="386"/>
    </row>
    <row r="142" spans="1:24" ht="112.5" hidden="1" customHeight="1">
      <c r="A142" s="429"/>
      <c r="B142" s="730"/>
      <c r="C142" s="731"/>
      <c r="D142" s="731"/>
      <c r="E142" s="732"/>
      <c r="F142" s="753"/>
      <c r="G142" s="754"/>
      <c r="H142" s="753"/>
      <c r="I142" s="754"/>
      <c r="J142" s="386"/>
      <c r="K142" s="386"/>
      <c r="L142" s="386"/>
      <c r="M142" s="386"/>
      <c r="N142" s="386"/>
      <c r="O142" s="386"/>
      <c r="P142" s="386"/>
      <c r="Q142" s="386"/>
      <c r="R142" s="386"/>
      <c r="S142" s="386"/>
      <c r="T142" s="386"/>
      <c r="U142" s="386"/>
      <c r="V142" s="386"/>
      <c r="W142" s="386"/>
      <c r="X142" s="386"/>
    </row>
    <row r="143" spans="1:24" ht="43.5" hidden="1" customHeight="1">
      <c r="A143" s="396"/>
      <c r="B143" s="730"/>
      <c r="C143" s="731"/>
      <c r="D143" s="731"/>
      <c r="E143" s="731"/>
      <c r="F143" s="736"/>
      <c r="G143" s="736"/>
      <c r="H143" s="736"/>
      <c r="I143" s="736"/>
      <c r="J143" s="386"/>
      <c r="K143" s="386"/>
      <c r="L143" s="386"/>
      <c r="M143" s="386"/>
      <c r="N143" s="386"/>
      <c r="O143" s="386"/>
      <c r="P143" s="386"/>
      <c r="Q143" s="386"/>
      <c r="R143" s="386"/>
      <c r="S143" s="386"/>
      <c r="T143" s="386"/>
      <c r="U143" s="386"/>
      <c r="V143" s="386"/>
      <c r="W143" s="386"/>
      <c r="X143" s="386"/>
    </row>
    <row r="144" spans="1:24" hidden="1">
      <c r="A144" s="467"/>
      <c r="B144" s="738"/>
      <c r="C144" s="738"/>
      <c r="D144" s="738"/>
      <c r="E144" s="738"/>
      <c r="F144" s="738"/>
      <c r="G144" s="738"/>
      <c r="H144" s="738"/>
      <c r="I144" s="738"/>
      <c r="J144" s="386"/>
      <c r="K144" s="386"/>
      <c r="L144" s="386"/>
      <c r="M144" s="386"/>
      <c r="N144" s="386"/>
      <c r="O144" s="386"/>
      <c r="P144" s="386"/>
      <c r="Q144" s="386"/>
      <c r="R144" s="386"/>
      <c r="S144" s="386"/>
      <c r="T144" s="386"/>
      <c r="U144" s="386"/>
      <c r="V144" s="386"/>
      <c r="W144" s="386"/>
      <c r="X144" s="386"/>
    </row>
    <row r="145" spans="1:24" ht="17.25" hidden="1" customHeight="1">
      <c r="A145" s="467"/>
      <c r="B145" s="662"/>
      <c r="C145" s="662"/>
      <c r="D145" s="662"/>
      <c r="E145" s="662"/>
      <c r="F145" s="662"/>
      <c r="G145" s="662"/>
      <c r="H145" s="662"/>
      <c r="I145" s="662"/>
      <c r="J145" s="386"/>
      <c r="K145" s="386"/>
      <c r="L145" s="386"/>
      <c r="M145" s="386"/>
      <c r="N145" s="386"/>
      <c r="O145" s="386"/>
      <c r="P145" s="386"/>
      <c r="Q145" s="386"/>
      <c r="R145" s="386"/>
      <c r="S145" s="386"/>
      <c r="T145" s="386"/>
      <c r="U145" s="386"/>
      <c r="V145" s="386"/>
      <c r="W145" s="386"/>
      <c r="X145" s="386"/>
    </row>
    <row r="146" spans="1:24" ht="17.25" hidden="1" customHeight="1">
      <c r="A146" s="467"/>
      <c r="B146" s="550"/>
      <c r="C146" s="481"/>
      <c r="D146" s="481"/>
      <c r="E146" s="481"/>
      <c r="F146" s="481"/>
      <c r="G146" s="481"/>
      <c r="H146" s="481"/>
      <c r="I146" s="481"/>
      <c r="J146" s="386"/>
      <c r="K146" s="386"/>
      <c r="L146" s="386"/>
      <c r="M146" s="386"/>
      <c r="N146" s="386"/>
      <c r="O146" s="386"/>
      <c r="P146" s="386"/>
      <c r="Q146" s="386"/>
      <c r="R146" s="386"/>
      <c r="S146" s="386"/>
      <c r="T146" s="386"/>
      <c r="U146" s="386"/>
      <c r="V146" s="386"/>
      <c r="W146" s="386"/>
      <c r="X146" s="386"/>
    </row>
    <row r="147" spans="1:24" ht="17.25" hidden="1" customHeight="1">
      <c r="A147" s="467"/>
      <c r="B147" s="662"/>
      <c r="C147" s="662"/>
      <c r="D147" s="662"/>
      <c r="E147" s="662"/>
      <c r="F147" s="662"/>
      <c r="G147" s="662"/>
      <c r="H147" s="662"/>
      <c r="I147" s="662"/>
      <c r="J147" s="386"/>
      <c r="K147" s="386"/>
      <c r="L147" s="386"/>
      <c r="M147" s="386"/>
      <c r="N147" s="386"/>
      <c r="O147" s="386"/>
      <c r="P147" s="386"/>
      <c r="Q147" s="386"/>
      <c r="R147" s="386"/>
      <c r="S147" s="386"/>
      <c r="T147" s="386"/>
      <c r="U147" s="386"/>
      <c r="V147" s="386"/>
      <c r="W147" s="386"/>
      <c r="X147" s="386"/>
    </row>
    <row r="148" spans="1:24" ht="17.25" hidden="1" customHeight="1">
      <c r="A148" s="467"/>
      <c r="B148" s="662"/>
      <c r="C148" s="662"/>
      <c r="D148" s="662"/>
      <c r="E148" s="662"/>
      <c r="F148" s="662"/>
      <c r="G148" s="662"/>
      <c r="H148" s="662"/>
      <c r="I148" s="662"/>
      <c r="J148" s="386"/>
      <c r="K148" s="386"/>
      <c r="L148" s="386"/>
      <c r="M148" s="386"/>
      <c r="N148" s="386"/>
      <c r="O148" s="386"/>
      <c r="P148" s="386"/>
      <c r="Q148" s="386"/>
      <c r="R148" s="386"/>
      <c r="S148" s="386"/>
      <c r="T148" s="386"/>
      <c r="U148" s="386"/>
      <c r="V148" s="386"/>
      <c r="W148" s="386"/>
      <c r="X148" s="386"/>
    </row>
    <row r="149" spans="1:24" ht="17.25" hidden="1" customHeight="1">
      <c r="A149" s="529"/>
      <c r="B149" s="529"/>
      <c r="C149" s="529"/>
      <c r="D149" s="529"/>
      <c r="E149" s="529"/>
      <c r="F149" s="529"/>
      <c r="G149" s="529"/>
      <c r="H149" s="529"/>
      <c r="I149" s="529"/>
      <c r="J149" s="386"/>
      <c r="K149" s="386"/>
      <c r="L149" s="386"/>
      <c r="M149" s="386"/>
      <c r="N149" s="386"/>
      <c r="O149" s="386"/>
      <c r="P149" s="386"/>
      <c r="Q149" s="386"/>
      <c r="R149" s="386"/>
      <c r="S149" s="386"/>
      <c r="T149" s="386"/>
      <c r="U149" s="386"/>
      <c r="V149" s="386"/>
      <c r="W149" s="386"/>
      <c r="X149" s="386"/>
    </row>
    <row r="150" spans="1:24" ht="17.25" hidden="1" customHeight="1">
      <c r="A150" s="396"/>
      <c r="B150" s="760"/>
      <c r="C150" s="761"/>
      <c r="D150" s="761"/>
      <c r="E150" s="761"/>
      <c r="F150" s="761"/>
      <c r="G150" s="762"/>
      <c r="H150" s="512"/>
      <c r="I150" s="396"/>
      <c r="J150" s="386"/>
      <c r="K150" s="386"/>
      <c r="L150" s="386"/>
      <c r="M150" s="386"/>
      <c r="N150" s="386"/>
      <c r="O150" s="386"/>
      <c r="P150" s="386"/>
      <c r="Q150" s="386"/>
      <c r="R150" s="386"/>
      <c r="S150" s="386"/>
      <c r="T150" s="386"/>
      <c r="U150" s="386"/>
      <c r="V150" s="386"/>
      <c r="W150" s="386"/>
      <c r="X150" s="386"/>
    </row>
    <row r="151" spans="1:24" ht="17.25" hidden="1" customHeight="1">
      <c r="A151" s="396"/>
      <c r="B151" s="760"/>
      <c r="C151" s="761"/>
      <c r="D151" s="761"/>
      <c r="E151" s="761"/>
      <c r="F151" s="761"/>
      <c r="G151" s="762"/>
      <c r="H151" s="513"/>
      <c r="I151" s="396"/>
      <c r="J151" s="386"/>
      <c r="K151" s="386"/>
      <c r="L151" s="386"/>
      <c r="M151" s="386"/>
      <c r="N151" s="386"/>
      <c r="O151" s="386"/>
      <c r="P151" s="386"/>
      <c r="Q151" s="386"/>
      <c r="R151" s="386"/>
      <c r="S151" s="386"/>
      <c r="T151" s="386"/>
      <c r="U151" s="386"/>
      <c r="V151" s="386"/>
      <c r="W151" s="386"/>
      <c r="X151" s="386"/>
    </row>
    <row r="152" spans="1:24" ht="17.25" hidden="1" customHeight="1">
      <c r="A152" s="409"/>
      <c r="B152" s="530"/>
      <c r="C152" s="480"/>
      <c r="D152" s="480"/>
      <c r="E152" s="480"/>
      <c r="F152" s="480"/>
      <c r="G152" s="480"/>
      <c r="H152" s="409"/>
      <c r="I152" s="409"/>
      <c r="J152" s="386"/>
      <c r="K152" s="386"/>
      <c r="L152" s="386"/>
      <c r="M152" s="386"/>
      <c r="N152" s="386"/>
      <c r="O152" s="386"/>
      <c r="P152" s="386"/>
      <c r="Q152" s="386"/>
      <c r="R152" s="386"/>
      <c r="S152" s="386"/>
      <c r="T152" s="386"/>
      <c r="U152" s="386"/>
      <c r="V152" s="386"/>
      <c r="W152" s="386"/>
      <c r="X152" s="386"/>
    </row>
    <row r="153" spans="1:24" ht="17.25" hidden="1" customHeight="1">
      <c r="A153" s="409"/>
      <c r="B153" s="409"/>
      <c r="C153" s="409"/>
      <c r="D153" s="409"/>
      <c r="E153" s="409"/>
      <c r="F153" s="409"/>
      <c r="G153" s="409"/>
      <c r="H153" s="409"/>
      <c r="I153" s="409"/>
      <c r="J153" s="386"/>
      <c r="K153" s="386"/>
      <c r="L153" s="386"/>
      <c r="M153" s="386"/>
      <c r="N153" s="386"/>
      <c r="O153" s="386"/>
      <c r="P153" s="386"/>
      <c r="Q153" s="386"/>
      <c r="R153" s="386"/>
      <c r="S153" s="386"/>
      <c r="T153" s="386"/>
      <c r="U153" s="386"/>
      <c r="V153" s="386"/>
      <c r="W153" s="386"/>
      <c r="X153" s="386"/>
    </row>
    <row r="154" spans="1:24" ht="16.5" hidden="1" customHeight="1">
      <c r="A154" s="404"/>
      <c r="B154" s="674"/>
      <c r="C154" s="674"/>
      <c r="D154" s="674"/>
      <c r="E154" s="674"/>
      <c r="F154" s="674"/>
      <c r="G154" s="674"/>
      <c r="H154" s="674"/>
      <c r="I154" s="674"/>
      <c r="J154" s="390"/>
    </row>
    <row r="155" spans="1:24" ht="9" hidden="1" customHeight="1">
      <c r="A155" s="390"/>
      <c r="B155" s="409"/>
      <c r="C155" s="409"/>
      <c r="D155" s="409"/>
      <c r="E155" s="409"/>
      <c r="F155" s="409"/>
      <c r="G155" s="409"/>
      <c r="H155" s="409"/>
      <c r="I155" s="390"/>
      <c r="J155" s="390"/>
    </row>
    <row r="156" spans="1:24" ht="18" hidden="1" customHeight="1">
      <c r="A156" s="430"/>
      <c r="B156" s="755"/>
      <c r="C156" s="755"/>
      <c r="D156" s="755"/>
      <c r="E156" s="755"/>
      <c r="F156" s="755"/>
      <c r="G156" s="755"/>
      <c r="H156" s="755"/>
      <c r="I156" s="755"/>
    </row>
    <row r="157" spans="1:24" ht="9" hidden="1" customHeight="1">
      <c r="A157" s="390"/>
      <c r="B157" s="409"/>
      <c r="C157" s="409"/>
      <c r="D157" s="409"/>
      <c r="E157" s="409"/>
      <c r="F157" s="409"/>
      <c r="G157" s="409"/>
      <c r="H157" s="409"/>
      <c r="I157" s="390"/>
      <c r="J157" s="390"/>
    </row>
    <row r="158" spans="1:24" ht="18.75" hidden="1" customHeight="1">
      <c r="A158" s="406"/>
      <c r="B158" s="663"/>
      <c r="C158" s="663"/>
      <c r="D158" s="663"/>
      <c r="E158" s="663"/>
      <c r="F158" s="663"/>
      <c r="G158" s="663"/>
      <c r="H158" s="663"/>
      <c r="I158" s="663"/>
      <c r="J158" s="390"/>
    </row>
    <row r="159" spans="1:24" ht="51.75" hidden="1" customHeight="1">
      <c r="A159" s="406"/>
      <c r="B159" s="664"/>
      <c r="C159" s="664"/>
      <c r="D159" s="664"/>
      <c r="E159" s="664"/>
      <c r="F159" s="664"/>
      <c r="G159" s="664"/>
      <c r="H159" s="664"/>
      <c r="I159" s="664"/>
      <c r="J159" s="390"/>
    </row>
    <row r="160" spans="1:24" hidden="1">
      <c r="A160" s="406"/>
      <c r="B160" s="431"/>
      <c r="C160" s="431"/>
      <c r="D160" s="431"/>
      <c r="E160" s="431"/>
      <c r="F160" s="431"/>
      <c r="G160" s="431"/>
      <c r="H160" s="431"/>
      <c r="I160" s="431"/>
      <c r="J160" s="390"/>
    </row>
    <row r="161" spans="1:10" ht="39.75" hidden="1" customHeight="1">
      <c r="A161" s="432"/>
      <c r="B161" s="739"/>
      <c r="C161" s="739"/>
      <c r="D161" s="739"/>
      <c r="E161" s="739"/>
      <c r="F161" s="739"/>
      <c r="G161" s="739"/>
      <c r="H161" s="739"/>
      <c r="I161" s="739"/>
      <c r="J161" s="390"/>
    </row>
    <row r="162" spans="1:10" ht="12.75" hidden="1" customHeight="1">
      <c r="A162" s="432"/>
      <c r="B162" s="409"/>
      <c r="C162" s="409"/>
      <c r="D162" s="409"/>
      <c r="E162" s="409"/>
      <c r="F162" s="409"/>
      <c r="G162" s="409"/>
      <c r="H162" s="409"/>
      <c r="I162" s="390"/>
      <c r="J162" s="390"/>
    </row>
    <row r="163" spans="1:10" ht="65.25" hidden="1" customHeight="1">
      <c r="A163" s="406"/>
      <c r="B163" s="740"/>
      <c r="C163" s="741"/>
      <c r="D163" s="741"/>
      <c r="E163" s="741"/>
      <c r="F163" s="741"/>
      <c r="G163" s="741"/>
      <c r="H163" s="741"/>
      <c r="I163" s="741"/>
      <c r="J163" s="390"/>
    </row>
    <row r="164" spans="1:10" ht="10.5" hidden="1" customHeight="1">
      <c r="A164" s="433"/>
      <c r="B164" s="434"/>
      <c r="C164" s="434"/>
      <c r="D164" s="434"/>
      <c r="E164" s="434"/>
      <c r="F164" s="434"/>
      <c r="G164" s="434"/>
      <c r="H164" s="434"/>
      <c r="I164" s="434"/>
      <c r="J164" s="390"/>
    </row>
    <row r="165" spans="1:10" ht="77.25" hidden="1" customHeight="1">
      <c r="A165" s="435"/>
      <c r="B165" s="740"/>
      <c r="C165" s="758"/>
      <c r="D165" s="758"/>
      <c r="E165" s="758"/>
      <c r="F165" s="758"/>
      <c r="G165" s="758"/>
      <c r="H165" s="758"/>
      <c r="I165" s="758"/>
    </row>
    <row r="166" spans="1:10" ht="12.75" hidden="1" customHeight="1">
      <c r="B166" s="436"/>
      <c r="C166" s="436"/>
      <c r="D166" s="436"/>
      <c r="E166" s="436"/>
      <c r="F166" s="436"/>
      <c r="G166" s="436"/>
      <c r="H166" s="436"/>
      <c r="I166" s="436"/>
    </row>
    <row r="167" spans="1:10" ht="114" hidden="1" customHeight="1">
      <c r="B167" s="759"/>
      <c r="C167" s="759"/>
      <c r="D167" s="759"/>
      <c r="E167" s="759"/>
      <c r="F167" s="759"/>
      <c r="G167" s="759"/>
      <c r="H167" s="759"/>
      <c r="I167" s="759"/>
    </row>
    <row r="168" spans="1:10" ht="15" hidden="1" customHeight="1">
      <c r="A168" s="390"/>
      <c r="B168" s="437"/>
      <c r="C168" s="437"/>
      <c r="D168" s="437"/>
      <c r="E168" s="437"/>
      <c r="F168" s="437"/>
      <c r="G168" s="437"/>
      <c r="H168" s="437"/>
      <c r="I168" s="437"/>
      <c r="J168" s="390"/>
    </row>
    <row r="169" spans="1:10" ht="54" hidden="1" customHeight="1">
      <c r="A169" s="407"/>
      <c r="B169" s="669"/>
      <c r="C169" s="669"/>
      <c r="D169" s="669"/>
      <c r="E169" s="669"/>
      <c r="F169" s="669"/>
      <c r="G169" s="669"/>
      <c r="H169" s="669"/>
      <c r="I169" s="669"/>
      <c r="J169" s="390"/>
    </row>
    <row r="170" spans="1:10" ht="20.25" hidden="1" customHeight="1">
      <c r="A170" s="438"/>
      <c r="B170" s="665"/>
      <c r="C170" s="665"/>
      <c r="D170" s="665"/>
      <c r="E170" s="665"/>
      <c r="F170" s="665"/>
      <c r="G170" s="665"/>
      <c r="H170" s="665"/>
      <c r="I170" s="665"/>
      <c r="J170" s="390"/>
    </row>
    <row r="171" spans="1:10" ht="22.5" hidden="1" customHeight="1">
      <c r="A171" s="396"/>
      <c r="B171" s="660"/>
      <c r="C171" s="666"/>
      <c r="D171" s="666"/>
      <c r="E171" s="666"/>
      <c r="F171" s="660"/>
      <c r="G171" s="666"/>
      <c r="H171" s="666"/>
      <c r="I171" s="661"/>
      <c r="J171" s="390">
        <f>J17</f>
        <v>1</v>
      </c>
    </row>
    <row r="172" spans="1:10" ht="25.5" hidden="1" customHeight="1">
      <c r="A172" s="396"/>
      <c r="B172" s="660"/>
      <c r="C172" s="666"/>
      <c r="D172" s="666"/>
      <c r="E172" s="666"/>
      <c r="F172" s="666"/>
      <c r="G172" s="666"/>
      <c r="H172" s="666"/>
      <c r="I172" s="666"/>
      <c r="J172" s="390"/>
    </row>
    <row r="173" spans="1:10" ht="19.5" hidden="1" customHeight="1">
      <c r="A173" s="439"/>
      <c r="B173" s="440"/>
      <c r="C173" s="441"/>
      <c r="D173" s="742"/>
      <c r="E173" s="743"/>
      <c r="F173" s="680"/>
      <c r="G173" s="681"/>
      <c r="H173" s="681"/>
      <c r="I173" s="684"/>
      <c r="J173" s="390"/>
    </row>
    <row r="174" spans="1:10" ht="39.75" hidden="1" customHeight="1">
      <c r="A174" s="439"/>
      <c r="B174" s="440"/>
      <c r="C174" s="441"/>
      <c r="D174" s="747"/>
      <c r="E174" s="748"/>
      <c r="F174" s="744"/>
      <c r="G174" s="745"/>
      <c r="H174" s="745"/>
      <c r="I174" s="746"/>
      <c r="J174" s="390"/>
    </row>
    <row r="175" spans="1:10" ht="17.25" hidden="1" customHeight="1">
      <c r="A175" s="444"/>
      <c r="B175" s="749"/>
      <c r="C175" s="750"/>
      <c r="D175" s="756"/>
      <c r="E175" s="757"/>
      <c r="F175" s="756"/>
      <c r="G175" s="757"/>
      <c r="H175" s="756"/>
      <c r="I175" s="757"/>
      <c r="J175" s="390"/>
    </row>
    <row r="176" spans="1:10" ht="17.25" hidden="1" customHeight="1">
      <c r="A176" s="444"/>
      <c r="B176" s="749"/>
      <c r="C176" s="763"/>
      <c r="D176" s="763"/>
      <c r="E176" s="750"/>
      <c r="F176" s="445"/>
      <c r="G176" s="446"/>
      <c r="H176" s="446"/>
      <c r="I176" s="447"/>
      <c r="J176" s="390"/>
    </row>
    <row r="177" spans="1:10" ht="17.25" hidden="1" customHeight="1">
      <c r="A177" s="444"/>
      <c r="B177" s="377"/>
      <c r="C177" s="378"/>
      <c r="D177" s="751"/>
      <c r="E177" s="752"/>
      <c r="F177" s="751"/>
      <c r="G177" s="752"/>
      <c r="H177" s="751"/>
      <c r="I177" s="752"/>
      <c r="J177" s="390"/>
    </row>
    <row r="178" spans="1:10" ht="15.75" hidden="1" customHeight="1">
      <c r="A178" s="444"/>
      <c r="B178" s="509"/>
      <c r="C178" s="510"/>
      <c r="D178" s="751"/>
      <c r="E178" s="752"/>
      <c r="F178" s="751"/>
      <c r="G178" s="752"/>
      <c r="H178" s="751"/>
      <c r="I178" s="752"/>
      <c r="J178" s="390"/>
    </row>
    <row r="179" spans="1:10" ht="15.75" hidden="1" customHeight="1">
      <c r="A179" s="444"/>
      <c r="B179" s="764"/>
      <c r="C179" s="765"/>
      <c r="D179" s="751"/>
      <c r="E179" s="752"/>
      <c r="F179" s="450"/>
      <c r="G179" s="451"/>
      <c r="H179" s="751"/>
      <c r="I179" s="752"/>
    </row>
    <row r="180" spans="1:10" ht="15.75" hidden="1" customHeight="1">
      <c r="A180" s="444"/>
      <c r="B180" s="749"/>
      <c r="C180" s="750"/>
      <c r="D180" s="751"/>
      <c r="E180" s="752"/>
      <c r="F180" s="450"/>
      <c r="G180" s="451"/>
      <c r="H180" s="751"/>
      <c r="I180" s="752"/>
      <c r="J180" s="390"/>
    </row>
    <row r="181" spans="1:10" ht="16.5" hidden="1" customHeight="1">
      <c r="A181" s="444"/>
      <c r="B181" s="452"/>
      <c r="C181" s="453"/>
      <c r="D181" s="751"/>
      <c r="E181" s="752"/>
      <c r="F181" s="450"/>
      <c r="G181" s="451"/>
      <c r="H181" s="751"/>
      <c r="I181" s="752"/>
      <c r="J181" s="390"/>
    </row>
    <row r="182" spans="1:10" hidden="1">
      <c r="A182" s="444"/>
      <c r="B182" s="503"/>
      <c r="C182" s="504"/>
      <c r="D182" s="773"/>
      <c r="E182" s="774"/>
      <c r="F182" s="458"/>
      <c r="G182" s="459"/>
      <c r="H182" s="773"/>
      <c r="I182" s="774"/>
      <c r="J182" s="390"/>
    </row>
    <row r="183" spans="1:10" ht="15.75" hidden="1" customHeight="1">
      <c r="A183" s="407"/>
      <c r="B183" s="772"/>
      <c r="C183" s="772"/>
      <c r="D183" s="734"/>
      <c r="E183" s="734"/>
      <c r="F183" s="734"/>
      <c r="G183" s="734"/>
      <c r="H183" s="734"/>
      <c r="I183" s="735"/>
      <c r="J183" s="390"/>
    </row>
    <row r="184" spans="1:10" ht="20.25" hidden="1" customHeight="1">
      <c r="A184" s="396"/>
      <c r="B184" s="454"/>
      <c r="C184" s="455"/>
      <c r="D184" s="455"/>
      <c r="E184" s="455"/>
      <c r="F184" s="455"/>
      <c r="G184" s="455"/>
      <c r="H184" s="455"/>
      <c r="I184" s="455"/>
      <c r="J184" s="390"/>
    </row>
    <row r="185" spans="1:10" ht="20.25" hidden="1" customHeight="1">
      <c r="A185" s="439"/>
      <c r="B185" s="660"/>
      <c r="C185" s="666"/>
      <c r="D185" s="666"/>
      <c r="E185" s="666"/>
      <c r="F185" s="666"/>
      <c r="G185" s="666"/>
      <c r="H185" s="666"/>
      <c r="I185" s="666"/>
      <c r="J185" s="390"/>
    </row>
    <row r="186" spans="1:10" ht="19.5" hidden="1" customHeight="1">
      <c r="A186" s="439"/>
      <c r="B186" s="440"/>
      <c r="C186" s="441"/>
      <c r="D186" s="742"/>
      <c r="E186" s="743"/>
      <c r="F186" s="680"/>
      <c r="G186" s="681"/>
      <c r="H186" s="681"/>
      <c r="I186" s="684"/>
      <c r="J186" s="390"/>
    </row>
    <row r="187" spans="1:10" ht="47.25" hidden="1" customHeight="1">
      <c r="A187" s="439"/>
      <c r="B187" s="440"/>
      <c r="C187" s="441"/>
      <c r="D187" s="747"/>
      <c r="E187" s="748"/>
      <c r="F187" s="744"/>
      <c r="G187" s="745"/>
      <c r="H187" s="745"/>
      <c r="I187" s="746"/>
      <c r="J187" s="390"/>
    </row>
    <row r="188" spans="1:10" ht="17.25" hidden="1" customHeight="1">
      <c r="A188" s="444"/>
      <c r="B188" s="749"/>
      <c r="C188" s="750"/>
      <c r="D188" s="768"/>
      <c r="E188" s="769"/>
      <c r="F188" s="768"/>
      <c r="G188" s="769"/>
      <c r="H188" s="768"/>
      <c r="I188" s="769"/>
      <c r="J188" s="390"/>
    </row>
    <row r="189" spans="1:10" ht="17.25" hidden="1" customHeight="1">
      <c r="A189" s="444"/>
      <c r="B189" s="749"/>
      <c r="C189" s="763"/>
      <c r="D189" s="763"/>
      <c r="E189" s="750"/>
      <c r="F189" s="445"/>
      <c r="G189" s="446"/>
      <c r="H189" s="446"/>
      <c r="I189" s="447"/>
      <c r="J189" s="390"/>
    </row>
    <row r="190" spans="1:10" ht="15.75" hidden="1" customHeight="1">
      <c r="A190" s="444"/>
      <c r="B190" s="563"/>
      <c r="C190" s="378"/>
      <c r="D190" s="770"/>
      <c r="E190" s="771"/>
      <c r="F190" s="448"/>
      <c r="G190" s="449"/>
      <c r="H190" s="770"/>
      <c r="I190" s="771"/>
      <c r="J190" s="390"/>
    </row>
    <row r="191" spans="1:10" ht="15.75" hidden="1" customHeight="1">
      <c r="A191" s="444"/>
      <c r="B191" s="509"/>
      <c r="C191" s="510"/>
      <c r="D191" s="766"/>
      <c r="E191" s="767"/>
      <c r="F191" s="450"/>
      <c r="G191" s="451"/>
      <c r="H191" s="766"/>
      <c r="I191" s="767"/>
    </row>
    <row r="192" spans="1:10" ht="15.75" hidden="1" customHeight="1">
      <c r="A192" s="444"/>
      <c r="B192" s="764"/>
      <c r="C192" s="765"/>
      <c r="D192" s="766"/>
      <c r="E192" s="767"/>
      <c r="F192" s="450"/>
      <c r="G192" s="451"/>
      <c r="H192" s="766"/>
      <c r="I192" s="767"/>
      <c r="J192" s="390"/>
    </row>
    <row r="193" spans="1:10" ht="20.25" hidden="1" customHeight="1">
      <c r="A193" s="444"/>
      <c r="B193" s="749"/>
      <c r="C193" s="750"/>
      <c r="D193" s="766"/>
      <c r="E193" s="767"/>
      <c r="F193" s="450"/>
      <c r="G193" s="451"/>
      <c r="H193" s="766"/>
      <c r="I193" s="767"/>
      <c r="J193" s="390"/>
    </row>
    <row r="194" spans="1:10" ht="16.5" hidden="1" customHeight="1">
      <c r="A194" s="444"/>
      <c r="B194" s="452"/>
      <c r="C194" s="453"/>
      <c r="D194" s="766"/>
      <c r="E194" s="767"/>
      <c r="F194" s="450"/>
      <c r="G194" s="451"/>
      <c r="H194" s="766"/>
      <c r="I194" s="767"/>
      <c r="J194" s="390"/>
    </row>
    <row r="195" spans="1:10" ht="16.5" hidden="1" customHeight="1">
      <c r="A195" s="444"/>
      <c r="B195" s="503"/>
      <c r="C195" s="504"/>
      <c r="D195" s="783"/>
      <c r="E195" s="784"/>
      <c r="F195" s="456"/>
      <c r="G195" s="457"/>
      <c r="H195" s="783"/>
      <c r="I195" s="784"/>
      <c r="J195" s="390"/>
    </row>
    <row r="196" spans="1:10" ht="51" hidden="1" customHeight="1">
      <c r="A196" s="444"/>
      <c r="B196" s="775"/>
      <c r="C196" s="776"/>
      <c r="D196" s="699"/>
      <c r="E196" s="777"/>
      <c r="F196" s="458"/>
      <c r="G196" s="459"/>
      <c r="H196" s="699"/>
      <c r="I196" s="777"/>
      <c r="J196" s="390"/>
    </row>
    <row r="197" spans="1:10" ht="7.5" hidden="1" customHeight="1">
      <c r="A197" s="407"/>
      <c r="B197" s="778"/>
      <c r="C197" s="778"/>
      <c r="D197" s="759"/>
      <c r="E197" s="759"/>
      <c r="F197" s="759"/>
      <c r="G197" s="759"/>
      <c r="H197" s="759"/>
      <c r="I197" s="779"/>
      <c r="J197" s="390"/>
    </row>
    <row r="198" spans="1:10" ht="10.5" hidden="1" customHeight="1">
      <c r="A198" s="407"/>
      <c r="B198" s="460"/>
      <c r="C198" s="460"/>
      <c r="D198" s="428"/>
      <c r="E198" s="428"/>
      <c r="F198" s="428"/>
      <c r="G198" s="428"/>
      <c r="H198" s="428"/>
      <c r="I198" s="428"/>
      <c r="J198" s="390"/>
    </row>
    <row r="199" spans="1:10" ht="16.5" hidden="1" customHeight="1">
      <c r="A199" s="439"/>
      <c r="B199" s="661"/>
      <c r="C199" s="780"/>
      <c r="D199" s="781"/>
      <c r="E199" s="782"/>
      <c r="F199" s="781"/>
      <c r="G199" s="782"/>
      <c r="H199" s="781"/>
      <c r="I199" s="782"/>
      <c r="J199" s="390"/>
    </row>
    <row r="200" spans="1:10" ht="28.5" hidden="1" customHeight="1">
      <c r="A200" s="439"/>
      <c r="B200" s="666"/>
      <c r="C200" s="661"/>
      <c r="D200" s="791"/>
      <c r="E200" s="792"/>
      <c r="F200" s="791"/>
      <c r="G200" s="792"/>
      <c r="H200" s="791"/>
      <c r="I200" s="792"/>
      <c r="J200" s="390"/>
    </row>
    <row r="201" spans="1:10" ht="56.25" hidden="1" customHeight="1">
      <c r="A201" s="444"/>
      <c r="B201" s="749"/>
      <c r="C201" s="763"/>
      <c r="D201" s="763"/>
      <c r="E201" s="750"/>
      <c r="F201" s="788"/>
      <c r="G201" s="789"/>
      <c r="H201" s="789"/>
      <c r="I201" s="790"/>
    </row>
    <row r="202" spans="1:10" ht="15.75" hidden="1" customHeight="1">
      <c r="A202" s="444"/>
      <c r="B202" s="692"/>
      <c r="C202" s="785"/>
      <c r="D202" s="786"/>
      <c r="E202" s="787"/>
      <c r="F202" s="786"/>
      <c r="G202" s="787"/>
      <c r="H202" s="786"/>
      <c r="I202" s="787"/>
      <c r="J202" s="390"/>
    </row>
    <row r="203" spans="1:10" ht="48.75" hidden="1" customHeight="1">
      <c r="A203" s="444"/>
      <c r="B203" s="749"/>
      <c r="C203" s="763"/>
      <c r="D203" s="763"/>
      <c r="E203" s="750"/>
      <c r="F203" s="788"/>
      <c r="G203" s="789"/>
      <c r="H203" s="789"/>
      <c r="I203" s="790"/>
      <c r="J203" s="390"/>
    </row>
    <row r="204" spans="1:10" ht="18" hidden="1" customHeight="1">
      <c r="A204" s="401"/>
      <c r="B204" s="409"/>
      <c r="C204" s="409"/>
      <c r="D204" s="409"/>
      <c r="E204" s="409"/>
      <c r="H204" s="409"/>
    </row>
    <row r="205" spans="1:10" ht="26.25" hidden="1" customHeight="1">
      <c r="A205" s="396"/>
      <c r="B205" s="666"/>
      <c r="C205" s="666"/>
      <c r="D205" s="666"/>
      <c r="E205" s="666"/>
      <c r="F205" s="660"/>
      <c r="G205" s="666"/>
      <c r="H205" s="666"/>
      <c r="I205" s="661"/>
      <c r="J205" s="390"/>
    </row>
    <row r="206" spans="1:10" ht="29.25" hidden="1" customHeight="1">
      <c r="A206" s="396"/>
      <c r="B206" s="660"/>
      <c r="C206" s="666"/>
      <c r="D206" s="666"/>
      <c r="E206" s="666"/>
      <c r="F206" s="666"/>
      <c r="G206" s="666"/>
      <c r="H206" s="666"/>
      <c r="I206" s="666"/>
      <c r="J206" s="390"/>
    </row>
    <row r="207" spans="1:10" ht="19.5" hidden="1" customHeight="1">
      <c r="A207" s="439"/>
      <c r="B207" s="440"/>
      <c r="C207" s="441"/>
      <c r="D207" s="742"/>
      <c r="E207" s="743"/>
      <c r="F207" s="680"/>
      <c r="G207" s="681"/>
      <c r="H207" s="681"/>
      <c r="I207" s="684"/>
      <c r="J207" s="390"/>
    </row>
    <row r="208" spans="1:10" ht="47.25" hidden="1" customHeight="1">
      <c r="A208" s="439"/>
      <c r="B208" s="440"/>
      <c r="C208" s="441"/>
      <c r="D208" s="747"/>
      <c r="E208" s="748"/>
      <c r="F208" s="744"/>
      <c r="G208" s="745"/>
      <c r="H208" s="745"/>
      <c r="I208" s="746"/>
      <c r="J208" s="390"/>
    </row>
    <row r="209" spans="1:10" ht="17.25" hidden="1" customHeight="1">
      <c r="A209" s="444"/>
      <c r="B209" s="749"/>
      <c r="C209" s="750"/>
      <c r="D209" s="756"/>
      <c r="E209" s="757"/>
      <c r="F209" s="756"/>
      <c r="G209" s="757"/>
      <c r="H209" s="756"/>
      <c r="I209" s="757"/>
      <c r="J209" s="390"/>
    </row>
    <row r="210" spans="1:10" ht="17.25" hidden="1" customHeight="1">
      <c r="A210" s="444"/>
      <c r="B210" s="749"/>
      <c r="C210" s="763"/>
      <c r="D210" s="763"/>
      <c r="E210" s="750"/>
      <c r="F210" s="445"/>
      <c r="G210" s="446"/>
      <c r="H210" s="446"/>
      <c r="I210" s="447"/>
      <c r="J210" s="390"/>
    </row>
    <row r="211" spans="1:10" ht="15.75" hidden="1" customHeight="1">
      <c r="A211" s="444"/>
      <c r="B211" s="377"/>
      <c r="C211" s="378"/>
      <c r="D211" s="751"/>
      <c r="E211" s="752"/>
      <c r="F211" s="751"/>
      <c r="G211" s="752"/>
      <c r="H211" s="751"/>
      <c r="I211" s="752"/>
      <c r="J211" s="390"/>
    </row>
    <row r="212" spans="1:10" ht="15.75" hidden="1" customHeight="1">
      <c r="A212" s="444"/>
      <c r="B212" s="509"/>
      <c r="C212" s="510"/>
      <c r="D212" s="751"/>
      <c r="E212" s="752"/>
      <c r="F212" s="450"/>
      <c r="G212" s="451"/>
      <c r="H212" s="751"/>
      <c r="I212" s="752"/>
    </row>
    <row r="213" spans="1:10" ht="15.75" hidden="1" customHeight="1">
      <c r="A213" s="444"/>
      <c r="B213" s="764"/>
      <c r="C213" s="765"/>
      <c r="D213" s="751"/>
      <c r="E213" s="752"/>
      <c r="F213" s="450"/>
      <c r="G213" s="451"/>
      <c r="H213" s="751"/>
      <c r="I213" s="752"/>
      <c r="J213" s="390"/>
    </row>
    <row r="214" spans="1:10" ht="16.5" hidden="1" customHeight="1">
      <c r="A214" s="444"/>
      <c r="B214" s="749"/>
      <c r="C214" s="750"/>
      <c r="D214" s="751"/>
      <c r="E214" s="752"/>
      <c r="F214" s="450"/>
      <c r="G214" s="451"/>
      <c r="H214" s="751"/>
      <c r="I214" s="752"/>
      <c r="J214" s="390"/>
    </row>
    <row r="215" spans="1:10" hidden="1">
      <c r="A215" s="444"/>
      <c r="B215" s="452"/>
      <c r="C215" s="453"/>
      <c r="D215" s="751"/>
      <c r="E215" s="752"/>
      <c r="F215" s="450"/>
      <c r="G215" s="451"/>
      <c r="H215" s="751"/>
      <c r="I215" s="752"/>
      <c r="J215" s="390"/>
    </row>
    <row r="216" spans="1:10" ht="19.5" hidden="1" customHeight="1">
      <c r="A216" s="444"/>
      <c r="B216" s="503"/>
      <c r="C216" s="504"/>
      <c r="D216" s="773"/>
      <c r="E216" s="774"/>
      <c r="F216" s="458"/>
      <c r="G216" s="459"/>
      <c r="H216" s="773"/>
      <c r="I216" s="774"/>
      <c r="J216" s="390"/>
    </row>
    <row r="217" spans="1:10" ht="32.25" hidden="1" customHeight="1">
      <c r="A217" s="407"/>
      <c r="B217" s="734"/>
      <c r="C217" s="734"/>
      <c r="D217" s="734"/>
      <c r="E217" s="734"/>
      <c r="F217" s="734"/>
      <c r="G217" s="734"/>
      <c r="H217" s="734"/>
      <c r="I217" s="735"/>
      <c r="J217" s="390"/>
    </row>
    <row r="218" spans="1:10" ht="32.25" hidden="1" customHeight="1">
      <c r="A218" s="396"/>
      <c r="B218" s="461"/>
      <c r="C218" s="461"/>
      <c r="D218" s="461"/>
      <c r="E218" s="461"/>
      <c r="F218" s="461"/>
      <c r="G218" s="461"/>
      <c r="H218" s="461"/>
      <c r="I218" s="461"/>
      <c r="J218" s="390"/>
    </row>
    <row r="219" spans="1:10" ht="32.25" hidden="1" customHeight="1">
      <c r="A219" s="396"/>
      <c r="B219" s="461"/>
      <c r="C219" s="461"/>
      <c r="D219" s="461"/>
      <c r="E219" s="461"/>
      <c r="F219" s="461"/>
      <c r="G219" s="461"/>
      <c r="H219" s="461"/>
      <c r="I219" s="461"/>
      <c r="J219" s="390"/>
    </row>
    <row r="220" spans="1:10" ht="32.25" hidden="1" customHeight="1">
      <c r="A220" s="396"/>
      <c r="B220" s="461"/>
      <c r="C220" s="461"/>
      <c r="D220" s="461"/>
      <c r="E220" s="461"/>
      <c r="F220" s="461"/>
      <c r="G220" s="461"/>
      <c r="H220" s="461"/>
      <c r="I220" s="461"/>
      <c r="J220" s="390"/>
    </row>
    <row r="221" spans="1:10" ht="32.25" hidden="1" customHeight="1">
      <c r="A221" s="396"/>
      <c r="B221" s="461"/>
      <c r="C221" s="461"/>
      <c r="D221" s="461"/>
      <c r="E221" s="461"/>
      <c r="F221" s="461"/>
      <c r="G221" s="461"/>
      <c r="H221" s="461"/>
      <c r="I221" s="461"/>
      <c r="J221" s="390"/>
    </row>
    <row r="222" spans="1:10" ht="20.25" hidden="1" customHeight="1">
      <c r="A222" s="439"/>
      <c r="B222" s="793"/>
      <c r="C222" s="793"/>
      <c r="D222" s="793"/>
      <c r="E222" s="793"/>
      <c r="F222" s="793"/>
      <c r="G222" s="793"/>
      <c r="H222" s="793"/>
      <c r="I222" s="793"/>
      <c r="J222" s="390"/>
    </row>
    <row r="223" spans="1:10" ht="19.5" hidden="1" customHeight="1">
      <c r="A223" s="439"/>
      <c r="B223" s="462"/>
      <c r="C223" s="441"/>
      <c r="D223" s="742"/>
      <c r="E223" s="743"/>
      <c r="F223" s="680"/>
      <c r="G223" s="681"/>
      <c r="H223" s="681"/>
      <c r="I223" s="684"/>
      <c r="J223" s="390"/>
    </row>
    <row r="224" spans="1:10" ht="47.25" hidden="1" customHeight="1">
      <c r="A224" s="439"/>
      <c r="B224" s="462"/>
      <c r="C224" s="441"/>
      <c r="D224" s="747"/>
      <c r="E224" s="748"/>
      <c r="F224" s="744"/>
      <c r="G224" s="745"/>
      <c r="H224" s="745"/>
      <c r="I224" s="746"/>
      <c r="J224" s="390"/>
    </row>
    <row r="225" spans="1:10" ht="17.25" hidden="1" customHeight="1">
      <c r="A225" s="444"/>
      <c r="B225" s="690"/>
      <c r="C225" s="794"/>
      <c r="D225" s="768"/>
      <c r="E225" s="769"/>
      <c r="F225" s="768"/>
      <c r="G225" s="769"/>
      <c r="H225" s="768"/>
      <c r="I225" s="769"/>
      <c r="J225" s="390"/>
    </row>
    <row r="226" spans="1:10" ht="17.25" hidden="1" customHeight="1">
      <c r="A226" s="444"/>
      <c r="B226" s="749"/>
      <c r="C226" s="763"/>
      <c r="D226" s="763"/>
      <c r="E226" s="750"/>
      <c r="F226" s="445"/>
      <c r="G226" s="446"/>
      <c r="H226" s="446"/>
      <c r="I226" s="447"/>
      <c r="J226" s="390"/>
    </row>
    <row r="227" spans="1:10" ht="15.75" hidden="1" customHeight="1">
      <c r="A227" s="444"/>
      <c r="B227" s="377"/>
      <c r="C227" s="378"/>
      <c r="D227" s="770"/>
      <c r="E227" s="771"/>
      <c r="F227" s="448"/>
      <c r="G227" s="449"/>
      <c r="H227" s="770"/>
      <c r="I227" s="771"/>
      <c r="J227" s="390"/>
    </row>
    <row r="228" spans="1:10" ht="15.75" hidden="1" customHeight="1">
      <c r="A228" s="444"/>
      <c r="B228" s="509"/>
      <c r="C228" s="510"/>
      <c r="D228" s="766"/>
      <c r="E228" s="767"/>
      <c r="F228" s="450"/>
      <c r="G228" s="451"/>
      <c r="H228" s="766"/>
      <c r="I228" s="767"/>
    </row>
    <row r="229" spans="1:10" ht="15.75" hidden="1" customHeight="1">
      <c r="A229" s="444"/>
      <c r="B229" s="764"/>
      <c r="C229" s="765"/>
      <c r="D229" s="766"/>
      <c r="E229" s="767"/>
      <c r="F229" s="450"/>
      <c r="G229" s="451"/>
      <c r="H229" s="766"/>
      <c r="I229" s="767"/>
      <c r="J229" s="390"/>
    </row>
    <row r="230" spans="1:10" ht="16.5" hidden="1" customHeight="1">
      <c r="A230" s="444"/>
      <c r="B230" s="749"/>
      <c r="C230" s="750"/>
      <c r="D230" s="766"/>
      <c r="E230" s="767"/>
      <c r="F230" s="450"/>
      <c r="G230" s="451"/>
      <c r="H230" s="766"/>
      <c r="I230" s="767"/>
      <c r="J230" s="390"/>
    </row>
    <row r="231" spans="1:10" ht="15.75" hidden="1" customHeight="1">
      <c r="A231" s="444"/>
      <c r="B231" s="452"/>
      <c r="C231" s="453"/>
      <c r="D231" s="766"/>
      <c r="E231" s="767"/>
      <c r="F231" s="450"/>
      <c r="G231" s="451"/>
      <c r="H231" s="766"/>
      <c r="I231" s="767"/>
      <c r="J231" s="390"/>
    </row>
    <row r="232" spans="1:10" ht="18" hidden="1" customHeight="1">
      <c r="A232" s="444"/>
      <c r="B232" s="503"/>
      <c r="C232" s="504"/>
      <c r="D232" s="699"/>
      <c r="E232" s="777"/>
      <c r="F232" s="458"/>
      <c r="G232" s="459"/>
      <c r="H232" s="699"/>
      <c r="I232" s="777"/>
      <c r="J232" s="390"/>
    </row>
    <row r="233" spans="1:10" ht="16.5" hidden="1" customHeight="1">
      <c r="A233" s="439"/>
      <c r="B233" s="661"/>
      <c r="C233" s="780"/>
      <c r="D233" s="781"/>
      <c r="E233" s="782"/>
      <c r="F233" s="781"/>
      <c r="G233" s="782"/>
      <c r="H233" s="781"/>
      <c r="I233" s="782"/>
      <c r="J233" s="390"/>
    </row>
    <row r="234" spans="1:10" ht="28.5" hidden="1" customHeight="1">
      <c r="A234" s="439"/>
      <c r="B234" s="666"/>
      <c r="C234" s="661"/>
      <c r="D234" s="791"/>
      <c r="E234" s="792"/>
      <c r="F234" s="791"/>
      <c r="G234" s="792"/>
      <c r="H234" s="791"/>
      <c r="I234" s="792"/>
      <c r="J234" s="390"/>
    </row>
    <row r="235" spans="1:10" ht="33" hidden="1" customHeight="1">
      <c r="A235" s="444"/>
      <c r="B235" s="749"/>
      <c r="C235" s="763"/>
      <c r="D235" s="763"/>
      <c r="E235" s="750"/>
      <c r="F235" s="704"/>
      <c r="G235" s="704"/>
      <c r="H235" s="704"/>
      <c r="I235" s="704"/>
    </row>
    <row r="236" spans="1:10" ht="15.75" hidden="1" customHeight="1">
      <c r="A236" s="444"/>
      <c r="B236" s="692"/>
      <c r="C236" s="785"/>
      <c r="D236" s="786"/>
      <c r="E236" s="787"/>
      <c r="F236" s="786"/>
      <c r="G236" s="787"/>
      <c r="H236" s="786"/>
      <c r="I236" s="787"/>
      <c r="J236" s="390"/>
    </row>
    <row r="237" spans="1:10" ht="37.5" hidden="1" customHeight="1">
      <c r="A237" s="444"/>
      <c r="B237" s="749"/>
      <c r="C237" s="763"/>
      <c r="D237" s="763"/>
      <c r="E237" s="750"/>
      <c r="F237" s="704"/>
      <c r="G237" s="704"/>
      <c r="H237" s="704"/>
      <c r="I237" s="704"/>
      <c r="J237" s="390"/>
    </row>
    <row r="238" spans="1:10" ht="36" hidden="1" customHeight="1">
      <c r="A238" s="444"/>
      <c r="B238" s="733"/>
      <c r="C238" s="734"/>
      <c r="D238" s="734"/>
      <c r="E238" s="734"/>
      <c r="F238" s="734"/>
      <c r="G238" s="734"/>
      <c r="H238" s="734"/>
      <c r="I238" s="735"/>
      <c r="J238" s="390"/>
    </row>
    <row r="239" spans="1:10" ht="16.5" hidden="1" customHeight="1">
      <c r="A239" s="444"/>
      <c r="B239" s="460"/>
      <c r="C239" s="460"/>
      <c r="D239" s="428"/>
      <c r="E239" s="428"/>
      <c r="F239" s="428"/>
      <c r="G239" s="428"/>
      <c r="H239" s="428"/>
      <c r="I239" s="428"/>
      <c r="J239" s="390"/>
    </row>
    <row r="240" spans="1:10" ht="16.5" hidden="1" customHeight="1">
      <c r="A240" s="439"/>
      <c r="B240" s="660"/>
      <c r="C240" s="661"/>
      <c r="D240" s="658"/>
      <c r="E240" s="659"/>
      <c r="F240" s="658"/>
      <c r="G240" s="659"/>
      <c r="H240" s="658"/>
      <c r="I240" s="659"/>
      <c r="J240" s="390"/>
    </row>
    <row r="241" spans="1:10" ht="28.5" hidden="1" customHeight="1">
      <c r="A241" s="439"/>
      <c r="B241" s="660"/>
      <c r="C241" s="661"/>
      <c r="D241" s="795"/>
      <c r="E241" s="796"/>
      <c r="F241" s="795"/>
      <c r="G241" s="796"/>
      <c r="H241" s="795"/>
      <c r="I241" s="796"/>
      <c r="J241" s="390"/>
    </row>
    <row r="242" spans="1:10" ht="56.25" hidden="1" customHeight="1">
      <c r="A242" s="444"/>
      <c r="B242" s="797"/>
      <c r="C242" s="798"/>
      <c r="D242" s="799"/>
      <c r="E242" s="800"/>
      <c r="F242" s="799"/>
      <c r="G242" s="800"/>
      <c r="H242" s="799"/>
      <c r="I242" s="800"/>
    </row>
    <row r="243" spans="1:10" ht="15.75" hidden="1" customHeight="1">
      <c r="A243" s="444"/>
      <c r="B243" s="749"/>
      <c r="C243" s="750"/>
      <c r="D243" s="749"/>
      <c r="E243" s="750"/>
      <c r="F243" s="749"/>
      <c r="G243" s="750"/>
      <c r="H243" s="749"/>
      <c r="I243" s="750"/>
      <c r="J243" s="390"/>
    </row>
    <row r="244" spans="1:10" ht="66.75" hidden="1" customHeight="1">
      <c r="A244" s="444"/>
      <c r="B244" s="797"/>
      <c r="C244" s="798"/>
      <c r="D244" s="799"/>
      <c r="E244" s="800"/>
      <c r="F244" s="799"/>
      <c r="G244" s="800"/>
      <c r="H244" s="799"/>
      <c r="I244" s="800"/>
      <c r="J244" s="390"/>
    </row>
    <row r="245" spans="1:10" ht="20.25" hidden="1" customHeight="1">
      <c r="A245" s="444"/>
      <c r="B245" s="463"/>
      <c r="C245" s="463"/>
      <c r="D245" s="464"/>
      <c r="E245" s="464"/>
      <c r="F245" s="464"/>
      <c r="G245" s="464"/>
      <c r="H245" s="464"/>
      <c r="I245" s="464"/>
      <c r="J245" s="390"/>
    </row>
    <row r="246" spans="1:10" ht="32.25" hidden="1" customHeight="1">
      <c r="A246" s="396"/>
      <c r="B246" s="660"/>
      <c r="C246" s="666"/>
      <c r="D246" s="666"/>
      <c r="E246" s="661"/>
      <c r="F246" s="660"/>
      <c r="G246" s="666"/>
      <c r="H246" s="666"/>
      <c r="I246" s="661"/>
      <c r="J246" s="390"/>
    </row>
    <row r="247" spans="1:10" ht="29.25" hidden="1" customHeight="1">
      <c r="A247" s="396"/>
      <c r="B247" s="660"/>
      <c r="C247" s="666"/>
      <c r="D247" s="666"/>
      <c r="E247" s="666"/>
      <c r="F247" s="666"/>
      <c r="G247" s="666"/>
      <c r="H247" s="666"/>
      <c r="I247" s="666"/>
      <c r="J247" s="390"/>
    </row>
    <row r="248" spans="1:10" ht="19.5" hidden="1" customHeight="1">
      <c r="A248" s="439"/>
      <c r="B248" s="440"/>
      <c r="C248" s="441"/>
      <c r="D248" s="742"/>
      <c r="E248" s="743"/>
      <c r="F248" s="680"/>
      <c r="G248" s="684"/>
      <c r="H248" s="680"/>
      <c r="I248" s="684"/>
      <c r="J248" s="390"/>
    </row>
    <row r="249" spans="1:10" ht="47.25" hidden="1" customHeight="1">
      <c r="A249" s="439"/>
      <c r="B249" s="440"/>
      <c r="C249" s="441"/>
      <c r="D249" s="442"/>
      <c r="E249" s="443"/>
      <c r="F249" s="744"/>
      <c r="G249" s="746"/>
      <c r="H249" s="744"/>
      <c r="I249" s="746"/>
      <c r="J249" s="390"/>
    </row>
    <row r="250" spans="1:10" ht="17.25" hidden="1" customHeight="1">
      <c r="A250" s="444"/>
      <c r="B250" s="749"/>
      <c r="C250" s="750"/>
      <c r="D250" s="756"/>
      <c r="E250" s="757"/>
      <c r="F250" s="756"/>
      <c r="G250" s="757"/>
      <c r="H250" s="756"/>
      <c r="I250" s="757"/>
      <c r="J250" s="390"/>
    </row>
    <row r="251" spans="1:10" ht="17.25" hidden="1" customHeight="1">
      <c r="A251" s="444"/>
      <c r="B251" s="749"/>
      <c r="C251" s="763"/>
      <c r="D251" s="763"/>
      <c r="E251" s="750"/>
      <c r="F251" s="445"/>
      <c r="G251" s="446"/>
      <c r="H251" s="446"/>
      <c r="I251" s="447"/>
      <c r="J251" s="390"/>
    </row>
    <row r="252" spans="1:10" ht="15.75" hidden="1" customHeight="1">
      <c r="A252" s="444"/>
      <c r="B252" s="764"/>
      <c r="C252" s="765"/>
      <c r="D252" s="803"/>
      <c r="E252" s="804"/>
      <c r="F252" s="448"/>
      <c r="G252" s="449"/>
      <c r="H252" s="803"/>
      <c r="I252" s="804"/>
      <c r="J252" s="390"/>
    </row>
    <row r="253" spans="1:10" ht="15.75" hidden="1" customHeight="1">
      <c r="A253" s="444"/>
      <c r="B253" s="801"/>
      <c r="C253" s="802"/>
      <c r="D253" s="751"/>
      <c r="E253" s="752"/>
      <c r="F253" s="450"/>
      <c r="G253" s="451"/>
      <c r="H253" s="751"/>
      <c r="I253" s="752"/>
    </row>
    <row r="254" spans="1:10" ht="15.75" hidden="1" customHeight="1">
      <c r="A254" s="444"/>
      <c r="B254" s="801"/>
      <c r="C254" s="802"/>
      <c r="D254" s="751"/>
      <c r="E254" s="752"/>
      <c r="F254" s="450"/>
      <c r="G254" s="451"/>
      <c r="H254" s="751"/>
      <c r="I254" s="752"/>
      <c r="J254" s="390"/>
    </row>
    <row r="255" spans="1:10" ht="16.5" hidden="1" customHeight="1">
      <c r="A255" s="444"/>
      <c r="B255" s="801"/>
      <c r="C255" s="802"/>
      <c r="D255" s="751"/>
      <c r="E255" s="752"/>
      <c r="F255" s="450"/>
      <c r="G255" s="451"/>
      <c r="H255" s="751"/>
      <c r="I255" s="752"/>
      <c r="J255" s="390"/>
    </row>
    <row r="256" spans="1:10" hidden="1">
      <c r="A256" s="444"/>
      <c r="B256" s="801"/>
      <c r="C256" s="802"/>
      <c r="D256" s="751"/>
      <c r="E256" s="752"/>
      <c r="F256" s="450"/>
      <c r="G256" s="451"/>
      <c r="H256" s="751"/>
      <c r="I256" s="752"/>
      <c r="J256" s="390"/>
    </row>
    <row r="257" spans="1:10" ht="32.25" hidden="1" customHeight="1">
      <c r="A257" s="444"/>
      <c r="B257" s="775"/>
      <c r="C257" s="863"/>
      <c r="D257" s="773"/>
      <c r="E257" s="774"/>
      <c r="F257" s="458"/>
      <c r="G257" s="459"/>
      <c r="H257" s="773"/>
      <c r="I257" s="774"/>
      <c r="J257" s="390"/>
    </row>
    <row r="258" spans="1:10" ht="32.25" hidden="1" customHeight="1">
      <c r="A258" s="407"/>
      <c r="B258" s="734"/>
      <c r="C258" s="734"/>
      <c r="D258" s="734"/>
      <c r="E258" s="734"/>
      <c r="F258" s="734"/>
      <c r="G258" s="734"/>
      <c r="H258" s="734"/>
      <c r="I258" s="735"/>
      <c r="J258" s="390"/>
    </row>
    <row r="259" spans="1:10" ht="32.25" hidden="1" customHeight="1">
      <c r="A259" s="396"/>
      <c r="B259" s="461"/>
      <c r="C259" s="461"/>
      <c r="D259" s="461"/>
      <c r="E259" s="461"/>
      <c r="F259" s="461"/>
      <c r="G259" s="461"/>
      <c r="H259" s="461"/>
      <c r="I259" s="461"/>
      <c r="J259" s="390"/>
    </row>
    <row r="260" spans="1:10" ht="20.25" hidden="1" customHeight="1">
      <c r="A260" s="439"/>
      <c r="B260" s="660"/>
      <c r="C260" s="666"/>
      <c r="D260" s="666"/>
      <c r="E260" s="666"/>
      <c r="F260" s="666"/>
      <c r="G260" s="666"/>
      <c r="H260" s="666"/>
      <c r="I260" s="666"/>
      <c r="J260" s="390"/>
    </row>
    <row r="261" spans="1:10" ht="19.5" hidden="1" customHeight="1">
      <c r="A261" s="439"/>
      <c r="B261" s="462"/>
      <c r="C261" s="441"/>
      <c r="D261" s="742"/>
      <c r="E261" s="743"/>
      <c r="F261" s="680"/>
      <c r="G261" s="684"/>
      <c r="H261" s="680"/>
      <c r="I261" s="684"/>
      <c r="J261" s="390"/>
    </row>
    <row r="262" spans="1:10" ht="47.25" hidden="1" customHeight="1">
      <c r="A262" s="439"/>
      <c r="B262" s="462"/>
      <c r="C262" s="441"/>
      <c r="D262" s="442"/>
      <c r="E262" s="443"/>
      <c r="F262" s="744"/>
      <c r="G262" s="746"/>
      <c r="H262" s="744"/>
      <c r="I262" s="746"/>
      <c r="J262" s="390"/>
    </row>
    <row r="263" spans="1:10" ht="17.25" hidden="1" customHeight="1">
      <c r="A263" s="444"/>
      <c r="B263" s="749"/>
      <c r="C263" s="750"/>
      <c r="D263" s="756"/>
      <c r="E263" s="757"/>
      <c r="F263" s="756"/>
      <c r="G263" s="757"/>
      <c r="H263" s="756"/>
      <c r="I263" s="757"/>
      <c r="J263" s="390"/>
    </row>
    <row r="264" spans="1:10" ht="17.25" hidden="1" customHeight="1">
      <c r="A264" s="444"/>
      <c r="B264" s="749"/>
      <c r="C264" s="763"/>
      <c r="D264" s="763"/>
      <c r="E264" s="750"/>
      <c r="F264" s="445"/>
      <c r="G264" s="446"/>
      <c r="H264" s="446"/>
      <c r="I264" s="447"/>
      <c r="J264" s="390"/>
    </row>
    <row r="265" spans="1:10" ht="15.75" hidden="1" customHeight="1">
      <c r="A265" s="444"/>
      <c r="B265" s="764"/>
      <c r="C265" s="765"/>
      <c r="D265" s="803"/>
      <c r="E265" s="804"/>
      <c r="F265" s="448"/>
      <c r="G265" s="449"/>
      <c r="H265" s="803"/>
      <c r="I265" s="804"/>
      <c r="J265" s="390"/>
    </row>
    <row r="266" spans="1:10" ht="15.75" hidden="1" customHeight="1">
      <c r="A266" s="444"/>
      <c r="B266" s="801"/>
      <c r="C266" s="802"/>
      <c r="D266" s="751"/>
      <c r="E266" s="752"/>
      <c r="F266" s="450"/>
      <c r="G266" s="451"/>
      <c r="H266" s="751"/>
      <c r="I266" s="752"/>
    </row>
    <row r="267" spans="1:10" ht="15.75" hidden="1" customHeight="1">
      <c r="A267" s="444"/>
      <c r="B267" s="801"/>
      <c r="C267" s="802"/>
      <c r="D267" s="751"/>
      <c r="E267" s="752"/>
      <c r="F267" s="450"/>
      <c r="G267" s="451"/>
      <c r="H267" s="751"/>
      <c r="I267" s="752"/>
      <c r="J267" s="390"/>
    </row>
    <row r="268" spans="1:10" ht="16.5" hidden="1" customHeight="1">
      <c r="A268" s="444"/>
      <c r="B268" s="801"/>
      <c r="C268" s="802"/>
      <c r="D268" s="751"/>
      <c r="E268" s="752"/>
      <c r="F268" s="450"/>
      <c r="G268" s="451"/>
      <c r="H268" s="751"/>
      <c r="I268" s="752"/>
      <c r="J268" s="390"/>
    </row>
    <row r="269" spans="1:10" hidden="1">
      <c r="A269" s="444"/>
      <c r="B269" s="801"/>
      <c r="C269" s="802"/>
      <c r="D269" s="751"/>
      <c r="E269" s="752"/>
      <c r="F269" s="450"/>
      <c r="G269" s="451"/>
      <c r="H269" s="751"/>
      <c r="I269" s="752"/>
      <c r="J269" s="390"/>
    </row>
    <row r="270" spans="1:10" ht="32.25" hidden="1" customHeight="1">
      <c r="A270" s="444"/>
      <c r="B270" s="775"/>
      <c r="C270" s="863"/>
      <c r="D270" s="773"/>
      <c r="E270" s="774"/>
      <c r="F270" s="458"/>
      <c r="G270" s="459"/>
      <c r="H270" s="773"/>
      <c r="I270" s="774"/>
      <c r="J270" s="390"/>
    </row>
    <row r="271" spans="1:10" ht="32.25" hidden="1" customHeight="1">
      <c r="A271" s="407"/>
      <c r="B271" s="778"/>
      <c r="C271" s="778"/>
      <c r="D271" s="778"/>
      <c r="E271" s="778"/>
      <c r="F271" s="778"/>
      <c r="G271" s="778"/>
      <c r="H271" s="778"/>
      <c r="I271" s="864"/>
      <c r="J271" s="390"/>
    </row>
    <row r="272" spans="1:10" ht="16.5" hidden="1" customHeight="1">
      <c r="A272" s="407"/>
      <c r="B272" s="460"/>
      <c r="C272" s="460"/>
      <c r="D272" s="428"/>
      <c r="E272" s="428"/>
      <c r="F272" s="428"/>
      <c r="G272" s="428"/>
      <c r="H272" s="428"/>
      <c r="I272" s="428"/>
      <c r="J272" s="390"/>
    </row>
    <row r="273" spans="1:10" ht="16.5" hidden="1" customHeight="1">
      <c r="A273" s="439"/>
      <c r="B273" s="660"/>
      <c r="C273" s="661"/>
      <c r="D273" s="658"/>
      <c r="E273" s="659"/>
      <c r="F273" s="658"/>
      <c r="G273" s="659"/>
      <c r="H273" s="658"/>
      <c r="I273" s="659"/>
      <c r="J273" s="390"/>
    </row>
    <row r="274" spans="1:10" ht="28.5" hidden="1" customHeight="1">
      <c r="A274" s="439"/>
      <c r="B274" s="660"/>
      <c r="C274" s="661"/>
      <c r="D274" s="795"/>
      <c r="E274" s="796"/>
      <c r="F274" s="795"/>
      <c r="G274" s="796"/>
      <c r="H274" s="795"/>
      <c r="I274" s="796"/>
      <c r="J274" s="390"/>
    </row>
    <row r="275" spans="1:10" ht="56.25" hidden="1" customHeight="1">
      <c r="A275" s="444"/>
      <c r="B275" s="797"/>
      <c r="C275" s="798"/>
      <c r="D275" s="799"/>
      <c r="E275" s="800"/>
      <c r="F275" s="799"/>
      <c r="G275" s="800"/>
      <c r="H275" s="799"/>
      <c r="I275" s="800"/>
    </row>
    <row r="276" spans="1:10" ht="15.75" hidden="1" customHeight="1">
      <c r="A276" s="444"/>
      <c r="B276" s="749"/>
      <c r="C276" s="750"/>
      <c r="D276" s="749"/>
      <c r="E276" s="750"/>
      <c r="F276" s="749"/>
      <c r="G276" s="750"/>
      <c r="H276" s="749"/>
      <c r="I276" s="750"/>
      <c r="J276" s="390"/>
    </row>
    <row r="277" spans="1:10" ht="49.5" hidden="1" customHeight="1">
      <c r="A277" s="444"/>
      <c r="B277" s="797"/>
      <c r="C277" s="798"/>
      <c r="D277" s="799"/>
      <c r="E277" s="800"/>
      <c r="F277" s="799"/>
      <c r="G277" s="800"/>
      <c r="H277" s="799"/>
      <c r="I277" s="800"/>
      <c r="J277" s="390"/>
    </row>
    <row r="278" spans="1:10" ht="20.25" hidden="1" customHeight="1">
      <c r="A278" s="407"/>
      <c r="B278" s="463"/>
      <c r="C278" s="463"/>
      <c r="D278" s="464"/>
      <c r="E278" s="464"/>
      <c r="F278" s="464"/>
      <c r="G278" s="464"/>
      <c r="H278" s="464"/>
      <c r="I278" s="464"/>
      <c r="J278" s="390"/>
    </row>
    <row r="279" spans="1:10" ht="22.5" hidden="1" customHeight="1">
      <c r="A279" s="465"/>
      <c r="B279" s="755"/>
      <c r="C279" s="755"/>
      <c r="D279" s="755"/>
      <c r="E279" s="755"/>
      <c r="F279" s="755"/>
      <c r="G279" s="755"/>
      <c r="H279" s="755"/>
      <c r="I279" s="755"/>
      <c r="J279" s="390"/>
    </row>
    <row r="280" spans="1:10" ht="15.75" hidden="1" customHeight="1">
      <c r="A280" s="390"/>
      <c r="B280" s="466"/>
      <c r="C280" s="466"/>
      <c r="D280" s="466"/>
      <c r="E280" s="466"/>
      <c r="F280" s="466"/>
      <c r="G280" s="466"/>
      <c r="H280" s="466"/>
      <c r="I280" s="334"/>
    </row>
    <row r="281" spans="1:10" ht="59.25" hidden="1" customHeight="1">
      <c r="A281" s="467"/>
      <c r="B281" s="758"/>
      <c r="C281" s="816"/>
      <c r="D281" s="816"/>
      <c r="E281" s="816"/>
      <c r="F281" s="816"/>
      <c r="G281" s="816"/>
      <c r="H281" s="816"/>
      <c r="I281" s="816"/>
    </row>
    <row r="282" spans="1:10" ht="32.25" hidden="1" customHeight="1">
      <c r="A282" s="502"/>
      <c r="B282" s="816"/>
      <c r="C282" s="816"/>
      <c r="D282" s="816"/>
      <c r="E282" s="816"/>
      <c r="F282" s="816"/>
      <c r="G282" s="816"/>
      <c r="H282" s="816"/>
      <c r="I282" s="816"/>
      <c r="J282" s="390"/>
    </row>
    <row r="283" spans="1:10" ht="9" hidden="1" customHeight="1">
      <c r="A283" s="502"/>
      <c r="B283" s="390"/>
      <c r="C283" s="390"/>
      <c r="D283" s="390"/>
      <c r="E283" s="390"/>
      <c r="F283" s="390"/>
      <c r="G283" s="390"/>
      <c r="H283" s="390"/>
      <c r="I283" s="390"/>
      <c r="J283" s="390"/>
    </row>
    <row r="284" spans="1:10" ht="59.25" hidden="1" customHeight="1">
      <c r="A284" s="502"/>
      <c r="B284" s="758"/>
      <c r="C284" s="816"/>
      <c r="D284" s="816"/>
      <c r="E284" s="816"/>
      <c r="F284" s="816"/>
      <c r="G284" s="816"/>
      <c r="H284" s="816"/>
      <c r="I284" s="816"/>
      <c r="J284" s="390"/>
    </row>
    <row r="285" spans="1:10" ht="63" hidden="1" customHeight="1">
      <c r="A285" s="502"/>
      <c r="B285" s="816"/>
      <c r="C285" s="816"/>
      <c r="D285" s="816"/>
      <c r="E285" s="816"/>
      <c r="F285" s="816"/>
      <c r="G285" s="816"/>
      <c r="H285" s="816"/>
      <c r="I285" s="816"/>
    </row>
    <row r="286" spans="1:10" ht="24.75" hidden="1" customHeight="1">
      <c r="A286" s="502"/>
      <c r="B286" s="528"/>
      <c r="C286" s="528"/>
      <c r="D286" s="528"/>
      <c r="E286" s="528"/>
      <c r="F286" s="528"/>
      <c r="G286" s="528"/>
      <c r="H286" s="528"/>
      <c r="I286" s="528"/>
    </row>
    <row r="287" spans="1:10" ht="36" hidden="1" customHeight="1">
      <c r="A287" s="467"/>
      <c r="B287" s="816"/>
      <c r="C287" s="816"/>
      <c r="D287" s="816"/>
      <c r="E287" s="816"/>
      <c r="F287" s="816"/>
      <c r="G287" s="816"/>
      <c r="H287" s="816"/>
      <c r="I287" s="816"/>
      <c r="J287" s="390"/>
    </row>
    <row r="288" spans="1:10" ht="11.25" hidden="1" customHeight="1">
      <c r="A288" s="409"/>
      <c r="B288" s="390"/>
      <c r="C288" s="390"/>
      <c r="D288" s="390"/>
      <c r="E288" s="390"/>
      <c r="F288" s="390"/>
      <c r="G288" s="390"/>
      <c r="H288" s="390"/>
      <c r="I288" s="390"/>
      <c r="J288" s="390"/>
    </row>
    <row r="289" spans="1:10" ht="54.75" hidden="1" customHeight="1">
      <c r="A289" s="467"/>
      <c r="B289" s="816"/>
      <c r="C289" s="816"/>
      <c r="D289" s="816"/>
      <c r="E289" s="816"/>
      <c r="F289" s="816"/>
      <c r="G289" s="816"/>
      <c r="H289" s="816"/>
      <c r="I289" s="816"/>
      <c r="J289" s="390"/>
    </row>
    <row r="290" spans="1:10" hidden="1">
      <c r="A290" s="390"/>
      <c r="B290" s="409"/>
      <c r="C290" s="409"/>
      <c r="D290" s="409"/>
      <c r="E290" s="409"/>
      <c r="F290" s="409"/>
      <c r="G290" s="409"/>
      <c r="H290" s="409"/>
      <c r="I290" s="390"/>
      <c r="J290" s="390"/>
    </row>
    <row r="291" spans="1:10" ht="72" hidden="1" customHeight="1">
      <c r="A291" s="467"/>
      <c r="B291" s="669"/>
      <c r="C291" s="669"/>
      <c r="D291" s="669"/>
      <c r="E291" s="669"/>
      <c r="F291" s="669"/>
      <c r="G291" s="669"/>
      <c r="H291" s="669"/>
      <c r="I291" s="669"/>
    </row>
    <row r="292" spans="1:10" ht="21.75" hidden="1" customHeight="1">
      <c r="A292" s="468"/>
      <c r="B292" s="859"/>
      <c r="C292" s="859"/>
      <c r="D292" s="859"/>
      <c r="E292" s="859"/>
      <c r="F292" s="859"/>
      <c r="G292" s="859"/>
      <c r="H292" s="390"/>
      <c r="I292" s="390"/>
      <c r="J292" s="390"/>
    </row>
    <row r="293" spans="1:10" hidden="1">
      <c r="A293" s="390"/>
      <c r="B293" s="469"/>
      <c r="C293" s="815"/>
      <c r="D293" s="815"/>
      <c r="E293" s="815"/>
      <c r="F293" s="815"/>
      <c r="G293" s="815"/>
      <c r="H293" s="815"/>
      <c r="I293" s="815"/>
      <c r="J293" s="390"/>
    </row>
    <row r="294" spans="1:10" hidden="1">
      <c r="A294" s="390"/>
      <c r="B294" s="469"/>
      <c r="C294" s="815"/>
      <c r="D294" s="815"/>
      <c r="E294" s="815"/>
      <c r="F294" s="815"/>
      <c r="G294" s="815"/>
      <c r="H294" s="815"/>
      <c r="I294" s="815"/>
      <c r="J294" s="390"/>
    </row>
    <row r="295" spans="1:10" hidden="1">
      <c r="A295" s="390"/>
      <c r="B295" s="469"/>
      <c r="C295" s="812"/>
      <c r="D295" s="813"/>
      <c r="E295" s="813"/>
      <c r="F295" s="813"/>
      <c r="G295" s="813"/>
      <c r="H295" s="813"/>
      <c r="I295" s="814"/>
      <c r="J295" s="390"/>
    </row>
    <row r="296" spans="1:10" hidden="1">
      <c r="A296" s="390"/>
      <c r="B296" s="469"/>
      <c r="C296" s="815"/>
      <c r="D296" s="815"/>
      <c r="E296" s="815"/>
      <c r="F296" s="815"/>
      <c r="G296" s="815"/>
      <c r="H296" s="815"/>
      <c r="I296" s="815"/>
      <c r="J296" s="390"/>
    </row>
    <row r="297" spans="1:10" hidden="1">
      <c r="A297" s="390"/>
      <c r="B297" s="469"/>
      <c r="C297" s="815"/>
      <c r="D297" s="815"/>
      <c r="E297" s="815"/>
      <c r="F297" s="815"/>
      <c r="G297" s="815"/>
      <c r="H297" s="815"/>
      <c r="I297" s="815"/>
      <c r="J297" s="390"/>
    </row>
    <row r="298" spans="1:10" hidden="1">
      <c r="A298" s="390"/>
      <c r="B298" s="469"/>
      <c r="C298" s="815"/>
      <c r="D298" s="815"/>
      <c r="E298" s="815"/>
      <c r="F298" s="815"/>
      <c r="G298" s="815"/>
      <c r="H298" s="815"/>
      <c r="I298" s="815"/>
      <c r="J298" s="390"/>
    </row>
    <row r="299" spans="1:10" hidden="1">
      <c r="A299" s="390"/>
      <c r="B299" s="469"/>
      <c r="C299" s="815"/>
      <c r="D299" s="815"/>
      <c r="E299" s="815"/>
      <c r="F299" s="815"/>
      <c r="G299" s="815"/>
      <c r="H299" s="815"/>
      <c r="I299" s="815"/>
      <c r="J299" s="390"/>
    </row>
    <row r="300" spans="1:10" hidden="1">
      <c r="A300" s="390"/>
      <c r="B300" s="469"/>
      <c r="C300" s="815"/>
      <c r="D300" s="815"/>
      <c r="E300" s="815"/>
      <c r="F300" s="815"/>
      <c r="G300" s="815"/>
      <c r="H300" s="815"/>
      <c r="I300" s="815"/>
      <c r="J300" s="390"/>
    </row>
    <row r="301" spans="1:10" hidden="1">
      <c r="A301" s="390"/>
      <c r="B301" s="469"/>
      <c r="C301" s="815"/>
      <c r="D301" s="815"/>
      <c r="E301" s="815"/>
      <c r="F301" s="815"/>
      <c r="G301" s="815"/>
      <c r="H301" s="815"/>
      <c r="I301" s="815"/>
      <c r="J301" s="390"/>
    </row>
    <row r="302" spans="1:10" hidden="1">
      <c r="A302" s="390"/>
      <c r="B302" s="469"/>
      <c r="C302" s="815"/>
      <c r="D302" s="815"/>
      <c r="E302" s="815"/>
      <c r="F302" s="815"/>
      <c r="G302" s="815"/>
      <c r="H302" s="815"/>
      <c r="I302" s="815"/>
      <c r="J302" s="390"/>
    </row>
    <row r="303" spans="1:10" hidden="1">
      <c r="A303" s="390"/>
      <c r="B303" s="390"/>
      <c r="C303" s="390"/>
      <c r="D303" s="390"/>
      <c r="E303" s="390"/>
      <c r="F303" s="390"/>
      <c r="G303" s="390"/>
      <c r="H303" s="390"/>
      <c r="I303" s="390"/>
      <c r="J303" s="390"/>
    </row>
    <row r="304" spans="1:10" ht="20.25" hidden="1" customHeight="1">
      <c r="A304" s="468"/>
      <c r="B304" s="859"/>
      <c r="C304" s="859"/>
      <c r="D304" s="859"/>
      <c r="E304" s="859"/>
      <c r="F304" s="859"/>
      <c r="G304" s="859"/>
      <c r="H304" s="390"/>
      <c r="I304" s="390"/>
      <c r="J304" s="390"/>
    </row>
    <row r="305" spans="1:10" hidden="1">
      <c r="A305" s="390"/>
      <c r="B305" s="469"/>
      <c r="C305" s="815"/>
      <c r="D305" s="815"/>
      <c r="E305" s="815"/>
      <c r="F305" s="815"/>
      <c r="G305" s="815"/>
      <c r="H305" s="815"/>
      <c r="I305" s="815"/>
      <c r="J305" s="390"/>
    </row>
    <row r="306" spans="1:10" hidden="1">
      <c r="A306" s="390"/>
      <c r="B306" s="469"/>
      <c r="C306" s="815"/>
      <c r="D306" s="815"/>
      <c r="E306" s="815"/>
      <c r="F306" s="815"/>
      <c r="G306" s="815"/>
      <c r="H306" s="815"/>
      <c r="I306" s="815"/>
      <c r="J306" s="390"/>
    </row>
    <row r="307" spans="1:10" hidden="1">
      <c r="A307" s="390"/>
      <c r="B307" s="469"/>
      <c r="C307" s="812"/>
      <c r="D307" s="813"/>
      <c r="E307" s="813"/>
      <c r="F307" s="813"/>
      <c r="G307" s="813"/>
      <c r="H307" s="813"/>
      <c r="I307" s="814"/>
      <c r="J307" s="390"/>
    </row>
    <row r="308" spans="1:10" hidden="1">
      <c r="A308" s="390"/>
      <c r="B308" s="469"/>
      <c r="C308" s="815"/>
      <c r="D308" s="815"/>
      <c r="E308" s="815"/>
      <c r="F308" s="815"/>
      <c r="G308" s="815"/>
      <c r="H308" s="815"/>
      <c r="I308" s="815"/>
      <c r="J308" s="390"/>
    </row>
    <row r="309" spans="1:10" hidden="1">
      <c r="A309" s="390"/>
      <c r="B309" s="469"/>
      <c r="C309" s="815"/>
      <c r="D309" s="815"/>
      <c r="E309" s="815"/>
      <c r="F309" s="815"/>
      <c r="G309" s="815"/>
      <c r="H309" s="815"/>
      <c r="I309" s="815"/>
      <c r="J309" s="390"/>
    </row>
    <row r="310" spans="1:10" hidden="1">
      <c r="A310" s="390"/>
      <c r="B310" s="469"/>
      <c r="C310" s="815"/>
      <c r="D310" s="815"/>
      <c r="E310" s="815"/>
      <c r="F310" s="815"/>
      <c r="G310" s="815"/>
      <c r="H310" s="815"/>
      <c r="I310" s="815"/>
      <c r="J310" s="390"/>
    </row>
    <row r="311" spans="1:10" hidden="1">
      <c r="A311" s="390"/>
      <c r="B311" s="469"/>
      <c r="C311" s="815"/>
      <c r="D311" s="815"/>
      <c r="E311" s="815"/>
      <c r="F311" s="815"/>
      <c r="G311" s="815"/>
      <c r="H311" s="815"/>
      <c r="I311" s="815"/>
      <c r="J311" s="390"/>
    </row>
    <row r="312" spans="1:10" hidden="1">
      <c r="A312" s="390"/>
      <c r="B312" s="469"/>
      <c r="C312" s="815"/>
      <c r="D312" s="815"/>
      <c r="E312" s="815"/>
      <c r="F312" s="815"/>
      <c r="G312" s="815"/>
      <c r="H312" s="815"/>
      <c r="I312" s="815"/>
      <c r="J312" s="390"/>
    </row>
    <row r="313" spans="1:10" hidden="1">
      <c r="A313" s="390"/>
      <c r="B313" s="469"/>
      <c r="C313" s="815"/>
      <c r="D313" s="815"/>
      <c r="E313" s="815"/>
      <c r="F313" s="815"/>
      <c r="G313" s="815"/>
      <c r="H313" s="815"/>
      <c r="I313" s="815"/>
      <c r="J313" s="390"/>
    </row>
    <row r="314" spans="1:10" hidden="1">
      <c r="A314" s="390"/>
      <c r="B314" s="469"/>
      <c r="C314" s="815"/>
      <c r="D314" s="815"/>
      <c r="E314" s="815"/>
      <c r="F314" s="815"/>
      <c r="G314" s="815"/>
      <c r="H314" s="815"/>
      <c r="I314" s="815"/>
      <c r="J314" s="390"/>
    </row>
    <row r="315" spans="1:10" hidden="1">
      <c r="A315" s="390"/>
      <c r="B315" s="470"/>
      <c r="C315" s="519"/>
      <c r="D315" s="519"/>
      <c r="E315" s="519"/>
      <c r="F315" s="519"/>
      <c r="G315" s="519"/>
      <c r="H315" s="519"/>
      <c r="I315" s="519"/>
      <c r="J315" s="390"/>
    </row>
    <row r="316" spans="1:10" ht="42.75" hidden="1" customHeight="1">
      <c r="A316" s="467"/>
      <c r="B316" s="816"/>
      <c r="C316" s="816"/>
      <c r="D316" s="816"/>
      <c r="E316" s="816"/>
      <c r="F316" s="816"/>
      <c r="G316" s="816"/>
      <c r="H316" s="816"/>
      <c r="I316" s="816"/>
      <c r="J316" s="390"/>
    </row>
    <row r="317" spans="1:10" hidden="1">
      <c r="A317" s="390"/>
      <c r="B317" s="470"/>
      <c r="C317" s="519"/>
      <c r="D317" s="519"/>
      <c r="E317" s="519"/>
      <c r="F317" s="519"/>
      <c r="G317" s="519"/>
      <c r="H317" s="519"/>
      <c r="I317" s="519"/>
      <c r="J317" s="390"/>
    </row>
    <row r="318" spans="1:10" hidden="1">
      <c r="A318" s="390"/>
      <c r="B318" s="470"/>
      <c r="C318" s="519"/>
      <c r="D318" s="519"/>
      <c r="E318" s="519"/>
      <c r="F318" s="519"/>
      <c r="G318" s="519"/>
      <c r="H318" s="519"/>
      <c r="I318" s="519"/>
      <c r="J318" s="390"/>
    </row>
    <row r="319" spans="1:10" ht="24" hidden="1" customHeight="1">
      <c r="A319" s="465"/>
      <c r="B319" s="673"/>
      <c r="C319" s="673"/>
      <c r="D319" s="673"/>
      <c r="E319" s="673"/>
      <c r="F319" s="673"/>
      <c r="G319" s="673"/>
      <c r="H319" s="673"/>
      <c r="I319" s="673"/>
      <c r="J319" s="390"/>
    </row>
    <row r="320" spans="1:10" ht="36" hidden="1" customHeight="1">
      <c r="A320" s="407"/>
      <c r="B320" s="758"/>
      <c r="C320" s="758"/>
      <c r="D320" s="758"/>
      <c r="E320" s="758"/>
      <c r="F320" s="758"/>
      <c r="G320" s="758"/>
      <c r="H320" s="758"/>
      <c r="I320" s="758"/>
    </row>
    <row r="321" spans="1:13" ht="106.5" hidden="1" customHeight="1">
      <c r="A321" s="390"/>
      <c r="B321" s="406"/>
      <c r="C321" s="758"/>
      <c r="D321" s="758"/>
      <c r="E321" s="758"/>
      <c r="F321" s="758"/>
      <c r="G321" s="758"/>
      <c r="H321" s="758"/>
      <c r="I321" s="758"/>
      <c r="J321" s="471"/>
    </row>
    <row r="322" spans="1:13" ht="12.75" hidden="1" customHeight="1">
      <c r="A322" s="390"/>
      <c r="B322" s="432"/>
      <c r="C322" s="390"/>
      <c r="D322" s="390"/>
      <c r="E322" s="390"/>
      <c r="F322" s="390"/>
      <c r="G322" s="390"/>
      <c r="H322" s="390"/>
      <c r="I322" s="390"/>
      <c r="J322" s="390"/>
    </row>
    <row r="323" spans="1:13" ht="71.25" hidden="1" customHeight="1">
      <c r="A323" s="390"/>
      <c r="B323" s="406"/>
      <c r="C323" s="758"/>
      <c r="D323" s="758"/>
      <c r="E323" s="758"/>
      <c r="F323" s="758"/>
      <c r="G323" s="758"/>
      <c r="H323" s="758"/>
      <c r="I323" s="758"/>
      <c r="J323" s="390"/>
    </row>
    <row r="324" spans="1:13" ht="9" hidden="1" customHeight="1">
      <c r="A324" s="390"/>
      <c r="B324" s="390"/>
      <c r="C324" s="390"/>
      <c r="D324" s="390"/>
      <c r="E324" s="390"/>
      <c r="F324" s="390"/>
      <c r="G324" s="390"/>
      <c r="H324" s="390"/>
      <c r="I324" s="390"/>
      <c r="J324" s="390"/>
    </row>
    <row r="325" spans="1:13" ht="36.75" hidden="1" customHeight="1">
      <c r="A325" s="407"/>
      <c r="B325" s="669"/>
      <c r="C325" s="669"/>
      <c r="D325" s="669"/>
      <c r="E325" s="669"/>
      <c r="F325" s="669"/>
      <c r="G325" s="669"/>
      <c r="H325" s="669"/>
      <c r="I325" s="669"/>
    </row>
    <row r="326" spans="1:13" ht="10.5" hidden="1" customHeight="1">
      <c r="A326" s="390"/>
      <c r="B326" s="390"/>
      <c r="C326" s="390"/>
      <c r="D326" s="390"/>
      <c r="E326" s="390"/>
      <c r="F326" s="390"/>
      <c r="G326" s="390"/>
      <c r="H326" s="390"/>
      <c r="I326" s="390"/>
      <c r="J326" s="390"/>
    </row>
    <row r="327" spans="1:13" ht="23.25" hidden="1" customHeight="1">
      <c r="A327" s="390"/>
      <c r="B327" s="669"/>
      <c r="C327" s="669"/>
      <c r="D327" s="669"/>
      <c r="E327" s="669"/>
      <c r="F327" s="669"/>
      <c r="G327" s="669"/>
      <c r="H327" s="669"/>
      <c r="I327" s="669"/>
      <c r="J327" s="390"/>
    </row>
    <row r="328" spans="1:13" ht="55.5" hidden="1" customHeight="1">
      <c r="A328" s="407"/>
      <c r="B328" s="817"/>
      <c r="C328" s="817"/>
      <c r="D328" s="818"/>
      <c r="E328" s="818"/>
      <c r="F328" s="818"/>
      <c r="G328" s="818"/>
      <c r="H328" s="818"/>
      <c r="I328" s="818"/>
      <c r="J328" s="390"/>
    </row>
    <row r="329" spans="1:13" ht="44.25" hidden="1" customHeight="1">
      <c r="A329" s="439"/>
      <c r="B329" s="860"/>
      <c r="C329" s="861"/>
      <c r="D329" s="861"/>
      <c r="E329" s="862"/>
      <c r="F329" s="811"/>
      <c r="G329" s="811"/>
      <c r="H329" s="811"/>
      <c r="I329" s="811"/>
      <c r="J329" s="390"/>
    </row>
    <row r="330" spans="1:13" ht="21" hidden="1" customHeight="1">
      <c r="A330" s="444"/>
      <c r="B330" s="749"/>
      <c r="C330" s="763"/>
      <c r="D330" s="763"/>
      <c r="E330" s="750"/>
      <c r="F330" s="736"/>
      <c r="G330" s="810"/>
      <c r="H330" s="736"/>
      <c r="I330" s="810"/>
      <c r="J330" s="472"/>
      <c r="K330" s="473"/>
      <c r="L330" s="472"/>
    </row>
    <row r="331" spans="1:13" ht="23.25" hidden="1" customHeight="1">
      <c r="A331" s="444"/>
      <c r="B331" s="749"/>
      <c r="C331" s="763"/>
      <c r="D331" s="763"/>
      <c r="E331" s="750"/>
      <c r="F331" s="736"/>
      <c r="G331" s="810"/>
      <c r="H331" s="736"/>
      <c r="I331" s="810"/>
      <c r="J331" s="474"/>
      <c r="K331" s="475"/>
      <c r="L331" s="474"/>
    </row>
    <row r="332" spans="1:13" ht="21.75" hidden="1" customHeight="1">
      <c r="A332" s="444"/>
      <c r="B332" s="749"/>
      <c r="C332" s="763"/>
      <c r="D332" s="763"/>
      <c r="E332" s="750"/>
      <c r="F332" s="736"/>
      <c r="G332" s="810"/>
      <c r="H332" s="736"/>
      <c r="I332" s="810"/>
      <c r="J332" s="472"/>
      <c r="K332" s="473"/>
      <c r="L332" s="472"/>
      <c r="M332" s="386"/>
    </row>
    <row r="333" spans="1:13" ht="20.25" hidden="1" customHeight="1">
      <c r="A333" s="444"/>
      <c r="B333" s="749"/>
      <c r="C333" s="763"/>
      <c r="D333" s="763"/>
      <c r="E333" s="750"/>
      <c r="F333" s="736"/>
      <c r="G333" s="810"/>
      <c r="H333" s="736"/>
      <c r="I333" s="810"/>
      <c r="J333" s="472"/>
      <c r="K333" s="473"/>
      <c r="L333" s="472"/>
      <c r="M333" s="386"/>
    </row>
    <row r="334" spans="1:13" ht="21.75" hidden="1" customHeight="1">
      <c r="A334" s="444"/>
      <c r="B334" s="749"/>
      <c r="C334" s="763"/>
      <c r="D334" s="763"/>
      <c r="E334" s="750"/>
      <c r="F334" s="736"/>
      <c r="G334" s="810"/>
      <c r="H334" s="736"/>
      <c r="I334" s="810"/>
      <c r="J334" s="472"/>
      <c r="K334" s="473"/>
      <c r="L334" s="472"/>
      <c r="M334" s="386"/>
    </row>
    <row r="335" spans="1:13" ht="21.75" hidden="1" customHeight="1">
      <c r="A335" s="858"/>
      <c r="B335" s="858"/>
      <c r="C335" s="858"/>
      <c r="D335" s="858"/>
      <c r="E335" s="858"/>
      <c r="F335" s="858"/>
      <c r="G335" s="858"/>
      <c r="H335" s="858"/>
      <c r="I335" s="858"/>
      <c r="J335" s="472"/>
      <c r="K335" s="473"/>
      <c r="L335" s="472"/>
      <c r="M335" s="386"/>
    </row>
    <row r="336" spans="1:13" ht="16.5" hidden="1" customHeight="1">
      <c r="A336" s="390"/>
      <c r="B336" s="390"/>
      <c r="C336" s="390"/>
      <c r="D336" s="390"/>
      <c r="E336" s="390"/>
      <c r="F336" s="390"/>
      <c r="G336" s="390"/>
      <c r="H336" s="390"/>
      <c r="I336" s="390"/>
      <c r="J336" s="390"/>
    </row>
    <row r="337" spans="1:10" hidden="1">
      <c r="A337" s="390"/>
      <c r="B337" s="390"/>
      <c r="C337" s="390"/>
      <c r="D337" s="390"/>
      <c r="E337" s="390"/>
      <c r="F337" s="390"/>
      <c r="G337" s="390"/>
      <c r="H337" s="390"/>
      <c r="I337" s="390"/>
      <c r="J337" s="390"/>
    </row>
    <row r="339" spans="1:10" ht="16.5">
      <c r="B339" s="384" t="s">
        <v>6</v>
      </c>
      <c r="C339" s="805" t="str">
        <f>'Attach 3(JV)'!B24</f>
        <v/>
      </c>
      <c r="D339" s="805"/>
      <c r="F339" s="356" t="s">
        <v>4</v>
      </c>
      <c r="G339" s="806" t="str">
        <f>'Attach 3(JV)'!E24</f>
        <v/>
      </c>
      <c r="H339" s="806"/>
      <c r="I339" s="806"/>
    </row>
    <row r="340" spans="1:10" ht="16.5">
      <c r="B340" s="384" t="s">
        <v>7</v>
      </c>
      <c r="C340" s="805" t="str">
        <f>'Attach 3(JV)'!B25</f>
        <v/>
      </c>
      <c r="D340" s="805"/>
      <c r="F340" s="356" t="s">
        <v>5</v>
      </c>
      <c r="G340" s="806" t="str">
        <f>'Attach 3(JV)'!E25</f>
        <v/>
      </c>
      <c r="H340" s="806"/>
      <c r="I340" s="806"/>
    </row>
  </sheetData>
  <sheetProtection password="CC69" sheet="1" formatColumns="0" formatRows="0" selectLockedCells="1"/>
  <customSheetViews>
    <customSheetView guid="{B7CC3635-BEA1-4EB6-9397-ABEDC5D04D5E}" showPageBreaks="1" showGridLines="0" zeroValues="0" fitToPage="1" printArea="1" hiddenRows="1" view="pageBreakPreview">
      <selection activeCell="A5" sqref="A5:I5"/>
      <rowBreaks count="4" manualBreakCount="4">
        <brk id="34" max="8" man="1"/>
        <brk id="169" max="8" man="1"/>
        <brk id="216" max="8" man="1"/>
        <brk id="302" max="8" man="1"/>
      </rowBreaks>
      <pageMargins left="0.42" right="0.28999999999999998" top="0.4" bottom="0.31" header="0.32" footer="0.24"/>
      <printOptions horizontalCentered="1"/>
      <pageSetup paperSize="9" scale="81" orientation="portrait" horizontalDpi="4294967295" verticalDpi="4294967295" r:id="rId1"/>
      <headerFooter alignWithMargins="0"/>
    </customSheetView>
    <customSheetView guid="{7518E083-431A-45D0-A3DD-DF0866826B90}" showPageBreaks="1" showGridLines="0" zeroValues="0" fitToPage="1" printArea="1" hiddenRows="1" view="pageBreakPreview">
      <selection activeCell="A5" sqref="A5:I5"/>
      <rowBreaks count="4" manualBreakCount="4">
        <brk id="34" max="8" man="1"/>
        <brk id="169" max="8" man="1"/>
        <brk id="216" max="8" man="1"/>
        <brk id="302" max="8" man="1"/>
      </rowBreaks>
      <pageMargins left="0.42" right="0.28999999999999998" top="0.4" bottom="0.31" header="0.32" footer="0.24"/>
      <printOptions horizontalCentered="1"/>
      <pageSetup paperSize="9" scale="81" orientation="portrait" horizontalDpi="4294967295" verticalDpi="4294967295" r:id="rId2"/>
      <headerFooter alignWithMargins="0"/>
    </customSheetView>
    <customSheetView guid="{CD28740F-9825-447C-B887-B18F0232D126}" showPageBreaks="1" showGridLines="0" zeroValues="0" fitToPage="1" printArea="1" hiddenRows="1" view="pageBreakPreview">
      <selection activeCell="A5" sqref="A5:I5"/>
      <rowBreaks count="4" manualBreakCount="4">
        <brk id="34" max="8" man="1"/>
        <brk id="169" max="8" man="1"/>
        <brk id="216" max="8" man="1"/>
        <brk id="302" max="8" man="1"/>
      </rowBreaks>
      <pageMargins left="0.42" right="0.28999999999999998" top="0.4" bottom="0.31" header="0.32" footer="0.24"/>
      <printOptions horizontalCentered="1"/>
      <pageSetup paperSize="9" scale="81" orientation="portrait" horizontalDpi="4294967295" verticalDpi="4294967295" r:id="rId3"/>
      <headerFooter alignWithMargins="0"/>
    </customSheetView>
    <customSheetView guid="{012A8702-091E-4FD1-8E26-12B65B8B3B8C}" scale="110" showPageBreaks="1" showGridLines="0" zeroValues="0" printArea="1" hiddenRows="1" view="pageBreakPreview">
      <selection activeCell="C14" sqref="C14"/>
      <rowBreaks count="4" manualBreakCount="4">
        <brk id="34" max="8" man="1"/>
        <brk id="169" max="8" man="1"/>
        <brk id="216" max="8" man="1"/>
        <brk id="302" max="8" man="1"/>
      </rowBreaks>
      <pageMargins left="0.42" right="0.28999999999999998" top="0.4" bottom="0.31" header="0.32" footer="0.24"/>
      <printOptions horizontalCentered="1"/>
      <pageSetup paperSize="9" scale="77" fitToHeight="0" orientation="portrait" horizontalDpi="4294967295" verticalDpi="4294967295" r:id="rId4"/>
      <headerFooter alignWithMargins="0"/>
    </customSheetView>
    <customSheetView guid="{0D490C87-B003-4943-9825-ACE0B8E7CC06}" scale="110" showPageBreaks="1" showGridLines="0" zeroValues="0" printArea="1" hiddenRows="1" view="pageBreakPreview" topLeftCell="A95">
      <selection activeCell="H105" sqref="H105:I105"/>
      <rowBreaks count="8" manualBreakCount="8">
        <brk id="34" max="8" man="1"/>
        <brk id="68" max="8" man="1"/>
        <brk id="101" max="8" man="1"/>
        <brk id="137" max="8" man="1"/>
        <brk id="169" max="8" man="1"/>
        <brk id="216" max="8" man="1"/>
        <brk id="290" max="8" man="1"/>
        <brk id="302" max="8" man="1"/>
      </rowBreaks>
      <pageMargins left="0.42" right="0.28999999999999998" top="0.4" bottom="0.31" header="0.32" footer="0.24"/>
      <printOptions horizontalCentered="1"/>
      <pageSetup paperSize="9" scale="77" fitToHeight="0" orientation="portrait" horizontalDpi="4294967295" verticalDpi="4294967295" r:id="rId5"/>
      <headerFooter alignWithMargins="0"/>
    </customSheetView>
    <customSheetView guid="{4D67A8FB-66CE-4EFD-8932-C754BE25ED43}" scale="110" showPageBreaks="1" showGridLines="0" zeroValues="0" printArea="1" hiddenRows="1" view="pageBreakPreview" topLeftCell="A2">
      <selection activeCell="J17" sqref="J17"/>
      <rowBreaks count="9" manualBreakCount="9">
        <brk id="34" max="8" man="1"/>
        <brk id="71" max="8" man="1"/>
        <brk id="108" max="8" man="1"/>
        <brk id="141" max="8" man="1"/>
        <brk id="203" max="8" man="1"/>
        <brk id="206" max="8" man="1"/>
        <brk id="253" max="8" man="1"/>
        <brk id="328" max="8" man="1"/>
        <brk id="339" max="8" man="1"/>
      </rowBreaks>
      <pageMargins left="0.42" right="0.28999999999999998" top="0.4" bottom="0.31" header="0.32" footer="0.24"/>
      <printOptions horizontalCentered="1"/>
      <pageSetup paperSize="9" scale="77" fitToHeight="0" orientation="portrait" horizontalDpi="4294967295" verticalDpi="4294967295" r:id="rId6"/>
      <headerFooter alignWithMargins="0"/>
    </customSheetView>
    <customSheetView guid="{B07CB001-8FAF-40AD-8AD5-A65A64B33B35}" scale="110" showPageBreaks="1" showGridLines="0" zeroValues="0" printArea="1" hiddenRows="1" view="pageBreakPreview" topLeftCell="A53">
      <selection activeCell="F64" sqref="F64:G64"/>
      <rowBreaks count="8" manualBreakCount="8">
        <brk id="34" max="8" man="1"/>
        <brk id="70" max="8" man="1"/>
        <brk id="102" max="8" man="1"/>
        <brk id="139" max="8" man="1"/>
        <brk id="170" max="8" man="1"/>
        <brk id="217" max="8" man="1"/>
        <brk id="291" max="8" man="1"/>
        <brk id="303" max="8" man="1"/>
      </rowBreaks>
      <pageMargins left="0.42" right="0.28999999999999998" top="0.4" bottom="0.31" header="0.32" footer="0.24"/>
      <printOptions horizontalCentered="1"/>
      <pageSetup paperSize="9" scale="77" fitToHeight="0" orientation="portrait" horizontalDpi="4294967295" verticalDpi="4294967295" r:id="rId7"/>
      <headerFooter alignWithMargins="0"/>
    </customSheetView>
    <customSheetView guid="{8CF338B0-8CA3-4AF4-816D-CB7A6D8E33BC}" scale="85" showPageBreaks="1" showGridLines="0" zeroValues="0" printArea="1" hiddenRows="1" view="pageBreakPreview" topLeftCell="A177">
      <selection activeCell="F177" sqref="F177"/>
      <rowBreaks count="8" manualBreakCount="8">
        <brk id="34" max="8" man="1"/>
        <brk id="70" max="8" man="1"/>
        <brk id="102" max="8" man="1"/>
        <brk id="139" max="8" man="1"/>
        <brk id="170" max="8" man="1"/>
        <brk id="217" max="8" man="1"/>
        <brk id="291" max="8" man="1"/>
        <brk id="303" max="8" man="1"/>
      </rowBreaks>
      <pageMargins left="0.42" right="0.28999999999999998" top="0.4" bottom="0.31" header="0.32" footer="0.24"/>
      <printOptions horizontalCentered="1"/>
      <pageSetup paperSize="9" scale="77" fitToHeight="0" orientation="portrait" horizontalDpi="4294967295" verticalDpi="4294967295" r:id="rId8"/>
      <headerFooter alignWithMargins="0"/>
    </customSheetView>
    <customSheetView guid="{D05C69EC-C4A6-4AED-AFBA-A3044FD4B3FB}" scale="85" showPageBreaks="1" showGridLines="0" zeroValues="0" printArea="1" hiddenRows="1" view="pageBreakPreview" topLeftCell="A242">
      <selection activeCell="C298" sqref="C298:I298"/>
      <rowBreaks count="9" manualBreakCount="9">
        <brk id="34" max="8" man="1"/>
        <brk id="67" max="8" man="1"/>
        <brk id="99" max="8" man="1"/>
        <brk id="155" max="8" man="1"/>
        <brk id="162" max="8" man="1"/>
        <brk id="209" max="8" man="1"/>
        <brk id="250" max="8" man="1"/>
        <brk id="283" max="8" man="1"/>
        <brk id="294" max="8" man="1"/>
      </rowBreaks>
      <pageMargins left="0.42" right="0.28999999999999998" top="0.4" bottom="0.31" header="0.32" footer="0.24"/>
      <printOptions horizontalCentered="1"/>
      <pageSetup paperSize="9" scale="77" fitToHeight="0" orientation="portrait" horizontalDpi="4294967295" verticalDpi="4294967295" r:id="rId9"/>
      <headerFooter alignWithMargins="0"/>
    </customSheetView>
    <customSheetView guid="{BE615921-12B2-47E1-81BB-292B559B4C46}" showPageBreaks="1" showGridLines="0" zeroValues="0" printArea="1" hiddenColumns="1" view="pageBreakPreview" topLeftCell="A135">
      <selection activeCell="F152" sqref="F152:G152"/>
      <rowBreaks count="10" manualBreakCount="10">
        <brk id="34" max="8" man="1"/>
        <brk id="65" max="8" man="1"/>
        <brk id="98" max="8" man="1"/>
        <brk id="133" max="8" man="1"/>
        <brk id="146" max="8" man="1"/>
        <brk id="178" max="8" man="1"/>
        <brk id="225" max="8" man="1"/>
        <brk id="266" max="8" man="1"/>
        <brk id="305" max="8" man="1"/>
        <brk id="310" max="8" man="1"/>
      </rowBreaks>
      <pageMargins left="0.42" right="0.28999999999999998" top="0.4" bottom="0.31" header="0.32" footer="0.24"/>
      <printOptions horizontalCentered="1"/>
      <pageSetup paperSize="9" scale="77" fitToHeight="0" orientation="portrait" horizontalDpi="4294967295" verticalDpi="4294967295" r:id="rId10"/>
      <headerFooter alignWithMargins="0"/>
    </customSheetView>
    <customSheetView guid="{13A93EBF-985A-49FD-9FE0-DC75D238EC8C}" scale="110" showPageBreaks="1" showGridLines="0" zeroValues="0" printArea="1" hiddenRows="1" hiddenColumns="1" view="pageBreakPreview">
      <selection activeCell="F208" sqref="F208"/>
      <rowBreaks count="7" manualBreakCount="7">
        <brk id="34" max="8" man="1"/>
        <brk id="62" max="8" man="1"/>
        <brk id="96" max="8" man="1"/>
        <brk id="125" max="8" man="1"/>
        <brk id="167" max="8" man="1"/>
        <brk id="214" max="8" man="1"/>
        <brk id="299" max="8" man="1"/>
      </rowBreaks>
      <pageMargins left="0.42" right="0.28999999999999998" top="0.4" bottom="0.31" header="0.32" footer="0.24"/>
      <printOptions horizontalCentered="1"/>
      <pageSetup paperSize="9" scale="77" fitToHeight="0" orientation="portrait" horizontalDpi="4294967295" verticalDpi="4294967295" r:id="rId11"/>
      <headerFooter alignWithMargins="0"/>
    </customSheetView>
    <customSheetView guid="{1F125E51-1799-42D0-B41E-DC039BB17D59}" scale="85" showPageBreaks="1" showGridLines="0" zeroValues="0" printArea="1" hiddenRows="1" view="pageBreakPreview" topLeftCell="A283">
      <selection activeCell="C308" sqref="C308:I308"/>
      <rowBreaks count="8" manualBreakCount="8">
        <brk id="34" max="8" man="1"/>
        <brk id="67" max="8" man="1"/>
        <brk id="100" max="8" man="1"/>
        <brk id="165" max="8" man="1"/>
        <brk id="170" max="8" man="1"/>
        <brk id="217" max="8" man="1"/>
        <brk id="291" max="8" man="1"/>
        <brk id="303" max="8" man="1"/>
      </rowBreaks>
      <pageMargins left="0.42" right="0.28999999999999998" top="0.4" bottom="0.31" header="0.32" footer="0.24"/>
      <printOptions horizontalCentered="1"/>
      <pageSetup paperSize="9" scale="77" fitToHeight="0" orientation="portrait" horizontalDpi="4294967295" verticalDpi="4294967295" r:id="rId12"/>
      <headerFooter alignWithMargins="0"/>
    </customSheetView>
    <customSheetView guid="{77353208-2D17-4D2E-ADE3-4F168F350B73}" scale="110" showPageBreaks="1" showGridLines="0" zeroValues="0" printArea="1" hiddenRows="1" view="pageBreakPreview" topLeftCell="A53">
      <selection activeCell="F64" sqref="F64:G64"/>
      <rowBreaks count="8" manualBreakCount="8">
        <brk id="34" max="8" man="1"/>
        <brk id="69" max="8" man="1"/>
        <brk id="102" max="8" man="1"/>
        <brk id="139" max="8" man="1"/>
        <brk id="170" max="8" man="1"/>
        <brk id="217" max="8" man="1"/>
        <brk id="291" max="8" man="1"/>
        <brk id="303" max="8" man="1"/>
      </rowBreaks>
      <pageMargins left="0.42" right="0.28999999999999998" top="0.4" bottom="0.31" header="0.32" footer="0.24"/>
      <printOptions horizontalCentered="1"/>
      <pageSetup paperSize="9" scale="77" fitToHeight="0" orientation="portrait" horizontalDpi="4294967295" verticalDpi="4294967295" r:id="rId13"/>
      <headerFooter alignWithMargins="0"/>
    </customSheetView>
    <customSheetView guid="{010B040B-83D1-42E5-9354-A9BE9113BDAC}" scale="110" showPageBreaks="1" showGridLines="0" zeroValues="0" printArea="1" hiddenRows="1" view="pageBreakPreview">
      <selection activeCell="C14" sqref="C14"/>
      <rowBreaks count="4" manualBreakCount="4">
        <brk id="34" max="8" man="1"/>
        <brk id="169" max="8" man="1"/>
        <brk id="216" max="8" man="1"/>
        <brk id="302" max="8" man="1"/>
      </rowBreaks>
      <pageMargins left="0.42" right="0.28999999999999998" top="0.4" bottom="0.31" header="0.32" footer="0.24"/>
      <printOptions horizontalCentered="1"/>
      <pageSetup paperSize="9" scale="77" fitToHeight="0" orientation="portrait" horizontalDpi="4294967295" verticalDpi="4294967295" r:id="rId14"/>
      <headerFooter alignWithMargins="0"/>
    </customSheetView>
    <customSheetView guid="{FC200EB0-6614-47DB-96CE-7610471486D9}" scale="110" showPageBreaks="1" showGridLines="0" zeroValues="0" fitToPage="1" printArea="1" hiddenRows="1" view="pageBreakPreview">
      <selection activeCell="A15" sqref="A15:I15"/>
      <rowBreaks count="4" manualBreakCount="4">
        <brk id="34" max="8" man="1"/>
        <brk id="169" max="8" man="1"/>
        <brk id="216" max="8" man="1"/>
        <brk id="302" max="8" man="1"/>
      </rowBreaks>
      <pageMargins left="0.42" right="0.28999999999999998" top="0.4" bottom="0.31" header="0.32" footer="0.24"/>
      <printOptions horizontalCentered="1"/>
      <pageSetup paperSize="9" scale="81" orientation="portrait" horizontalDpi="4294967295" verticalDpi="4294967295" r:id="rId15"/>
      <headerFooter alignWithMargins="0"/>
    </customSheetView>
    <customSheetView guid="{35C772BD-8F05-4A18-BEC8-6AF744E22539}" showPageBreaks="1" showGridLines="0" zeroValues="0" fitToPage="1" printArea="1" hiddenRows="1" view="pageBreakPreview">
      <selection activeCell="A15" sqref="A15:I15"/>
      <rowBreaks count="4" manualBreakCount="4">
        <brk id="34" max="8" man="1"/>
        <brk id="169" max="8" man="1"/>
        <brk id="216" max="8" man="1"/>
        <brk id="302" max="8" man="1"/>
      </rowBreaks>
      <pageMargins left="0.42" right="0.28999999999999998" top="0.4" bottom="0.31" header="0.32" footer="0.24"/>
      <printOptions horizontalCentered="1"/>
      <pageSetup paperSize="9" scale="81" orientation="portrait" horizontalDpi="4294967295" verticalDpi="4294967295" r:id="rId16"/>
      <headerFooter alignWithMargins="0"/>
    </customSheetView>
    <customSheetView guid="{FADCBE67-C557-4BB1-9129-D4D2EFCC4742}" showPageBreaks="1" showGridLines="0" zeroValues="0" fitToPage="1" printArea="1" hiddenRows="1" view="pageBreakPreview">
      <selection activeCell="A5" sqref="A5:I5"/>
      <rowBreaks count="4" manualBreakCount="4">
        <brk id="34" max="8" man="1"/>
        <brk id="169" max="8" man="1"/>
        <brk id="216" max="8" man="1"/>
        <brk id="302" max="8" man="1"/>
      </rowBreaks>
      <pageMargins left="0.42" right="0.28999999999999998" top="0.4" bottom="0.31" header="0.32" footer="0.24"/>
      <printOptions horizontalCentered="1"/>
      <pageSetup paperSize="9" scale="81" orientation="portrait" horizontalDpi="4294967295" verticalDpi="4294967295" r:id="rId17"/>
      <headerFooter alignWithMargins="0"/>
    </customSheetView>
    <customSheetView guid="{E1B28BB1-ED8F-4C22-9AA1-AB162FCA7917}" showPageBreaks="1" showGridLines="0" zeroValues="0" fitToPage="1" printArea="1" hiddenRows="1" view="pageBreakPreview">
      <selection activeCell="A5" sqref="A5:I5"/>
      <rowBreaks count="4" manualBreakCount="4">
        <brk id="34" max="8" man="1"/>
        <brk id="169" max="8" man="1"/>
        <brk id="216" max="8" man="1"/>
        <brk id="302" max="8" man="1"/>
      </rowBreaks>
      <pageMargins left="0.42" right="0.28999999999999998" top="0.4" bottom="0.31" header="0.32" footer="0.24"/>
      <printOptions horizontalCentered="1"/>
      <pageSetup paperSize="9" scale="81" orientation="portrait" horizontalDpi="4294967295" verticalDpi="4294967295" r:id="rId18"/>
      <headerFooter alignWithMargins="0"/>
    </customSheetView>
  </customSheetViews>
  <mergeCells count="535">
    <mergeCell ref="B269:C269"/>
    <mergeCell ref="B274:C274"/>
    <mergeCell ref="D274:E274"/>
    <mergeCell ref="F274:G274"/>
    <mergeCell ref="H274:I274"/>
    <mergeCell ref="B260:I260"/>
    <mergeCell ref="D261:E261"/>
    <mergeCell ref="F261:F262"/>
    <mergeCell ref="G261:G262"/>
    <mergeCell ref="H261:I262"/>
    <mergeCell ref="B213:C213"/>
    <mergeCell ref="C321:I321"/>
    <mergeCell ref="C323:I323"/>
    <mergeCell ref="B304:G304"/>
    <mergeCell ref="C305:I305"/>
    <mergeCell ref="C306:I306"/>
    <mergeCell ref="F275:G275"/>
    <mergeCell ref="H275:I275"/>
    <mergeCell ref="B270:C270"/>
    <mergeCell ref="D270:E270"/>
    <mergeCell ref="H270:I270"/>
    <mergeCell ref="B271:I271"/>
    <mergeCell ref="B273:C273"/>
    <mergeCell ref="D273:E273"/>
    <mergeCell ref="F273:G273"/>
    <mergeCell ref="H273:I273"/>
    <mergeCell ref="B268:C268"/>
    <mergeCell ref="D268:E268"/>
    <mergeCell ref="B287:I287"/>
    <mergeCell ref="B289:I289"/>
    <mergeCell ref="B285:I285"/>
    <mergeCell ref="H256:I256"/>
    <mergeCell ref="B257:C257"/>
    <mergeCell ref="H268:I268"/>
    <mergeCell ref="H330:I330"/>
    <mergeCell ref="B330:E330"/>
    <mergeCell ref="B329:E329"/>
    <mergeCell ref="C310:I310"/>
    <mergeCell ref="C311:I311"/>
    <mergeCell ref="B275:C275"/>
    <mergeCell ref="D275:E275"/>
    <mergeCell ref="B327:I327"/>
    <mergeCell ref="B320:I320"/>
    <mergeCell ref="B325:I325"/>
    <mergeCell ref="C312:I312"/>
    <mergeCell ref="C313:I313"/>
    <mergeCell ref="C314:I314"/>
    <mergeCell ref="B276:C276"/>
    <mergeCell ref="D276:E276"/>
    <mergeCell ref="F276:G276"/>
    <mergeCell ref="H276:I276"/>
    <mergeCell ref="B277:C277"/>
    <mergeCell ref="D277:E277"/>
    <mergeCell ref="F277:G277"/>
    <mergeCell ref="H277:I277"/>
    <mergeCell ref="C300:I300"/>
    <mergeCell ref="C301:I301"/>
    <mergeCell ref="H141:I141"/>
    <mergeCell ref="B142:E142"/>
    <mergeCell ref="H142:I142"/>
    <mergeCell ref="H331:I331"/>
    <mergeCell ref="B209:C209"/>
    <mergeCell ref="B229:C229"/>
    <mergeCell ref="A335:I335"/>
    <mergeCell ref="B193:C193"/>
    <mergeCell ref="B214:C214"/>
    <mergeCell ref="B230:C230"/>
    <mergeCell ref="F330:G330"/>
    <mergeCell ref="C302:I302"/>
    <mergeCell ref="B291:I291"/>
    <mergeCell ref="B292:G292"/>
    <mergeCell ref="C293:I293"/>
    <mergeCell ref="C294:I294"/>
    <mergeCell ref="C295:I295"/>
    <mergeCell ref="C296:I296"/>
    <mergeCell ref="B279:I279"/>
    <mergeCell ref="B281:I281"/>
    <mergeCell ref="B282:I282"/>
    <mergeCell ref="B284:I284"/>
    <mergeCell ref="B258:I258"/>
    <mergeCell ref="D256:E256"/>
    <mergeCell ref="B124:F125"/>
    <mergeCell ref="B119:F119"/>
    <mergeCell ref="G134:I134"/>
    <mergeCell ref="G119:I119"/>
    <mergeCell ref="B120:F120"/>
    <mergeCell ref="B121:F121"/>
    <mergeCell ref="B108:G108"/>
    <mergeCell ref="H108:I108"/>
    <mergeCell ref="B104:I104"/>
    <mergeCell ref="B105:G105"/>
    <mergeCell ref="B112:F112"/>
    <mergeCell ref="A127:I127"/>
    <mergeCell ref="B133:I133"/>
    <mergeCell ref="B134:F134"/>
    <mergeCell ref="A122:A123"/>
    <mergeCell ref="B122:F123"/>
    <mergeCell ref="B128:I128"/>
    <mergeCell ref="B129:I129"/>
    <mergeCell ref="B131:I131"/>
    <mergeCell ref="G111:I111"/>
    <mergeCell ref="G112:I112"/>
    <mergeCell ref="A114:A115"/>
    <mergeCell ref="B113:F113"/>
    <mergeCell ref="B118:I118"/>
    <mergeCell ref="A72:A74"/>
    <mergeCell ref="H81:I81"/>
    <mergeCell ref="F81:G81"/>
    <mergeCell ref="A75:I75"/>
    <mergeCell ref="F79:G79"/>
    <mergeCell ref="B92:I92"/>
    <mergeCell ref="H72:I72"/>
    <mergeCell ref="F73:G73"/>
    <mergeCell ref="H73:I73"/>
    <mergeCell ref="F74:G74"/>
    <mergeCell ref="B76:E77"/>
    <mergeCell ref="B86:E86"/>
    <mergeCell ref="F86:I86"/>
    <mergeCell ref="B87:E87"/>
    <mergeCell ref="F83:G83"/>
    <mergeCell ref="H82:I82"/>
    <mergeCell ref="B88:E88"/>
    <mergeCell ref="B82:E82"/>
    <mergeCell ref="B83:E83"/>
    <mergeCell ref="B84:E84"/>
    <mergeCell ref="B85:E85"/>
    <mergeCell ref="H83:I83"/>
    <mergeCell ref="F82:G82"/>
    <mergeCell ref="H85:I85"/>
    <mergeCell ref="H88:I88"/>
    <mergeCell ref="F88:G88"/>
    <mergeCell ref="H84:I84"/>
    <mergeCell ref="F84:G84"/>
    <mergeCell ref="F85:G85"/>
    <mergeCell ref="F87:G87"/>
    <mergeCell ref="H87:I87"/>
    <mergeCell ref="B12:D12"/>
    <mergeCell ref="B30:I30"/>
    <mergeCell ref="B51:I51"/>
    <mergeCell ref="B57:I57"/>
    <mergeCell ref="H80:I80"/>
    <mergeCell ref="F78:G78"/>
    <mergeCell ref="H78:I78"/>
    <mergeCell ref="F72:G72"/>
    <mergeCell ref="H74:I74"/>
    <mergeCell ref="F80:G80"/>
    <mergeCell ref="B65:I65"/>
    <mergeCell ref="B66:E66"/>
    <mergeCell ref="F66:G66"/>
    <mergeCell ref="H66:I66"/>
    <mergeCell ref="B67:I67"/>
    <mergeCell ref="F70:G70"/>
    <mergeCell ref="H63:I63"/>
    <mergeCell ref="C339:D339"/>
    <mergeCell ref="G339:I339"/>
    <mergeCell ref="B266:C266"/>
    <mergeCell ref="D266:E266"/>
    <mergeCell ref="H266:I266"/>
    <mergeCell ref="B267:C267"/>
    <mergeCell ref="D267:E267"/>
    <mergeCell ref="H267:I267"/>
    <mergeCell ref="B263:C263"/>
    <mergeCell ref="D263:E263"/>
    <mergeCell ref="F263:G263"/>
    <mergeCell ref="H263:I263"/>
    <mergeCell ref="B264:E264"/>
    <mergeCell ref="B265:C265"/>
    <mergeCell ref="D265:E265"/>
    <mergeCell ref="H265:I265"/>
    <mergeCell ref="F334:G334"/>
    <mergeCell ref="B331:E331"/>
    <mergeCell ref="F331:G331"/>
    <mergeCell ref="B328:C328"/>
    <mergeCell ref="D328:E328"/>
    <mergeCell ref="F328:G328"/>
    <mergeCell ref="H328:I328"/>
    <mergeCell ref="B319:I319"/>
    <mergeCell ref="C340:D340"/>
    <mergeCell ref="G340:I340"/>
    <mergeCell ref="B81:E81"/>
    <mergeCell ref="H106:I106"/>
    <mergeCell ref="H105:I105"/>
    <mergeCell ref="F333:G333"/>
    <mergeCell ref="F329:G329"/>
    <mergeCell ref="H329:I329"/>
    <mergeCell ref="H334:I334"/>
    <mergeCell ref="B334:E334"/>
    <mergeCell ref="B333:E333"/>
    <mergeCell ref="H332:I332"/>
    <mergeCell ref="B332:E332"/>
    <mergeCell ref="F332:G332"/>
    <mergeCell ref="H333:I333"/>
    <mergeCell ref="C307:I307"/>
    <mergeCell ref="C308:I308"/>
    <mergeCell ref="C309:I309"/>
    <mergeCell ref="B316:I316"/>
    <mergeCell ref="C297:I297"/>
    <mergeCell ref="C298:I298"/>
    <mergeCell ref="C299:I299"/>
    <mergeCell ref="D269:E269"/>
    <mergeCell ref="H269:I269"/>
    <mergeCell ref="D257:E257"/>
    <mergeCell ref="H257:I257"/>
    <mergeCell ref="B254:C254"/>
    <mergeCell ref="D254:E254"/>
    <mergeCell ref="H254:I254"/>
    <mergeCell ref="B255:C255"/>
    <mergeCell ref="D255:E255"/>
    <mergeCell ref="H255:I255"/>
    <mergeCell ref="B251:E251"/>
    <mergeCell ref="B252:C252"/>
    <mergeCell ref="D252:E252"/>
    <mergeCell ref="H252:I252"/>
    <mergeCell ref="B253:C253"/>
    <mergeCell ref="D253:E253"/>
    <mergeCell ref="H253:I253"/>
    <mergeCell ref="B256:C256"/>
    <mergeCell ref="B247:I247"/>
    <mergeCell ref="D248:E248"/>
    <mergeCell ref="F248:F249"/>
    <mergeCell ref="G248:G249"/>
    <mergeCell ref="H248:I249"/>
    <mergeCell ref="B250:C250"/>
    <mergeCell ref="D250:E250"/>
    <mergeCell ref="F250:G250"/>
    <mergeCell ref="H250:I250"/>
    <mergeCell ref="B244:C244"/>
    <mergeCell ref="D244:E244"/>
    <mergeCell ref="F244:G244"/>
    <mergeCell ref="H244:I244"/>
    <mergeCell ref="B246:E246"/>
    <mergeCell ref="F246:I246"/>
    <mergeCell ref="B242:C242"/>
    <mergeCell ref="D242:E242"/>
    <mergeCell ref="F242:G242"/>
    <mergeCell ref="H242:I242"/>
    <mergeCell ref="B243:C243"/>
    <mergeCell ref="D243:E243"/>
    <mergeCell ref="F243:G243"/>
    <mergeCell ref="H243:I243"/>
    <mergeCell ref="F237:G237"/>
    <mergeCell ref="H237:I237"/>
    <mergeCell ref="B238:I238"/>
    <mergeCell ref="B237:E237"/>
    <mergeCell ref="B241:C241"/>
    <mergeCell ref="D241:E241"/>
    <mergeCell ref="F241:G241"/>
    <mergeCell ref="H241:I241"/>
    <mergeCell ref="H240:I240"/>
    <mergeCell ref="F240:G240"/>
    <mergeCell ref="F235:G235"/>
    <mergeCell ref="H235:I235"/>
    <mergeCell ref="B236:C236"/>
    <mergeCell ref="D236:E236"/>
    <mergeCell ref="F236:G236"/>
    <mergeCell ref="H236:I236"/>
    <mergeCell ref="B235:E235"/>
    <mergeCell ref="B233:C233"/>
    <mergeCell ref="D233:E233"/>
    <mergeCell ref="F233:G233"/>
    <mergeCell ref="H233:I233"/>
    <mergeCell ref="B234:C234"/>
    <mergeCell ref="D234:E234"/>
    <mergeCell ref="F234:G234"/>
    <mergeCell ref="H234:I234"/>
    <mergeCell ref="H230:I230"/>
    <mergeCell ref="D231:E231"/>
    <mergeCell ref="H231:I231"/>
    <mergeCell ref="D232:E232"/>
    <mergeCell ref="H232:I232"/>
    <mergeCell ref="D228:E228"/>
    <mergeCell ref="H228:I228"/>
    <mergeCell ref="D229:E229"/>
    <mergeCell ref="H229:I229"/>
    <mergeCell ref="D230:E230"/>
    <mergeCell ref="H227:I227"/>
    <mergeCell ref="B217:I217"/>
    <mergeCell ref="B222:I222"/>
    <mergeCell ref="D223:E223"/>
    <mergeCell ref="F223:I224"/>
    <mergeCell ref="D224:E224"/>
    <mergeCell ref="D225:E225"/>
    <mergeCell ref="F225:G225"/>
    <mergeCell ref="H225:I225"/>
    <mergeCell ref="B225:C225"/>
    <mergeCell ref="B226:E226"/>
    <mergeCell ref="D227:E227"/>
    <mergeCell ref="H214:I214"/>
    <mergeCell ref="D215:E215"/>
    <mergeCell ref="H215:I215"/>
    <mergeCell ref="D216:E216"/>
    <mergeCell ref="H216:I216"/>
    <mergeCell ref="D212:E212"/>
    <mergeCell ref="H212:I212"/>
    <mergeCell ref="D213:E213"/>
    <mergeCell ref="H213:I213"/>
    <mergeCell ref="D214:E214"/>
    <mergeCell ref="D209:E209"/>
    <mergeCell ref="F209:G209"/>
    <mergeCell ref="H209:I209"/>
    <mergeCell ref="B210:E210"/>
    <mergeCell ref="D211:E211"/>
    <mergeCell ref="H211:I211"/>
    <mergeCell ref="F211:G211"/>
    <mergeCell ref="B205:E205"/>
    <mergeCell ref="F205:I205"/>
    <mergeCell ref="B206:I206"/>
    <mergeCell ref="D207:E207"/>
    <mergeCell ref="F207:I208"/>
    <mergeCell ref="D208:E208"/>
    <mergeCell ref="B202:C202"/>
    <mergeCell ref="D202:E202"/>
    <mergeCell ref="F202:G202"/>
    <mergeCell ref="H202:I202"/>
    <mergeCell ref="B203:E203"/>
    <mergeCell ref="F203:I203"/>
    <mergeCell ref="B200:C200"/>
    <mergeCell ref="D200:E200"/>
    <mergeCell ref="F200:G200"/>
    <mergeCell ref="H200:I200"/>
    <mergeCell ref="B201:E201"/>
    <mergeCell ref="F201:I201"/>
    <mergeCell ref="H182:I182"/>
    <mergeCell ref="B196:C196"/>
    <mergeCell ref="D196:E196"/>
    <mergeCell ref="H196:I196"/>
    <mergeCell ref="B197:I197"/>
    <mergeCell ref="B199:C199"/>
    <mergeCell ref="D199:E199"/>
    <mergeCell ref="F199:G199"/>
    <mergeCell ref="H199:I199"/>
    <mergeCell ref="D193:E193"/>
    <mergeCell ref="H193:I193"/>
    <mergeCell ref="D194:E194"/>
    <mergeCell ref="H194:I194"/>
    <mergeCell ref="D195:E195"/>
    <mergeCell ref="H195:I195"/>
    <mergeCell ref="D179:E179"/>
    <mergeCell ref="H179:I179"/>
    <mergeCell ref="B180:C180"/>
    <mergeCell ref="D180:E180"/>
    <mergeCell ref="D181:E181"/>
    <mergeCell ref="D191:E191"/>
    <mergeCell ref="H191:I191"/>
    <mergeCell ref="B192:C192"/>
    <mergeCell ref="D192:E192"/>
    <mergeCell ref="H192:I192"/>
    <mergeCell ref="B188:C188"/>
    <mergeCell ref="D188:E188"/>
    <mergeCell ref="F188:G188"/>
    <mergeCell ref="D190:E190"/>
    <mergeCell ref="H190:I190"/>
    <mergeCell ref="B183:I183"/>
    <mergeCell ref="B185:I185"/>
    <mergeCell ref="D186:E186"/>
    <mergeCell ref="F186:I187"/>
    <mergeCell ref="D187:E187"/>
    <mergeCell ref="H188:I188"/>
    <mergeCell ref="B189:E189"/>
    <mergeCell ref="H181:I181"/>
    <mergeCell ref="D182:E182"/>
    <mergeCell ref="B172:I172"/>
    <mergeCell ref="D173:E173"/>
    <mergeCell ref="F173:I174"/>
    <mergeCell ref="D174:E174"/>
    <mergeCell ref="B175:C175"/>
    <mergeCell ref="H180:I180"/>
    <mergeCell ref="F178:G178"/>
    <mergeCell ref="F142:G142"/>
    <mergeCell ref="B156:I156"/>
    <mergeCell ref="D175:E175"/>
    <mergeCell ref="F175:G175"/>
    <mergeCell ref="H175:I175"/>
    <mergeCell ref="B165:I165"/>
    <mergeCell ref="B167:I167"/>
    <mergeCell ref="B169:I169"/>
    <mergeCell ref="B150:G150"/>
    <mergeCell ref="B151:G151"/>
    <mergeCell ref="B176:E176"/>
    <mergeCell ref="D177:E177"/>
    <mergeCell ref="H177:I177"/>
    <mergeCell ref="D178:E178"/>
    <mergeCell ref="H178:I178"/>
    <mergeCell ref="F177:G177"/>
    <mergeCell ref="B179:C179"/>
    <mergeCell ref="B135:F135"/>
    <mergeCell ref="B144:I144"/>
    <mergeCell ref="G135:I135"/>
    <mergeCell ref="B161:I161"/>
    <mergeCell ref="B163:I163"/>
    <mergeCell ref="B137:E137"/>
    <mergeCell ref="F137:G137"/>
    <mergeCell ref="H137:I137"/>
    <mergeCell ref="B136:I136"/>
    <mergeCell ref="B154:I154"/>
    <mergeCell ref="H138:I138"/>
    <mergeCell ref="B139:E139"/>
    <mergeCell ref="F139:G139"/>
    <mergeCell ref="H139:I139"/>
    <mergeCell ref="B138:E138"/>
    <mergeCell ref="F138:G138"/>
    <mergeCell ref="B143:E143"/>
    <mergeCell ref="F143:G143"/>
    <mergeCell ref="H143:I143"/>
    <mergeCell ref="B141:E141"/>
    <mergeCell ref="F141:G141"/>
    <mergeCell ref="F140:G140"/>
    <mergeCell ref="H140:I140"/>
    <mergeCell ref="B140:E140"/>
    <mergeCell ref="B110:C110"/>
    <mergeCell ref="G120:I120"/>
    <mergeCell ref="B116:F117"/>
    <mergeCell ref="B111:F111"/>
    <mergeCell ref="B109:I109"/>
    <mergeCell ref="B114:F115"/>
    <mergeCell ref="B106:G106"/>
    <mergeCell ref="B101:I101"/>
    <mergeCell ref="H89:I89"/>
    <mergeCell ref="F89:G89"/>
    <mergeCell ref="B99:I99"/>
    <mergeCell ref="B100:I100"/>
    <mergeCell ref="B102:I102"/>
    <mergeCell ref="B107:G107"/>
    <mergeCell ref="H107:I107"/>
    <mergeCell ref="B93:I93"/>
    <mergeCell ref="B95:I95"/>
    <mergeCell ref="B97:I97"/>
    <mergeCell ref="B89:E89"/>
    <mergeCell ref="B63:E63"/>
    <mergeCell ref="F63:G63"/>
    <mergeCell ref="H70:I70"/>
    <mergeCell ref="B53:I53"/>
    <mergeCell ref="B55:I55"/>
    <mergeCell ref="B56:I56"/>
    <mergeCell ref="A59:I59"/>
    <mergeCell ref="B60:I60"/>
    <mergeCell ref="B61:I61"/>
    <mergeCell ref="B62:E62"/>
    <mergeCell ref="A68:A71"/>
    <mergeCell ref="B68:E71"/>
    <mergeCell ref="F68:G68"/>
    <mergeCell ref="H68:I68"/>
    <mergeCell ref="F69:G69"/>
    <mergeCell ref="B64:E64"/>
    <mergeCell ref="F64:G64"/>
    <mergeCell ref="H64:I64"/>
    <mergeCell ref="H69:I69"/>
    <mergeCell ref="F71:G71"/>
    <mergeCell ref="H71:I71"/>
    <mergeCell ref="D49:E49"/>
    <mergeCell ref="F49:G49"/>
    <mergeCell ref="H49:I49"/>
    <mergeCell ref="D50:E50"/>
    <mergeCell ref="F50:G50"/>
    <mergeCell ref="H50:I50"/>
    <mergeCell ref="F62:G62"/>
    <mergeCell ref="H62:I62"/>
    <mergeCell ref="B47:C47"/>
    <mergeCell ref="D47:E47"/>
    <mergeCell ref="F47:G47"/>
    <mergeCell ref="H47:I47"/>
    <mergeCell ref="D48:E48"/>
    <mergeCell ref="F48:G48"/>
    <mergeCell ref="H48:I48"/>
    <mergeCell ref="B42:C42"/>
    <mergeCell ref="D42:E42"/>
    <mergeCell ref="F42:G42"/>
    <mergeCell ref="H42:I42"/>
    <mergeCell ref="B45:C45"/>
    <mergeCell ref="D45:E45"/>
    <mergeCell ref="F45:G45"/>
    <mergeCell ref="H45:I45"/>
    <mergeCell ref="F44:G44"/>
    <mergeCell ref="H44:I44"/>
    <mergeCell ref="B46:C46"/>
    <mergeCell ref="D46:E46"/>
    <mergeCell ref="F46:G46"/>
    <mergeCell ref="H46:I46"/>
    <mergeCell ref="B43:C43"/>
    <mergeCell ref="D43:E43"/>
    <mergeCell ref="F43:G43"/>
    <mergeCell ref="H43:I43"/>
    <mergeCell ref="B44:C44"/>
    <mergeCell ref="D44:E44"/>
    <mergeCell ref="A39:A41"/>
    <mergeCell ref="B39:C41"/>
    <mergeCell ref="D39:E39"/>
    <mergeCell ref="F39:G39"/>
    <mergeCell ref="H39:I39"/>
    <mergeCell ref="D40:E40"/>
    <mergeCell ref="F40:G40"/>
    <mergeCell ref="H40:I40"/>
    <mergeCell ref="D41:E41"/>
    <mergeCell ref="F41:G41"/>
    <mergeCell ref="H41:I41"/>
    <mergeCell ref="B18:I18"/>
    <mergeCell ref="A19:I19"/>
    <mergeCell ref="A21:I21"/>
    <mergeCell ref="B22:I22"/>
    <mergeCell ref="B32:I32"/>
    <mergeCell ref="B33:I33"/>
    <mergeCell ref="B34:I34"/>
    <mergeCell ref="B38:C38"/>
    <mergeCell ref="D38:E38"/>
    <mergeCell ref="F38:G38"/>
    <mergeCell ref="H38:I38"/>
    <mergeCell ref="A36:A37"/>
    <mergeCell ref="B36:C37"/>
    <mergeCell ref="D36:E37"/>
    <mergeCell ref="F36:G37"/>
    <mergeCell ref="H36:I37"/>
    <mergeCell ref="A3:I3"/>
    <mergeCell ref="A5:I5"/>
    <mergeCell ref="A8:E8"/>
    <mergeCell ref="B9:D9"/>
    <mergeCell ref="B10:D10"/>
    <mergeCell ref="B11:D11"/>
    <mergeCell ref="D240:E240"/>
    <mergeCell ref="B240:C240"/>
    <mergeCell ref="B145:I145"/>
    <mergeCell ref="B147:I147"/>
    <mergeCell ref="B148:I148"/>
    <mergeCell ref="B158:I158"/>
    <mergeCell ref="B159:I159"/>
    <mergeCell ref="B170:I170"/>
    <mergeCell ref="B171:E171"/>
    <mergeCell ref="F171:I171"/>
    <mergeCell ref="B23:I23"/>
    <mergeCell ref="B24:I24"/>
    <mergeCell ref="B25:I25"/>
    <mergeCell ref="B27:I27"/>
    <mergeCell ref="B28:I28"/>
    <mergeCell ref="B29:I29"/>
    <mergeCell ref="A15:I15"/>
    <mergeCell ref="A17:I17"/>
  </mergeCells>
  <conditionalFormatting sqref="D190:I190 A252:I252">
    <cfRule type="expression" dxfId="45" priority="15" stopIfTrue="1">
      <formula>$F$189="No"</formula>
    </cfRule>
  </conditionalFormatting>
  <conditionalFormatting sqref="F38:I38">
    <cfRule type="expression" dxfId="44" priority="19" stopIfTrue="1">
      <formula>#REF!=2</formula>
    </cfRule>
  </conditionalFormatting>
  <conditionalFormatting sqref="F43:G50">
    <cfRule type="expression" dxfId="43" priority="21" stopIfTrue="1">
      <formula>$K$36=1</formula>
    </cfRule>
  </conditionalFormatting>
  <conditionalFormatting sqref="A29:I29">
    <cfRule type="expression" dxfId="42" priority="18" stopIfTrue="1">
      <formula>#REF!&lt;2</formula>
    </cfRule>
  </conditionalFormatting>
  <conditionalFormatting sqref="B18:I18">
    <cfRule type="expression" dxfId="41" priority="29" stopIfTrue="1">
      <formula>#REF!&lt;2</formula>
    </cfRule>
  </conditionalFormatting>
  <conditionalFormatting sqref="A17">
    <cfRule type="expression" dxfId="40" priority="30" stopIfTrue="1">
      <formula>#REF!=2</formula>
    </cfRule>
  </conditionalFormatting>
  <conditionalFormatting sqref="F39:G41">
    <cfRule type="expression" dxfId="39" priority="9" stopIfTrue="1">
      <formula>$K$36=1</formula>
    </cfRule>
  </conditionalFormatting>
  <conditionalFormatting sqref="H39:I50">
    <cfRule type="expression" dxfId="38" priority="10" stopIfTrue="1">
      <formula>OR($K$36=1,$L$36=1)</formula>
    </cfRule>
  </conditionalFormatting>
  <conditionalFormatting sqref="D328:E328 F278:I278 F202:I202 F188:I188 D186:F186 F198:I198 F245:I245 F190:I194 F252:I257 F175:I175 D173:F173 F209:I209 D207:F207 D248:E249 F250:I250 F248 H248 F212:I216 A19:I19 A27:I28 F179:I182 F196:I196 F195:H195 F203 F201 D174 D187 D208 F235:I237">
    <cfRule type="expression" dxfId="37" priority="41" stopIfTrue="1">
      <formula>#REF!="Sole Bidder"</formula>
    </cfRule>
  </conditionalFormatting>
  <conditionalFormatting sqref="A319 A315:I315 A316 A317:I318 A279:I291">
    <cfRule type="expression" dxfId="36" priority="69" stopIfTrue="1">
      <formula>#REF!="Sole Bidder"</formula>
    </cfRule>
  </conditionalFormatting>
  <conditionalFormatting sqref="A18">
    <cfRule type="expression" dxfId="35" priority="72" stopIfTrue="1">
      <formula>#REF!="Sole Bidder"</formula>
    </cfRule>
    <cfRule type="expression" dxfId="34" priority="73" stopIfTrue="1">
      <formula>#REF!=1</formula>
    </cfRule>
  </conditionalFormatting>
  <conditionalFormatting sqref="A246:I246 A259:I265 A270:I277 A266:A269 D266:I269">
    <cfRule type="expression" dxfId="33" priority="83" stopIfTrue="1">
      <formula>#REF!&lt;2</formula>
    </cfRule>
    <cfRule type="expression" dxfId="32" priority="84" stopIfTrue="1">
      <formula>#REF!=1</formula>
    </cfRule>
  </conditionalFormatting>
  <conditionalFormatting sqref="A304:I314 F328:G334">
    <cfRule type="expression" dxfId="31" priority="93" stopIfTrue="1">
      <formula>#REF!&lt;2</formula>
    </cfRule>
  </conditionalFormatting>
  <conditionalFormatting sqref="H328:I334">
    <cfRule type="expression" dxfId="30" priority="95" stopIfTrue="1">
      <formula>#REF!&lt;2</formula>
    </cfRule>
    <cfRule type="expression" dxfId="29" priority="96" stopIfTrue="1">
      <formula>#REF!=1</formula>
    </cfRule>
  </conditionalFormatting>
  <conditionalFormatting sqref="F42:G42">
    <cfRule type="expression" dxfId="28" priority="2" stopIfTrue="1">
      <formula>$K$36=1</formula>
    </cfRule>
  </conditionalFormatting>
  <conditionalFormatting sqref="B316:I316">
    <cfRule type="expression" dxfId="27" priority="1" stopIfTrue="1">
      <formula>#REF!="Sole Bidder"</formula>
    </cfRule>
  </conditionalFormatting>
  <dataValidations count="5">
    <dataValidation type="list" allowBlank="1" showInputMessage="1" showErrorMessage="1" sqref="F65380:I65380" xr:uid="{00000000-0002-0000-0400-000000000000}">
      <formula1>"SUPPLIED, TYPE TESTED, BOTH SUPPLIED AND TYPE TESTED"</formula1>
    </dataValidation>
    <dataValidation type="list" allowBlank="1" showInputMessage="1" showErrorMessage="1" sqref="F65368:I65368" xr:uid="{00000000-0002-0000-0400-000001000000}">
      <formula1>"SUBSIDIARY COMPANY, GROUP COMPANY, JOINT VENTURE COMPANY (JVC)"</formula1>
    </dataValidation>
    <dataValidation type="list" allowBlank="1" showInputMessage="1" showErrorMessage="1" sqref="F176 F226 F210" xr:uid="{00000000-0002-0000-0400-000002000000}">
      <formula1>"Yes, NO"</formula1>
    </dataValidation>
    <dataValidation type="list" allowBlank="1" showInputMessage="1" showErrorMessage="1" sqref="F189" xr:uid="{00000000-0002-0000-0400-000003000000}">
      <formula1>"Yes, No"</formula1>
    </dataValidation>
    <dataValidation type="list" allowBlank="1" showInputMessage="1" showErrorMessage="1" sqref="H150" xr:uid="{00000000-0002-0000-0400-000004000000}">
      <formula1>"Own, Access"</formula1>
    </dataValidation>
  </dataValidations>
  <printOptions horizontalCentered="1"/>
  <pageMargins left="0.42" right="0.28999999999999998" top="0.4" bottom="0.31" header="0.32" footer="0.24"/>
  <pageSetup paperSize="9" scale="81" orientation="portrait" horizontalDpi="4294967295" verticalDpi="4294967295" r:id="rId19"/>
  <headerFooter alignWithMargins="0"/>
  <rowBreaks count="4" manualBreakCount="4">
    <brk id="34" max="8" man="1"/>
    <brk id="169" max="8" man="1"/>
    <brk id="216" max="8" man="1"/>
    <brk id="302" max="8" man="1"/>
  </rowBreaks>
  <drawing r:id="rId20"/>
  <legacyDrawing r:id="rId21"/>
  <mc:AlternateContent xmlns:mc="http://schemas.openxmlformats.org/markup-compatibility/2006">
    <mc:Choice Requires="x14">
      <controls>
        <mc:AlternateContent xmlns:mc="http://schemas.openxmlformats.org/markup-compatibility/2006">
          <mc:Choice Requires="x14">
            <control shapeId="50344" r:id="rId22" name="Check Box 168">
              <controlPr defaultSize="0" autoFill="0" autoLine="0" autoPict="0">
                <anchor moveWithCells="1" sizeWithCells="1">
                  <from>
                    <xdr:col>8</xdr:col>
                    <xdr:colOff>457200</xdr:colOff>
                    <xdr:row>15</xdr:row>
                    <xdr:rowOff>0</xdr:rowOff>
                  </from>
                  <to>
                    <xdr:col>9</xdr:col>
                    <xdr:colOff>0</xdr:colOff>
                    <xdr:row>15</xdr:row>
                    <xdr:rowOff>0</xdr:rowOff>
                  </to>
                </anchor>
              </controlPr>
            </control>
          </mc:Choice>
        </mc:AlternateContent>
        <mc:AlternateContent xmlns:mc="http://schemas.openxmlformats.org/markup-compatibility/2006">
          <mc:Choice Requires="x14">
            <control shapeId="50345" r:id="rId23" name="Check Box 169">
              <controlPr defaultSize="0" autoFill="0" autoLine="0" autoPict="0">
                <anchor moveWithCells="1" sizeWithCells="1">
                  <from>
                    <xdr:col>8</xdr:col>
                    <xdr:colOff>466725</xdr:colOff>
                    <xdr:row>15</xdr:row>
                    <xdr:rowOff>0</xdr:rowOff>
                  </from>
                  <to>
                    <xdr:col>8</xdr:col>
                    <xdr:colOff>1000125</xdr:colOff>
                    <xdr:row>15</xdr:row>
                    <xdr:rowOff>0</xdr:rowOff>
                  </to>
                </anchor>
              </controlPr>
            </control>
          </mc:Choice>
        </mc:AlternateContent>
        <mc:AlternateContent xmlns:mc="http://schemas.openxmlformats.org/markup-compatibility/2006">
          <mc:Choice Requires="x14">
            <control shapeId="50346" r:id="rId24" name="Check Box 170">
              <controlPr defaultSize="0" autoFill="0" autoLine="0" autoPict="0">
                <anchor moveWithCells="1" sizeWithCells="1">
                  <from>
                    <xdr:col>7</xdr:col>
                    <xdr:colOff>114300</xdr:colOff>
                    <xdr:row>15</xdr:row>
                    <xdr:rowOff>0</xdr:rowOff>
                  </from>
                  <to>
                    <xdr:col>7</xdr:col>
                    <xdr:colOff>571500</xdr:colOff>
                    <xdr:row>15</xdr:row>
                    <xdr:rowOff>0</xdr:rowOff>
                  </to>
                </anchor>
              </controlPr>
            </control>
          </mc:Choice>
        </mc:AlternateContent>
        <mc:AlternateContent xmlns:mc="http://schemas.openxmlformats.org/markup-compatibility/2006">
          <mc:Choice Requires="x14">
            <control shapeId="50335" r:id="rId25" name="Check Box 159">
              <controlPr defaultSize="0" autoFill="0" autoLine="0" autoPict="0">
                <anchor moveWithCells="1" sizeWithCells="1">
                  <from>
                    <xdr:col>5</xdr:col>
                    <xdr:colOff>657225</xdr:colOff>
                    <xdr:row>15</xdr:row>
                    <xdr:rowOff>0</xdr:rowOff>
                  </from>
                  <to>
                    <xdr:col>6</xdr:col>
                    <xdr:colOff>819150</xdr:colOff>
                    <xdr:row>15</xdr:row>
                    <xdr:rowOff>0</xdr:rowOff>
                  </to>
                </anchor>
              </controlPr>
            </control>
          </mc:Choice>
        </mc:AlternateContent>
        <mc:AlternateContent xmlns:mc="http://schemas.openxmlformats.org/markup-compatibility/2006">
          <mc:Choice Requires="x14">
            <control shapeId="50336" r:id="rId26" name="Check Box 160">
              <controlPr defaultSize="0" autoFill="0" autoLine="0" autoPict="0">
                <anchor moveWithCells="1" sizeWithCells="1">
                  <from>
                    <xdr:col>5</xdr:col>
                    <xdr:colOff>657225</xdr:colOff>
                    <xdr:row>15</xdr:row>
                    <xdr:rowOff>0</xdr:rowOff>
                  </from>
                  <to>
                    <xdr:col>6</xdr:col>
                    <xdr:colOff>742950</xdr:colOff>
                    <xdr:row>15</xdr:row>
                    <xdr:rowOff>0</xdr:rowOff>
                  </to>
                </anchor>
              </controlPr>
            </control>
          </mc:Choice>
        </mc:AlternateContent>
        <mc:AlternateContent xmlns:mc="http://schemas.openxmlformats.org/markup-compatibility/2006">
          <mc:Choice Requires="x14">
            <control shapeId="50337" r:id="rId27" name="Check Box 161">
              <controlPr defaultSize="0" autoFill="0" autoLine="0" autoPict="0">
                <anchor moveWithCells="1" sizeWithCells="1">
                  <from>
                    <xdr:col>5</xdr:col>
                    <xdr:colOff>104775</xdr:colOff>
                    <xdr:row>15</xdr:row>
                    <xdr:rowOff>0</xdr:rowOff>
                  </from>
                  <to>
                    <xdr:col>6</xdr:col>
                    <xdr:colOff>47625</xdr:colOff>
                    <xdr:row>15</xdr:row>
                    <xdr:rowOff>0</xdr:rowOff>
                  </to>
                </anchor>
              </controlPr>
            </control>
          </mc:Choice>
        </mc:AlternateContent>
        <mc:AlternateContent xmlns:mc="http://schemas.openxmlformats.org/markup-compatibility/2006">
          <mc:Choice Requires="x14">
            <control shapeId="50220" r:id="rId28" name="Check Box 44">
              <controlPr defaultSize="0" autoFill="0" autoLine="0" autoPict="0">
                <anchor moveWithCells="1" sizeWithCells="1">
                  <from>
                    <xdr:col>7</xdr:col>
                    <xdr:colOff>962025</xdr:colOff>
                    <xdr:row>15</xdr:row>
                    <xdr:rowOff>0</xdr:rowOff>
                  </from>
                  <to>
                    <xdr:col>8</xdr:col>
                    <xdr:colOff>323850</xdr:colOff>
                    <xdr:row>15</xdr:row>
                    <xdr:rowOff>0</xdr:rowOff>
                  </to>
                </anchor>
              </controlPr>
            </control>
          </mc:Choice>
        </mc:AlternateContent>
        <mc:AlternateContent xmlns:mc="http://schemas.openxmlformats.org/markup-compatibility/2006">
          <mc:Choice Requires="x14">
            <control shapeId="50221" r:id="rId29" name="Check Box 45">
              <controlPr defaultSize="0" autoFill="0" autoLine="0" autoPict="0">
                <anchor moveWithCells="1" sizeWithCells="1">
                  <from>
                    <xdr:col>7</xdr:col>
                    <xdr:colOff>971550</xdr:colOff>
                    <xdr:row>15</xdr:row>
                    <xdr:rowOff>0</xdr:rowOff>
                  </from>
                  <to>
                    <xdr:col>8</xdr:col>
                    <xdr:colOff>314325</xdr:colOff>
                    <xdr:row>15</xdr:row>
                    <xdr:rowOff>0</xdr:rowOff>
                  </to>
                </anchor>
              </controlPr>
            </control>
          </mc:Choice>
        </mc:AlternateContent>
        <mc:AlternateContent xmlns:mc="http://schemas.openxmlformats.org/markup-compatibility/2006">
          <mc:Choice Requires="x14">
            <control shapeId="50222" r:id="rId30" name="Check Box 46">
              <controlPr defaultSize="0" autoFill="0" autoLine="0" autoPict="0">
                <anchor moveWithCells="1" sizeWithCells="1">
                  <from>
                    <xdr:col>7</xdr:col>
                    <xdr:colOff>95250</xdr:colOff>
                    <xdr:row>15</xdr:row>
                    <xdr:rowOff>0</xdr:rowOff>
                  </from>
                  <to>
                    <xdr:col>7</xdr:col>
                    <xdr:colOff>447675</xdr:colOff>
                    <xdr:row>15</xdr:row>
                    <xdr:rowOff>0</xdr:rowOff>
                  </to>
                </anchor>
              </controlPr>
            </control>
          </mc:Choice>
        </mc:AlternateContent>
        <mc:AlternateContent xmlns:mc="http://schemas.openxmlformats.org/markup-compatibility/2006">
          <mc:Choice Requires="x14">
            <control shapeId="50215" r:id="rId31" name="Check Box 39">
              <controlPr defaultSize="0" autoFill="0" autoLine="0" autoPict="0">
                <anchor moveWithCells="1" sizeWithCells="1">
                  <from>
                    <xdr:col>5</xdr:col>
                    <xdr:colOff>190500</xdr:colOff>
                    <xdr:row>15</xdr:row>
                    <xdr:rowOff>0</xdr:rowOff>
                  </from>
                  <to>
                    <xdr:col>6</xdr:col>
                    <xdr:colOff>323850</xdr:colOff>
                    <xdr:row>15</xdr:row>
                    <xdr:rowOff>0</xdr:rowOff>
                  </to>
                </anchor>
              </controlPr>
            </control>
          </mc:Choice>
        </mc:AlternateContent>
        <mc:AlternateContent xmlns:mc="http://schemas.openxmlformats.org/markup-compatibility/2006">
          <mc:Choice Requires="x14">
            <control shapeId="50216" r:id="rId32" name="Check Box 40">
              <controlPr defaultSize="0" autoFill="0" autoLine="0" autoPict="0">
                <anchor moveWithCells="1" sizeWithCells="1">
                  <from>
                    <xdr:col>5</xdr:col>
                    <xdr:colOff>219075</xdr:colOff>
                    <xdr:row>15</xdr:row>
                    <xdr:rowOff>0</xdr:rowOff>
                  </from>
                  <to>
                    <xdr:col>6</xdr:col>
                    <xdr:colOff>266700</xdr:colOff>
                    <xdr:row>15</xdr:row>
                    <xdr:rowOff>0</xdr:rowOff>
                  </to>
                </anchor>
              </controlPr>
            </control>
          </mc:Choice>
        </mc:AlternateContent>
        <mc:AlternateContent xmlns:mc="http://schemas.openxmlformats.org/markup-compatibility/2006">
          <mc:Choice Requires="x14">
            <control shapeId="50217" r:id="rId33" name="Check Box 41">
              <controlPr defaultSize="0" autoFill="0" autoLine="0" autoPict="0">
                <anchor moveWithCells="1" sizeWithCells="1">
                  <from>
                    <xdr:col>5</xdr:col>
                    <xdr:colOff>104775</xdr:colOff>
                    <xdr:row>15</xdr:row>
                    <xdr:rowOff>0</xdr:rowOff>
                  </from>
                  <to>
                    <xdr:col>6</xdr:col>
                    <xdr:colOff>9525</xdr:colOff>
                    <xdr:row>15</xdr:row>
                    <xdr:rowOff>0</xdr:rowOff>
                  </to>
                </anchor>
              </controlPr>
            </control>
          </mc:Choice>
        </mc:AlternateContent>
        <mc:AlternateContent xmlns:mc="http://schemas.openxmlformats.org/markup-compatibility/2006">
          <mc:Choice Requires="x14">
            <control shapeId="50210" r:id="rId34" name="Check Box 34">
              <controlPr defaultSize="0" autoFill="0" autoLine="0" autoPict="0">
                <anchor moveWithCells="1" sizeWithCells="1">
                  <from>
                    <xdr:col>8</xdr:col>
                    <xdr:colOff>295275</xdr:colOff>
                    <xdr:row>15</xdr:row>
                    <xdr:rowOff>0</xdr:rowOff>
                  </from>
                  <to>
                    <xdr:col>9</xdr:col>
                    <xdr:colOff>0</xdr:colOff>
                    <xdr:row>15</xdr:row>
                    <xdr:rowOff>0</xdr:rowOff>
                  </to>
                </anchor>
              </controlPr>
            </control>
          </mc:Choice>
        </mc:AlternateContent>
        <mc:AlternateContent xmlns:mc="http://schemas.openxmlformats.org/markup-compatibility/2006">
          <mc:Choice Requires="x14">
            <control shapeId="50211" r:id="rId35" name="Check Box 35">
              <controlPr defaultSize="0" autoFill="0" autoLine="0" autoPict="0">
                <anchor moveWithCells="1" sizeWithCells="1">
                  <from>
                    <xdr:col>8</xdr:col>
                    <xdr:colOff>457200</xdr:colOff>
                    <xdr:row>15</xdr:row>
                    <xdr:rowOff>0</xdr:rowOff>
                  </from>
                  <to>
                    <xdr:col>8</xdr:col>
                    <xdr:colOff>857250</xdr:colOff>
                    <xdr:row>15</xdr:row>
                    <xdr:rowOff>0</xdr:rowOff>
                  </to>
                </anchor>
              </controlPr>
            </control>
          </mc:Choice>
        </mc:AlternateContent>
        <mc:AlternateContent xmlns:mc="http://schemas.openxmlformats.org/markup-compatibility/2006">
          <mc:Choice Requires="x14">
            <control shapeId="50212" r:id="rId36" name="Check Box 36">
              <controlPr defaultSize="0" autoFill="0" autoLine="0" autoPict="0">
                <anchor moveWithCells="1" sizeWithCells="1">
                  <from>
                    <xdr:col>7</xdr:col>
                    <xdr:colOff>95250</xdr:colOff>
                    <xdr:row>15</xdr:row>
                    <xdr:rowOff>0</xdr:rowOff>
                  </from>
                  <to>
                    <xdr:col>7</xdr:col>
                    <xdr:colOff>952500</xdr:colOff>
                    <xdr:row>15</xdr:row>
                    <xdr:rowOff>0</xdr:rowOff>
                  </to>
                </anchor>
              </controlPr>
            </control>
          </mc:Choice>
        </mc:AlternateContent>
        <mc:AlternateContent xmlns:mc="http://schemas.openxmlformats.org/markup-compatibility/2006">
          <mc:Choice Requires="x14">
            <control shapeId="50187" r:id="rId37" name="Check Box 11">
              <controlPr defaultSize="0" autoFill="0" autoLine="0" autoPict="0">
                <anchor moveWithCells="1" sizeWithCells="1">
                  <from>
                    <xdr:col>5</xdr:col>
                    <xdr:colOff>47625</xdr:colOff>
                    <xdr:row>15</xdr:row>
                    <xdr:rowOff>0</xdr:rowOff>
                  </from>
                  <to>
                    <xdr:col>6</xdr:col>
                    <xdr:colOff>685800</xdr:colOff>
                    <xdr:row>15</xdr:row>
                    <xdr:rowOff>0</xdr:rowOff>
                  </to>
                </anchor>
              </controlPr>
            </control>
          </mc:Choice>
        </mc:AlternateContent>
        <mc:AlternateContent xmlns:mc="http://schemas.openxmlformats.org/markup-compatibility/2006">
          <mc:Choice Requires="x14">
            <control shapeId="50189" r:id="rId38" name="Check Box 13">
              <controlPr defaultSize="0" autoFill="0" autoLine="0" autoPict="0">
                <anchor moveWithCells="1" sizeWithCells="1">
                  <from>
                    <xdr:col>5</xdr:col>
                    <xdr:colOff>28575</xdr:colOff>
                    <xdr:row>15</xdr:row>
                    <xdr:rowOff>0</xdr:rowOff>
                  </from>
                  <to>
                    <xdr:col>5</xdr:col>
                    <xdr:colOff>971550</xdr:colOff>
                    <xdr:row>15</xdr:row>
                    <xdr:rowOff>0</xdr:rowOff>
                  </to>
                </anchor>
              </controlPr>
            </control>
          </mc:Choice>
        </mc:AlternateContent>
        <mc:AlternateContent xmlns:mc="http://schemas.openxmlformats.org/markup-compatibility/2006">
          <mc:Choice Requires="x14">
            <control shapeId="50190" r:id="rId39" name="Check Box 14">
              <controlPr defaultSize="0" autoFill="0" autoLine="0" autoPict="0">
                <anchor moveWithCells="1" sizeWithCells="1">
                  <from>
                    <xdr:col>5</xdr:col>
                    <xdr:colOff>19050</xdr:colOff>
                    <xdr:row>15</xdr:row>
                    <xdr:rowOff>0</xdr:rowOff>
                  </from>
                  <to>
                    <xdr:col>6</xdr:col>
                    <xdr:colOff>962025</xdr:colOff>
                    <xdr:row>15</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sheetPr>
  <dimension ref="A1:I42"/>
  <sheetViews>
    <sheetView showGridLines="0" showZeros="0" view="pageBreakPreview" zoomScaleNormal="100" zoomScaleSheetLayoutView="100" workbookViewId="0">
      <selection activeCell="F18" sqref="F18"/>
    </sheetView>
  </sheetViews>
  <sheetFormatPr defaultRowHeight="16.5"/>
  <cols>
    <col min="1" max="1" width="12.140625" style="30" customWidth="1"/>
    <col min="2" max="2" width="20.5703125" style="30" customWidth="1"/>
    <col min="3" max="3" width="11.42578125" style="30" customWidth="1"/>
    <col min="4" max="4" width="14.140625" style="30" customWidth="1"/>
    <col min="5" max="5" width="39.28515625" style="30" customWidth="1"/>
    <col min="6" max="7" width="24.28515625" style="176" customWidth="1"/>
    <col min="8" max="9" width="9.140625" style="171"/>
    <col min="10" max="16384" width="9.140625" style="26"/>
  </cols>
  <sheetData>
    <row r="1" spans="1:8">
      <c r="A1" s="22" t="str">
        <f>Basic!A3&amp;Basic!B3</f>
        <v>Specification No. :CC/NT/W-TW/DOM/A04/25/01234</v>
      </c>
      <c r="B1" s="23"/>
      <c r="C1" s="23"/>
      <c r="D1" s="23"/>
      <c r="E1" s="24" t="str">
        <f>"Attachment-4 "</f>
        <v xml:space="preserve">Attachment-4 </v>
      </c>
    </row>
    <row r="3" spans="1:8" ht="101.25" customHeight="1">
      <c r="A3" s="648" t="str">
        <f>'Attach 3(JV)'!A3</f>
        <v>Transmission Line Package TL01 for construction of 132kV D/C (Single HTLS Equivalent Panther) Transmission line from Rammam-III HEP to POWERGRID Rangpo Substation under Consultancy services to NTPC Ltd.</v>
      </c>
      <c r="B3" s="648"/>
      <c r="C3" s="648"/>
      <c r="D3" s="648"/>
      <c r="E3" s="648"/>
      <c r="F3" s="177"/>
      <c r="G3" s="177"/>
    </row>
    <row r="4" spans="1:8" ht="20.100000000000001" customHeight="1">
      <c r="A4" s="29"/>
      <c r="H4" s="181"/>
    </row>
    <row r="5" spans="1:8" ht="20.100000000000001" customHeight="1">
      <c r="A5" s="649" t="s">
        <v>362</v>
      </c>
      <c r="B5" s="649"/>
      <c r="C5" s="649"/>
      <c r="D5" s="649"/>
      <c r="E5" s="649"/>
      <c r="F5" s="178"/>
      <c r="G5" s="178"/>
      <c r="H5" s="181"/>
    </row>
    <row r="6" spans="1:8" ht="20.100000000000001" customHeight="1">
      <c r="A6" s="33"/>
      <c r="H6" s="181"/>
    </row>
    <row r="7" spans="1:8" ht="20.100000000000001" customHeight="1">
      <c r="A7" s="34" t="str">
        <f>'Attach 3(JV)'!A7</f>
        <v>Bidder’s Name and Address :</v>
      </c>
      <c r="E7" s="14" t="str">
        <f>'Attach 3(JV)'!E7</f>
        <v>To:</v>
      </c>
      <c r="H7" s="181"/>
    </row>
    <row r="8" spans="1:8" ht="36" customHeight="1">
      <c r="A8" s="647" t="str">
        <f>'Attach 3(JV)'!A8</f>
        <v/>
      </c>
      <c r="B8" s="647"/>
      <c r="C8" s="647"/>
      <c r="D8" s="647"/>
      <c r="E8" s="162" t="str">
        <f>'Attach 3(JV)'!E8</f>
        <v>Contract Services</v>
      </c>
      <c r="H8" s="181"/>
    </row>
    <row r="9" spans="1:8" ht="20.100000000000001" customHeight="1">
      <c r="A9" s="12" t="s">
        <v>356</v>
      </c>
      <c r="B9" s="651" t="str">
        <f>'Attach 3(JV)'!B9</f>
        <v/>
      </c>
      <c r="C9" s="651"/>
      <c r="D9" s="651"/>
      <c r="E9" s="162" t="str">
        <f>'Attach 3(JV)'!E9</f>
        <v>Power Grid Corporation of India Ltd.,</v>
      </c>
      <c r="H9" s="181"/>
    </row>
    <row r="10" spans="1:8" ht="20.100000000000001" customHeight="1">
      <c r="A10" s="12" t="s">
        <v>358</v>
      </c>
      <c r="B10" s="651" t="str">
        <f>'Attach 3(JV)'!B10</f>
        <v/>
      </c>
      <c r="C10" s="651"/>
      <c r="D10" s="651"/>
      <c r="E10" s="162" t="str">
        <f>'Attach 3(JV)'!E10</f>
        <v>"Saudamini", Plot No. 2, Sector 29</v>
      </c>
      <c r="H10" s="181"/>
    </row>
    <row r="11" spans="1:8" ht="20.100000000000001" customHeight="1">
      <c r="B11" s="651" t="str">
        <f>'Attach 3(JV)'!B11</f>
        <v/>
      </c>
      <c r="C11" s="651"/>
      <c r="D11" s="651"/>
      <c r="E11" s="162" t="str">
        <f>'Attach 3(JV)'!E11</f>
        <v>Gurgaon (Haryana) - 122001</v>
      </c>
    </row>
    <row r="12" spans="1:8" ht="20.100000000000001" customHeight="1">
      <c r="A12" s="33"/>
      <c r="B12" s="651" t="str">
        <f>'Attach 3(JV)'!B12</f>
        <v/>
      </c>
      <c r="C12" s="651"/>
      <c r="D12" s="651"/>
      <c r="E12" s="14"/>
    </row>
    <row r="13" spans="1:8" ht="20.100000000000001" customHeight="1">
      <c r="A13" s="33"/>
      <c r="B13" s="143"/>
      <c r="C13" s="143"/>
      <c r="D13" s="143"/>
      <c r="E13" s="26"/>
      <c r="F13" s="179"/>
      <c r="G13" s="179"/>
    </row>
    <row r="14" spans="1:8" ht="20.100000000000001" customHeight="1">
      <c r="A14" s="33"/>
      <c r="B14" s="143"/>
      <c r="C14" s="143"/>
      <c r="D14" s="143"/>
    </row>
    <row r="15" spans="1:8" ht="20.100000000000001" customHeight="1">
      <c r="A15" s="30" t="s">
        <v>350</v>
      </c>
    </row>
    <row r="16" spans="1:8" ht="20.100000000000001" customHeight="1">
      <c r="A16" s="33"/>
    </row>
    <row r="17" spans="1:9" ht="50.1" customHeight="1">
      <c r="A17" s="866" t="str">
        <f>"We hereby certify that equipment and materials to be supplied are produced in " &amp;H26 &amp; " eligible source " &amp; F26</f>
        <v>We hereby certify that equipment and materials to be supplied are produced in [Name of Countries],  eligible source country.</v>
      </c>
      <c r="B17" s="866"/>
      <c r="C17" s="866"/>
      <c r="D17" s="866"/>
      <c r="E17" s="866"/>
      <c r="F17" s="180" t="s">
        <v>185</v>
      </c>
      <c r="G17" s="180" t="s">
        <v>186</v>
      </c>
    </row>
    <row r="18" spans="1:9" ht="45" customHeight="1">
      <c r="A18" s="865" t="str">
        <f>"We hereby certify that our company is incorporated and registered in " &amp;I26 &amp; " eligible source " &amp;G26</f>
        <v>We hereby certify that our company is incorporated and registered in [Name of Countries],  eligible source country.</v>
      </c>
      <c r="B18" s="865"/>
      <c r="C18" s="865"/>
      <c r="D18" s="865"/>
      <c r="E18" s="865"/>
      <c r="F18" s="185" t="s">
        <v>155</v>
      </c>
      <c r="G18" s="185" t="s">
        <v>155</v>
      </c>
      <c r="H18" s="168" t="str">
        <f t="shared" ref="H18:I25" si="0">IF(F18 = "", "", F18&amp; ", ")</f>
        <v xml:space="preserve">[Name of Countries], </v>
      </c>
      <c r="I18" s="168" t="str">
        <f t="shared" si="0"/>
        <v xml:space="preserve">[Name of Countries], </v>
      </c>
    </row>
    <row r="19" spans="1:9" ht="33" customHeight="1">
      <c r="A19" s="183"/>
      <c r="B19" s="183"/>
      <c r="C19" s="183"/>
      <c r="D19" s="183"/>
      <c r="E19" s="183"/>
      <c r="F19" s="185"/>
      <c r="G19" s="185"/>
      <c r="H19" s="168" t="str">
        <f t="shared" si="0"/>
        <v/>
      </c>
      <c r="I19" s="168" t="str">
        <f t="shared" si="0"/>
        <v/>
      </c>
    </row>
    <row r="20" spans="1:9" ht="33" customHeight="1">
      <c r="A20" s="183"/>
      <c r="B20" s="183"/>
      <c r="C20" s="183"/>
      <c r="D20" s="38"/>
      <c r="E20" s="183"/>
      <c r="F20" s="185"/>
      <c r="G20" s="185"/>
      <c r="H20" s="168" t="str">
        <f t="shared" si="0"/>
        <v/>
      </c>
      <c r="I20" s="168" t="str">
        <f t="shared" si="0"/>
        <v/>
      </c>
    </row>
    <row r="21" spans="1:9" ht="33" customHeight="1">
      <c r="A21" s="37" t="s">
        <v>6</v>
      </c>
      <c r="B21" s="77" t="str">
        <f>'Attach 3(JV)'!B24</f>
        <v/>
      </c>
      <c r="D21" s="38" t="s">
        <v>4</v>
      </c>
      <c r="E21" s="272" t="str">
        <f>'Attach 3(JV)'!E24</f>
        <v/>
      </c>
      <c r="F21" s="185"/>
      <c r="G21" s="185"/>
      <c r="H21" s="168" t="str">
        <f t="shared" si="0"/>
        <v/>
      </c>
      <c r="I21" s="168" t="str">
        <f t="shared" si="0"/>
        <v/>
      </c>
    </row>
    <row r="22" spans="1:9" ht="33" customHeight="1">
      <c r="A22" s="37" t="s">
        <v>7</v>
      </c>
      <c r="B22" s="272" t="str">
        <f>'Attach 3(JV)'!B25</f>
        <v/>
      </c>
      <c r="D22" s="38" t="s">
        <v>5</v>
      </c>
      <c r="E22" s="272" t="str">
        <f>'Attach 3(JV)'!E25</f>
        <v/>
      </c>
      <c r="F22" s="185"/>
      <c r="G22" s="185"/>
      <c r="H22" s="168" t="str">
        <f t="shared" si="0"/>
        <v/>
      </c>
      <c r="I22" s="168" t="str">
        <f t="shared" si="0"/>
        <v/>
      </c>
    </row>
    <row r="23" spans="1:9" ht="33" customHeight="1">
      <c r="D23" s="38"/>
      <c r="F23" s="185"/>
      <c r="G23" s="185"/>
      <c r="H23" s="168" t="str">
        <f t="shared" si="0"/>
        <v/>
      </c>
      <c r="I23" s="168" t="str">
        <f t="shared" si="0"/>
        <v/>
      </c>
    </row>
    <row r="24" spans="1:9" ht="33" customHeight="1">
      <c r="D24" s="38"/>
      <c r="F24" s="185"/>
      <c r="G24" s="185"/>
      <c r="H24" s="168" t="str">
        <f t="shared" si="0"/>
        <v/>
      </c>
      <c r="I24" s="168" t="str">
        <f t="shared" si="0"/>
        <v/>
      </c>
    </row>
    <row r="25" spans="1:9" ht="33" customHeight="1">
      <c r="A25" s="26"/>
      <c r="B25" s="26"/>
      <c r="C25" s="26"/>
      <c r="D25" s="26"/>
      <c r="E25" s="26"/>
      <c r="F25" s="185"/>
      <c r="G25" s="185"/>
      <c r="H25" s="168" t="str">
        <f t="shared" si="0"/>
        <v/>
      </c>
      <c r="I25" s="168" t="str">
        <f t="shared" si="0"/>
        <v/>
      </c>
    </row>
    <row r="26" spans="1:9" ht="33" customHeight="1">
      <c r="A26" s="26"/>
      <c r="B26" s="26"/>
      <c r="C26" s="26"/>
      <c r="D26" s="26"/>
      <c r="E26" s="26"/>
      <c r="F26" s="182" t="str">
        <f>IF((8-COUNTBLANK(F18:F25)) &lt;2, "country.", "countries.")</f>
        <v>country.</v>
      </c>
      <c r="G26" s="182" t="str">
        <f>IF((8-COUNTBLANK(G18:G25)) &lt;2, "country.", "countries.")</f>
        <v>country.</v>
      </c>
      <c r="H26" s="168" t="str">
        <f>IF(COUNTBLANK(F18:F25) =8, "[Enter the name of country where from equipments &amp; material shall be supplied]",CONCATENATE(H18,H19,H20,H21,H22,H23,H24,H25))</f>
        <v xml:space="preserve">[Name of Countries], </v>
      </c>
      <c r="I26" s="168" t="str">
        <f>IF(COUNTBLANK(G18:G25) =8, "[Enter the name of country where from equipments &amp; material shall be supplied]",CONCATENATE(I18,I19,I20,I21,I22,I23,I24,I25))</f>
        <v xml:space="preserve">[Name of Countries], </v>
      </c>
    </row>
    <row r="27" spans="1:9" ht="33" customHeight="1">
      <c r="A27" s="26"/>
      <c r="B27" s="26"/>
      <c r="C27" s="26"/>
      <c r="D27" s="26"/>
      <c r="E27" s="26"/>
    </row>
    <row r="28" spans="1:9" ht="33" customHeight="1">
      <c r="A28" s="26"/>
      <c r="B28" s="26"/>
      <c r="C28" s="26"/>
      <c r="D28" s="26"/>
      <c r="E28" s="26"/>
    </row>
    <row r="29" spans="1:9" ht="33" customHeight="1">
      <c r="A29" s="26"/>
      <c r="B29" s="26"/>
      <c r="C29" s="26"/>
      <c r="D29" s="26"/>
      <c r="E29" s="26"/>
    </row>
    <row r="30" spans="1:9" ht="20.100000000000001" customHeight="1"/>
    <row r="31" spans="1:9" ht="20.100000000000001" customHeight="1">
      <c r="A31" s="39"/>
    </row>
    <row r="32" spans="1:9"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CC69" sheet="1" formatColumns="0" formatRows="0" selectLockedCells="1"/>
  <customSheetViews>
    <customSheetView guid="{B7CC3635-BEA1-4EB6-9397-ABEDC5D04D5E}" showPageBreaks="1" showGridLines="0" zeroValues="0" printArea="1" view="pageBreakPreview">
      <selection activeCell="F18" sqref="F18"/>
      <pageMargins left="0.75" right="0.63" top="0.57999999999999996" bottom="0.6" header="0.34" footer="0.35"/>
      <pageSetup scale="69" orientation="portrait" r:id="rId1"/>
      <headerFooter alignWithMargins="0">
        <oddFooter>&amp;R&amp;"Book Antiqua,Bold"&amp;8 Page &amp;P of &amp;N</oddFooter>
      </headerFooter>
    </customSheetView>
    <customSheetView guid="{7518E083-431A-45D0-A3DD-DF0866826B90}" showPageBreaks="1" showGridLines="0" zeroValues="0" printArea="1" view="pageBreakPreview" topLeftCell="A10">
      <selection activeCell="F18" sqref="F18"/>
      <pageMargins left="0.75" right="0.63" top="0.57999999999999996" bottom="0.6" header="0.34" footer="0.35"/>
      <pageSetup scale="69" orientation="portrait" r:id="rId2"/>
      <headerFooter alignWithMargins="0">
        <oddFooter>&amp;R&amp;"Book Antiqua,Bold"&amp;8 Page &amp;P of &amp;N</oddFooter>
      </headerFooter>
    </customSheetView>
    <customSheetView guid="{CD28740F-9825-447C-B887-B18F0232D126}" showPageBreaks="1" showGridLines="0" zeroValues="0" printArea="1" view="pageBreakPreview">
      <selection activeCell="F18" sqref="F18"/>
      <pageMargins left="0.75" right="0.63" top="0.57999999999999996" bottom="0.6" header="0.34" footer="0.35"/>
      <pageSetup scale="69" orientation="portrait" r:id="rId3"/>
      <headerFooter alignWithMargins="0">
        <oddFooter>&amp;R&amp;"Book Antiqua,Bold"&amp;8 Page &amp;P of &amp;N</oddFooter>
      </headerFooter>
    </customSheetView>
    <customSheetView guid="{012A8702-091E-4FD1-8E26-12B65B8B3B8C}" showPageBreaks="1" showGridLines="0" zeroValues="0" printArea="1" view="pageBreakPreview" topLeftCell="A13">
      <selection activeCell="F18" sqref="F18"/>
      <pageMargins left="0.75" right="0.63" top="0.57999999999999996" bottom="0.6" header="0.34" footer="0.35"/>
      <pageSetup orientation="portrait" r:id="rId4"/>
      <headerFooter alignWithMargins="0">
        <oddFooter>&amp;R&amp;"Book Antiqua,Bold"&amp;8 Page &amp;P of &amp;N</oddFooter>
      </headerFooter>
    </customSheetView>
    <customSheetView guid="{0D490C87-B003-4943-9825-ACE0B8E7CC06}" showPageBreaks="1" showGridLines="0" zeroValues="0" printArea="1" view="pageBreakPreview" topLeftCell="A4">
      <selection activeCell="F18" sqref="F18"/>
      <pageMargins left="0.75" right="0.63" top="0.57999999999999996" bottom="0.6" header="0.34" footer="0.35"/>
      <pageSetup orientation="portrait" r:id="rId5"/>
      <headerFooter alignWithMargins="0">
        <oddFooter>&amp;R&amp;"Book Antiqua,Bold"&amp;8 Page &amp;P of &amp;N</oddFooter>
      </headerFooter>
    </customSheetView>
    <customSheetView guid="{4D67A8FB-66CE-4EFD-8932-C754BE25ED43}" showPageBreaks="1" showGridLines="0" zeroValues="0" printArea="1" view="pageBreakPreview" topLeftCell="A4">
      <selection activeCell="F18" sqref="F18"/>
      <pageMargins left="0.75" right="0.63" top="0.57999999999999996" bottom="0.6" header="0.34" footer="0.35"/>
      <pageSetup orientation="portrait" r:id="rId6"/>
      <headerFooter alignWithMargins="0">
        <oddFooter>&amp;R&amp;"Book Antiqua,Bold"&amp;8 Page &amp;P of &amp;N</oddFooter>
      </headerFooter>
    </customSheetView>
    <customSheetView guid="{B07CB001-8FAF-40AD-8AD5-A65A64B33B35}" showPageBreaks="1" showGridLines="0" zeroValues="0" printArea="1" view="pageBreakPreview">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8CF338B0-8CA3-4AF4-816D-CB7A6D8E33BC}" showPageBreaks="1" showGridLines="0" zeroValues="0" printArea="1" view="pageBreakPreview" topLeftCell="A19">
      <selection activeCell="F19" sqref="F19"/>
      <pageMargins left="0.75" right="0.63" top="0.57999999999999996" bottom="0.6" header="0.34" footer="0.35"/>
      <pageSetup orientation="portrait" r:id="rId8"/>
      <headerFooter alignWithMargins="0">
        <oddFooter>&amp;R&amp;"Book Antiqua,Bold"&amp;8 Page &amp;P of &amp;N</oddFooter>
      </headerFooter>
    </customSheetView>
    <customSheetView guid="{D05C69EC-C4A6-4AED-AFBA-A3044FD4B3FB}" showPageBreaks="1" showGridLines="0" zeroValues="0" printArea="1" view="pageBreakPreview" topLeftCell="A10">
      <selection activeCell="G18" sqref="G18"/>
      <pageMargins left="0.75" right="0.63" top="0.57999999999999996" bottom="0.6" header="0.34" footer="0.35"/>
      <pageSetup orientation="portrait" r:id="rId9"/>
      <headerFooter alignWithMargins="0">
        <oddFooter>&amp;R&amp;"Book Antiqua,Bold"&amp;8 Page &amp;P of &amp;N</oddFooter>
      </headerFooter>
    </customSheetView>
    <customSheetView guid="{BE615921-12B2-47E1-81BB-292B559B4C46}" showPageBreaks="1" showGridLines="0" zeroValues="0" printArea="1" view="pageBreakPreview" topLeftCell="A10">
      <selection activeCell="G21" sqref="G21"/>
      <pageMargins left="0.75" right="0.63" top="0.57999999999999996" bottom="0.6" header="0.34" footer="0.35"/>
      <pageSetup orientation="portrait" r:id="rId10"/>
      <headerFooter alignWithMargins="0">
        <oddFooter>&amp;R&amp;"Book Antiqua,Bold"&amp;8 Page &amp;P of &amp;N</oddFooter>
      </headerFooter>
    </customSheetView>
    <customSheetView guid="{13A93EBF-985A-49FD-9FE0-DC75D238EC8C}" showPageBreaks="1" showGridLines="0" zeroValues="0" printArea="1" view="pageBreakPreview" topLeftCell="A4">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1E2D7167-D6B7-4690-9A83-BF768C4223A4}" showPageBreaks="1" showGridLines="0" zeroValues="0" printArea="1" view="pageBreakPreview">
      <selection activeCell="F19" sqref="F19"/>
      <pageMargins left="0.75" right="0.63" top="0.57999999999999996" bottom="0.6" header="0.34" footer="0.35"/>
      <pageSetup orientation="portrait" r:id="rId12"/>
      <headerFooter alignWithMargins="0">
        <oddFooter>&amp;R&amp;"Book Antiqua,Bold"&amp;8 Page &amp;P of &amp;N</oddFooter>
      </headerFooter>
    </customSheetView>
    <customSheetView guid="{7A88FC7A-7690-48AB-B789-172043AFADC8}" showPageBreaks="1" showGridLines="0" zeroValues="0" printArea="1" view="pageBreakPreview">
      <selection activeCell="F20" sqref="F20"/>
      <pageMargins left="0.75" right="0.63" top="0.57999999999999996" bottom="0.6" header="0.34" footer="0.35"/>
      <pageSetup orientation="portrait" r:id="rId13"/>
      <headerFooter alignWithMargins="0">
        <oddFooter>&amp;R&amp;"Book Antiqua,Bold"&amp;8 Page &amp;P of &amp;N</oddFooter>
      </headerFooter>
    </customSheetView>
    <customSheetView guid="{CB7CD015-9A92-451A-BEF4-2BC98E3768DD}" showPageBreaks="1" showGridLines="0" zeroValues="0" printArea="1" view="pageBreakPreview">
      <selection activeCell="G19" sqref="G19"/>
      <pageMargins left="0.75" right="0.63" top="0.57999999999999996" bottom="0.6" header="0.34" footer="0.35"/>
      <pageSetup orientation="portrait" r:id="rId14"/>
      <headerFooter alignWithMargins="0">
        <oddFooter>&amp;R&amp;"Book Antiqua,Bold"&amp;8 Page &amp;P of &amp;N</oddFooter>
      </headerFooter>
    </customSheetView>
    <customSheetView guid="{44C1C443-3199-4288-884A-D16AF7B2CD69}" showPageBreaks="1" showGridLines="0" zeroValues="0" printArea="1" view="pageBreakPreview">
      <selection activeCell="G19" sqref="G19"/>
      <pageMargins left="0.75" right="0.63" top="0.57999999999999996" bottom="0.6" header="0.34" footer="0.35"/>
      <pageSetup orientation="portrait" r:id="rId15"/>
      <headerFooter alignWithMargins="0">
        <oddFooter>&amp;R&amp;"Book Antiqua,Bold"&amp;8 Page &amp;P of &amp;N</oddFooter>
      </headerFooter>
    </customSheetView>
    <customSheetView guid="{82E8A0F5-0020-4355-95CF-28601763A783}" showPageBreaks="1" showGridLines="0" zeroValues="0" printArea="1" view="pageBreakPreview" topLeftCell="A10">
      <selection activeCell="G19" sqref="G19"/>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2"/>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7"/>
      <headerFooter alignWithMargins="0">
        <oddFooter>&amp;R&amp;"Book Antiqua,Bold"&amp;8 Page &amp;P of &amp;N</oddFooter>
      </headerFooter>
    </customSheetView>
    <customSheetView guid="{82C64B11-1F50-45B5-B7BB-9F1DC733C833}" showPageBreaks="1" showGridLines="0" zeroValues="0" printArea="1" view="pageBreakPreview">
      <selection activeCell="B75" sqref="B75:C75"/>
      <pageMargins left="0.75" right="0.63" top="0.57999999999999996" bottom="0.6" header="0.34" footer="0.35"/>
      <pageSetup orientation="portrait" r:id="rId28"/>
      <headerFooter alignWithMargins="0">
        <oddFooter>&amp;R&amp;"Book Antiqua,Bold"&amp;8 Page &amp;P of &amp;N</oddFooter>
      </headerFooter>
    </customSheetView>
    <customSheetView guid="{CFBF18EC-8277-4311-991B-395AF21BB33B}" showPageBreaks="1" showGridLines="0" zeroValues="0" printArea="1" view="pageBreakPreview">
      <selection activeCell="F19" sqref="F19"/>
      <pageMargins left="0.75" right="0.63" top="0.57999999999999996" bottom="0.6" header="0.34" footer="0.35"/>
      <pageSetup orientation="portrait" r:id="rId29"/>
      <headerFooter alignWithMargins="0">
        <oddFooter>&amp;R&amp;"Book Antiqua,Bold"&amp;8 Page &amp;P of &amp;N</oddFooter>
      </headerFooter>
    </customSheetView>
    <customSheetView guid="{AA750348-930C-43DE-ADD0-8D60980F5013}" showPageBreaks="1" showGridLines="0" zeroValues="0" printArea="1" view="pageBreakPreview">
      <selection activeCell="F19" sqref="F19"/>
      <pageMargins left="0.75" right="0.63" top="0.57999999999999996" bottom="0.6" header="0.34" footer="0.35"/>
      <pageSetup orientation="portrait" r:id="rId30"/>
      <headerFooter alignWithMargins="0">
        <oddFooter>&amp;R&amp;"Book Antiqua,Bold"&amp;8 Page &amp;P of &amp;N</oddFooter>
      </headerFooter>
    </customSheetView>
    <customSheetView guid="{14C32814-5A59-4863-9FB1-822FBB75D7D1}" showPageBreaks="1" showGridLines="0" zeroValues="0" printArea="1" view="pageBreakPreview">
      <selection activeCell="F18" sqref="F18"/>
      <pageMargins left="0.75" right="0.63" top="0.57999999999999996" bottom="0.6" header="0.34" footer="0.35"/>
      <pageSetup orientation="portrait" r:id="rId31"/>
      <headerFooter alignWithMargins="0">
        <oddFooter>&amp;R&amp;"Book Antiqua,Bold"&amp;8 Page &amp;P of &amp;N</oddFooter>
      </headerFooter>
    </customSheetView>
    <customSheetView guid="{1F125E51-1799-42D0-B41E-DC039BB17D59}" showPageBreaks="1" showGridLines="0" zeroValues="0" printArea="1" view="pageBreakPreview">
      <selection activeCell="F19" sqref="F19"/>
      <pageMargins left="0.75" right="0.63" top="0.57999999999999996" bottom="0.6" header="0.34" footer="0.35"/>
      <pageSetup orientation="portrait" r:id="rId32"/>
      <headerFooter alignWithMargins="0">
        <oddFooter>&amp;R&amp;"Book Antiqua,Bold"&amp;8 Page &amp;P of &amp;N</oddFooter>
      </headerFooter>
    </customSheetView>
    <customSheetView guid="{77353208-2D17-4D2E-ADE3-4F168F350B73}" showPageBreaks="1" showGridLines="0" zeroValues="0" printArea="1" view="pageBreakPreview">
      <selection activeCell="F18" sqref="F18"/>
      <pageMargins left="0.75" right="0.63" top="0.57999999999999996" bottom="0.6" header="0.34" footer="0.35"/>
      <pageSetup orientation="portrait" r:id="rId33"/>
      <headerFooter alignWithMargins="0">
        <oddFooter>&amp;R&amp;"Book Antiqua,Bold"&amp;8 Page &amp;P of &amp;N</oddFooter>
      </headerFooter>
    </customSheetView>
    <customSheetView guid="{010B040B-83D1-42E5-9354-A9BE9113BDAC}" showPageBreaks="1" showGridLines="0" zeroValues="0" printArea="1" view="pageBreakPreview" topLeftCell="A13">
      <selection activeCell="F18" sqref="F18"/>
      <pageMargins left="0.75" right="0.63" top="0.57999999999999996" bottom="0.6" header="0.34" footer="0.35"/>
      <pageSetup orientation="portrait" r:id="rId34"/>
      <headerFooter alignWithMargins="0">
        <oddFooter>&amp;R&amp;"Book Antiqua,Bold"&amp;8 Page &amp;P of &amp;N</oddFooter>
      </headerFooter>
    </customSheetView>
    <customSheetView guid="{FC200EB0-6614-47DB-96CE-7610471486D9}" showPageBreaks="1" showGridLines="0" zeroValues="0" printArea="1" view="pageBreakPreview">
      <selection activeCell="F18" sqref="F18"/>
      <pageMargins left="0.75" right="0.63" top="0.57999999999999996" bottom="0.6" header="0.34" footer="0.35"/>
      <pageSetup orientation="portrait" r:id="rId35"/>
      <headerFooter alignWithMargins="0">
        <oddFooter>&amp;R&amp;"Book Antiqua,Bold"&amp;8 Page &amp;P of &amp;N</oddFooter>
      </headerFooter>
    </customSheetView>
    <customSheetView guid="{35C772BD-8F05-4A18-BEC8-6AF744E22539}" showPageBreaks="1" showGridLines="0" zeroValues="0" printArea="1" view="pageBreakPreview">
      <selection activeCell="F18" sqref="F18"/>
      <pageMargins left="0.75" right="0.63" top="0.57999999999999996" bottom="0.6" header="0.34" footer="0.35"/>
      <pageSetup orientation="portrait" r:id="rId36"/>
      <headerFooter alignWithMargins="0">
        <oddFooter>&amp;R&amp;"Book Antiqua,Bold"&amp;8 Page &amp;P of &amp;N</oddFooter>
      </headerFooter>
    </customSheetView>
    <customSheetView guid="{FADCBE67-C557-4BB1-9129-D4D2EFCC4742}" showPageBreaks="1" showGridLines="0" zeroValues="0" printArea="1" view="pageBreakPreview" topLeftCell="A10">
      <selection activeCell="F18" sqref="F18"/>
      <pageMargins left="0.75" right="0.63" top="0.57999999999999996" bottom="0.6" header="0.34" footer="0.35"/>
      <pageSetup scale="69" orientation="portrait" r:id="rId37"/>
      <headerFooter alignWithMargins="0">
        <oddFooter>&amp;R&amp;"Book Antiqua,Bold"&amp;8 Page &amp;P of &amp;N</oddFooter>
      </headerFooter>
    </customSheetView>
    <customSheetView guid="{E1B28BB1-ED8F-4C22-9AA1-AB162FCA7917}" showPageBreaks="1" showGridLines="0" zeroValues="0" printArea="1" view="pageBreakPreview">
      <selection activeCell="F18" sqref="F18"/>
      <pageMargins left="0.75" right="0.63" top="0.57999999999999996" bottom="0.6" header="0.34" footer="0.35"/>
      <pageSetup scale="69" orientation="portrait" r:id="rId38"/>
      <headerFooter alignWithMargins="0">
        <oddFooter>&amp;R&amp;"Book Antiqua,Bold"&amp;8 Page &amp;P of &amp;N</oddFooter>
      </headerFooter>
    </customSheetView>
  </customSheetViews>
  <mergeCells count="9">
    <mergeCell ref="A8:D8"/>
    <mergeCell ref="A18:E18"/>
    <mergeCell ref="B9:D9"/>
    <mergeCell ref="A3:E3"/>
    <mergeCell ref="A5:E5"/>
    <mergeCell ref="A17:E17"/>
    <mergeCell ref="B10:D10"/>
    <mergeCell ref="B11:D11"/>
    <mergeCell ref="B12:D12"/>
  </mergeCells>
  <phoneticPr fontId="6" type="noConversion"/>
  <pageMargins left="0.75" right="0.63" top="0.57999999999999996" bottom="0.6" header="0.34" footer="0.35"/>
  <pageSetup scale="69" orientation="portrait" r:id="rId39"/>
  <headerFooter alignWithMargins="0">
    <oddFooter>&amp;R&amp;"Book Antiqua,Bold"&amp;8 Page &amp;P of &amp;N</oddFooter>
  </headerFooter>
  <drawing r:id="rId4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sheetPr>
  <dimension ref="A1:AL40"/>
  <sheetViews>
    <sheetView showGridLines="0" showZeros="0" view="pageBreakPreview" zoomScaleNormal="100" zoomScaleSheetLayoutView="100" workbookViewId="0">
      <selection activeCell="B16" sqref="B16"/>
    </sheetView>
  </sheetViews>
  <sheetFormatPr defaultRowHeight="16.5"/>
  <cols>
    <col min="1" max="1" width="12.140625" style="30" customWidth="1"/>
    <col min="2" max="2" width="22.42578125" style="30" customWidth="1"/>
    <col min="3" max="3" width="26.42578125" style="30" customWidth="1"/>
    <col min="4" max="4" width="12.28515625" style="30" customWidth="1"/>
    <col min="5" max="5" width="26.7109375" style="30" customWidth="1"/>
    <col min="6" max="8" width="9.140625" style="236"/>
    <col min="9" max="38" width="9.140625" style="237"/>
    <col min="39" max="16384" width="9.140625" style="26"/>
  </cols>
  <sheetData>
    <row r="1" spans="1:38">
      <c r="A1" s="22" t="str">
        <f>Basic!A3&amp;Basic!B3</f>
        <v>Specification No. :CC/NT/W-TW/DOM/A04/25/01234</v>
      </c>
      <c r="B1" s="23"/>
      <c r="C1" s="23"/>
      <c r="D1" s="23"/>
      <c r="E1" s="41" t="str">
        <f>"Attachment-4(A) "</f>
        <v xml:space="preserve">Attachment-4(A) </v>
      </c>
    </row>
    <row r="2" spans="1:38" ht="11.1" customHeight="1"/>
    <row r="3" spans="1:38" ht="93.75" customHeight="1">
      <c r="A3" s="648" t="str">
        <f>'Attach 3(JV)'!A3</f>
        <v>Transmission Line Package TL01 for construction of 132kV D/C (Single HTLS Equivalent Panther) Transmission line from Rammam-III HEP to POWERGRID Rangpo Substation under Consultancy services to NTPC Ltd.</v>
      </c>
      <c r="B3" s="648"/>
      <c r="C3" s="648"/>
      <c r="D3" s="648"/>
      <c r="E3" s="648"/>
      <c r="F3" s="238"/>
      <c r="G3" s="239"/>
      <c r="H3" s="238"/>
    </row>
    <row r="4" spans="1:38" ht="11.1" customHeight="1">
      <c r="A4" s="29"/>
      <c r="H4" s="240"/>
      <c r="I4" s="241"/>
    </row>
    <row r="5" spans="1:38" ht="20.100000000000001" customHeight="1">
      <c r="A5" s="649" t="s">
        <v>363</v>
      </c>
      <c r="B5" s="649"/>
      <c r="C5" s="649"/>
      <c r="D5" s="649"/>
      <c r="E5" s="649"/>
      <c r="F5" s="238"/>
      <c r="H5" s="240"/>
      <c r="I5" s="241"/>
    </row>
    <row r="6" spans="1:38" ht="11.1" customHeight="1">
      <c r="A6" s="33"/>
      <c r="H6" s="240"/>
      <c r="I6" s="241"/>
    </row>
    <row r="7" spans="1:38" ht="20.100000000000001" customHeight="1">
      <c r="A7" s="34" t="str">
        <f>'Attach 3(JV)'!A7</f>
        <v>Bidder’s Name and Address :</v>
      </c>
      <c r="D7" s="14" t="str">
        <f>'Attach 3(JV)'!E7</f>
        <v>To:</v>
      </c>
      <c r="H7" s="240"/>
      <c r="I7" s="241"/>
    </row>
    <row r="8" spans="1:38" s="184" customFormat="1" ht="36" customHeight="1">
      <c r="A8" s="647" t="str">
        <f>'Attach 3(JV)'!A8</f>
        <v/>
      </c>
      <c r="B8" s="647"/>
      <c r="C8" s="647"/>
      <c r="D8" s="11" t="str">
        <f>'Attach 3(JV)'!E8</f>
        <v>Contract Services</v>
      </c>
      <c r="E8" s="33"/>
      <c r="F8" s="242"/>
      <c r="G8" s="242"/>
      <c r="H8" s="243"/>
      <c r="I8" s="244"/>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row>
    <row r="9" spans="1:38" ht="20.100000000000001" customHeight="1">
      <c r="A9" s="12" t="s">
        <v>356</v>
      </c>
      <c r="B9" s="651" t="str">
        <f>'Attach 3(JV)'!B9</f>
        <v/>
      </c>
      <c r="C9" s="651"/>
      <c r="D9" s="11" t="str">
        <f>'Attach 3(JV)'!E9</f>
        <v>Power Grid Corporation of India Ltd.,</v>
      </c>
      <c r="H9" s="240"/>
      <c r="I9" s="241"/>
    </row>
    <row r="10" spans="1:38" ht="20.100000000000001" customHeight="1">
      <c r="A10" s="12" t="s">
        <v>358</v>
      </c>
      <c r="B10" s="651" t="str">
        <f>'Attach 3(JV)'!B10</f>
        <v/>
      </c>
      <c r="C10" s="651"/>
      <c r="D10" s="11" t="str">
        <f>'Attach 3(JV)'!E10</f>
        <v>"Saudamini", Plot No. 2, Sector 29</v>
      </c>
      <c r="H10" s="240"/>
      <c r="I10" s="241"/>
    </row>
    <row r="11" spans="1:38" ht="20.100000000000001" customHeight="1">
      <c r="B11" s="651" t="str">
        <f>'Attach 3(JV)'!B11</f>
        <v/>
      </c>
      <c r="C11" s="651"/>
      <c r="D11" s="11" t="str">
        <f>'Attach 3(JV)'!E11</f>
        <v>Gurgaon (Haryana) - 122001</v>
      </c>
    </row>
    <row r="12" spans="1:38" ht="15" customHeight="1">
      <c r="A12" s="33"/>
      <c r="B12" s="651" t="str">
        <f>'Attach 3(JV)'!B12</f>
        <v/>
      </c>
      <c r="C12" s="651"/>
      <c r="D12" s="11"/>
    </row>
    <row r="13" spans="1:38" ht="20.100000000000001" customHeight="1">
      <c r="A13" s="30" t="s">
        <v>350</v>
      </c>
    </row>
    <row r="14" spans="1:38" ht="72" customHeight="1">
      <c r="A14" s="867" t="s">
        <v>364</v>
      </c>
      <c r="B14" s="867"/>
      <c r="C14" s="867"/>
      <c r="D14" s="867"/>
      <c r="E14" s="867"/>
    </row>
    <row r="15" spans="1:38" ht="20.100000000000001" customHeight="1">
      <c r="A15" s="164" t="s">
        <v>370</v>
      </c>
      <c r="B15" s="164" t="s">
        <v>371</v>
      </c>
      <c r="C15" s="164" t="s">
        <v>372</v>
      </c>
      <c r="D15" s="164" t="s">
        <v>352</v>
      </c>
      <c r="E15" s="164" t="s">
        <v>353</v>
      </c>
    </row>
    <row r="16" spans="1:38" ht="30" customHeight="1">
      <c r="A16" s="165">
        <v>1</v>
      </c>
      <c r="B16" s="274"/>
      <c r="C16" s="274"/>
      <c r="D16" s="274"/>
      <c r="E16" s="274"/>
    </row>
    <row r="17" spans="1:5" ht="30" customHeight="1">
      <c r="A17" s="166">
        <v>2</v>
      </c>
      <c r="B17" s="274"/>
      <c r="C17" s="274"/>
      <c r="D17" s="274"/>
      <c r="E17" s="569"/>
    </row>
    <row r="18" spans="1:5" ht="30" customHeight="1">
      <c r="A18" s="166">
        <v>3</v>
      </c>
      <c r="B18" s="274"/>
      <c r="C18" s="274"/>
      <c r="D18" s="274"/>
      <c r="E18" s="275"/>
    </row>
    <row r="19" spans="1:5" ht="30" customHeight="1">
      <c r="A19" s="166">
        <v>4</v>
      </c>
      <c r="B19" s="274"/>
      <c r="C19" s="274"/>
      <c r="D19" s="274"/>
      <c r="E19" s="275"/>
    </row>
    <row r="20" spans="1:5" ht="30" customHeight="1">
      <c r="A20" s="167">
        <v>5</v>
      </c>
      <c r="B20" s="274"/>
      <c r="C20" s="274"/>
      <c r="D20" s="274"/>
      <c r="E20" s="276"/>
    </row>
    <row r="21" spans="1:5" ht="62.25" customHeight="1">
      <c r="A21" s="26"/>
      <c r="B21" s="26"/>
      <c r="C21" s="26"/>
      <c r="D21" s="26"/>
      <c r="E21" s="26"/>
    </row>
    <row r="22" spans="1:5" ht="62.25" customHeight="1">
      <c r="A22" s="867" t="s">
        <v>365</v>
      </c>
      <c r="B22" s="867"/>
      <c r="C22" s="867"/>
      <c r="D22" s="867"/>
      <c r="E22" s="867"/>
    </row>
    <row r="23" spans="1:5" ht="15.95" customHeight="1"/>
    <row r="24" spans="1:5" ht="23.1" customHeight="1">
      <c r="C24" s="38"/>
    </row>
    <row r="25" spans="1:5" ht="23.1" customHeight="1">
      <c r="A25" s="37" t="s">
        <v>6</v>
      </c>
      <c r="B25" s="77" t="str">
        <f>'Attach 3(JV)'!B24</f>
        <v/>
      </c>
      <c r="C25" s="38" t="s">
        <v>4</v>
      </c>
      <c r="D25" s="272" t="str">
        <f>'Attach 3(JV)'!E24</f>
        <v/>
      </c>
    </row>
    <row r="26" spans="1:5" ht="23.1" customHeight="1">
      <c r="A26" s="37" t="s">
        <v>7</v>
      </c>
      <c r="B26" s="272" t="str">
        <f>'Attach 3(JV)'!B25</f>
        <v/>
      </c>
      <c r="C26" s="38" t="s">
        <v>5</v>
      </c>
      <c r="D26" s="272" t="str">
        <f>'Attach 3(JV)'!E25</f>
        <v/>
      </c>
    </row>
    <row r="27" spans="1:5" ht="23.1" customHeight="1">
      <c r="C27" s="38"/>
      <c r="D27" s="38"/>
    </row>
    <row r="28" spans="1:5" ht="20.100000000000001" customHeight="1"/>
    <row r="29" spans="1:5" ht="20.100000000000001" customHeight="1">
      <c r="A29" s="39"/>
    </row>
    <row r="30" spans="1:5" ht="20.100000000000001" customHeight="1"/>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C69" sheet="1" formatColumns="0" formatRows="0" selectLockedCells="1"/>
  <customSheetViews>
    <customSheetView guid="{B7CC3635-BEA1-4EB6-9397-ABEDC5D04D5E}" showPageBreaks="1" showGridLines="0" zeroValues="0" printArea="1" view="pageBreakPreview">
      <selection activeCell="B16" sqref="B16"/>
      <pageMargins left="0.75" right="0.63" top="0.57999999999999996" bottom="0.4" header="0.34" footer="0.2"/>
      <pageSetup scale="96" orientation="portrait" r:id="rId1"/>
      <headerFooter alignWithMargins="0">
        <oddFooter>&amp;R&amp;"Book Antiqua,Bold"&amp;8 Page &amp;P of &amp;N</oddFooter>
      </headerFooter>
    </customSheetView>
    <customSheetView guid="{7518E083-431A-45D0-A3DD-DF0866826B90}" showPageBreaks="1" showGridLines="0" zeroValues="0" printArea="1" view="pageBreakPreview" topLeftCell="A4">
      <selection activeCell="B16" sqref="B16"/>
      <pageMargins left="0.75" right="0.63" top="0.57999999999999996" bottom="0.4" header="0.34" footer="0.2"/>
      <pageSetup scale="96" orientation="portrait" r:id="rId2"/>
      <headerFooter alignWithMargins="0">
        <oddFooter>&amp;R&amp;"Book Antiqua,Bold"&amp;8 Page &amp;P of &amp;N</oddFooter>
      </headerFooter>
    </customSheetView>
    <customSheetView guid="{CD28740F-9825-447C-B887-B18F0232D126}" showPageBreaks="1" showGridLines="0" zeroValues="0" printArea="1" view="pageBreakPreview">
      <selection activeCell="B16" sqref="B16"/>
      <pageMargins left="0.75" right="0.63" top="0.57999999999999996" bottom="0.4" header="0.34" footer="0.2"/>
      <pageSetup scale="96" orientation="portrait" r:id="rId3"/>
      <headerFooter alignWithMargins="0">
        <oddFooter>&amp;R&amp;"Book Antiqua,Bold"&amp;8 Page &amp;P of &amp;N</oddFooter>
      </headerFooter>
    </customSheetView>
    <customSheetView guid="{012A8702-091E-4FD1-8E26-12B65B8B3B8C}" showPageBreaks="1" showGridLines="0" zeroValues="0" printArea="1" view="pageBreakPreview" topLeftCell="A13">
      <selection activeCell="C17" sqref="C17"/>
      <pageMargins left="0.75" right="0.63" top="0.57999999999999996" bottom="0.4" header="0.34" footer="0.2"/>
      <pageSetup scale="96" orientation="portrait" r:id="rId4"/>
      <headerFooter alignWithMargins="0">
        <oddFooter>&amp;R&amp;"Book Antiqua,Bold"&amp;8 Page &amp;P of &amp;N</oddFooter>
      </headerFooter>
    </customSheetView>
    <customSheetView guid="{0D490C87-B003-4943-9825-ACE0B8E7CC06}" showPageBreaks="1" showGridLines="0" zeroValues="0" printArea="1" view="pageBreakPreview" topLeftCell="A10">
      <selection activeCell="B16" sqref="B16"/>
      <pageMargins left="0.75" right="0.63" top="0.57999999999999996" bottom="0.4" header="0.34" footer="0.2"/>
      <pageSetup scale="96" orientation="portrait" r:id="rId5"/>
      <headerFooter alignWithMargins="0">
        <oddFooter>&amp;R&amp;"Book Antiqua,Bold"&amp;8 Page &amp;P of &amp;N</oddFooter>
      </headerFooter>
    </customSheetView>
    <customSheetView guid="{4D67A8FB-66CE-4EFD-8932-C754BE25ED43}" showPageBreaks="1" showGridLines="0" zeroValues="0" printArea="1" view="pageBreakPreview" topLeftCell="A10">
      <selection activeCell="B16" sqref="B16"/>
      <pageMargins left="0.75" right="0.63" top="0.57999999999999996" bottom="0.4" header="0.34" footer="0.2"/>
      <pageSetup scale="96" orientation="portrait" r:id="rId6"/>
      <headerFooter alignWithMargins="0">
        <oddFooter>&amp;R&amp;"Book Antiqua,Bold"&amp;8 Page &amp;P of &amp;N</oddFooter>
      </headerFooter>
    </customSheetView>
    <customSheetView guid="{B07CB001-8FAF-40AD-8AD5-A65A64B33B35}" showPageBreaks="1" showGridLines="0" zeroValues="0" printArea="1" view="pageBreakPreview">
      <selection activeCell="B16" sqref="B16"/>
      <pageMargins left="0.75" right="0.63" top="0.57999999999999996" bottom="0.4" header="0.34" footer="0.2"/>
      <pageSetup scale="96" orientation="portrait" r:id="rId7"/>
      <headerFooter alignWithMargins="0">
        <oddFooter>&amp;R&amp;"Book Antiqua,Bold"&amp;8 Page &amp;P of &amp;N</oddFooter>
      </headerFooter>
    </customSheetView>
    <customSheetView guid="{8CF338B0-8CA3-4AF4-816D-CB7A6D8E33BC}" showPageBreaks="1" showGridLines="0" zeroValues="0" printArea="1" view="pageBreakPreview" topLeftCell="A7">
      <selection activeCell="D18" sqref="D18"/>
      <pageMargins left="0.75" right="0.63" top="0.57999999999999996" bottom="0.4" header="0.34" footer="0.2"/>
      <pageSetup scale="96" orientation="portrait" r:id="rId8"/>
      <headerFooter alignWithMargins="0">
        <oddFooter>&amp;R&amp;"Book Antiqua,Bold"&amp;8 Page &amp;P of &amp;N</oddFooter>
      </headerFooter>
    </customSheetView>
    <customSheetView guid="{D05C69EC-C4A6-4AED-AFBA-A3044FD4B3FB}" showPageBreaks="1" showGridLines="0" zeroValues="0" printArea="1" view="pageBreakPreview">
      <selection activeCell="E16" sqref="E16"/>
      <pageMargins left="0.75" right="0.63" top="0.57999999999999996" bottom="0.4" header="0.34" footer="0.2"/>
      <pageSetup scale="96" orientation="portrait" r:id="rId9"/>
      <headerFooter alignWithMargins="0">
        <oddFooter>&amp;R&amp;"Book Antiqua,Bold"&amp;8 Page &amp;P of &amp;N</oddFooter>
      </headerFooter>
    </customSheetView>
    <customSheetView guid="{BE615921-12B2-47E1-81BB-292B559B4C46}" showPageBreaks="1" showGridLines="0" zeroValues="0" printArea="1" view="pageBreakPreview">
      <selection activeCell="D17" sqref="D17"/>
      <pageMargins left="0.75" right="0.63" top="0.57999999999999996" bottom="0.4" header="0.34" footer="0.2"/>
      <pageSetup scale="96" orientation="portrait" r:id="rId10"/>
      <headerFooter alignWithMargins="0">
        <oddFooter>&amp;R&amp;"Book Antiqua,Bold"&amp;8 Page &amp;P of &amp;N</oddFooter>
      </headerFooter>
    </customSheetView>
    <customSheetView guid="{13A93EBF-985A-49FD-9FE0-DC75D238EC8C}" showPageBreaks="1" showGridLines="0" zeroValues="0" printArea="1" view="pageBreakPreview" topLeftCell="A13">
      <selection activeCell="B16" sqref="B16:E20"/>
      <pageMargins left="0.75" right="0.63" top="0.57999999999999996" bottom="0.4" header="0.34" footer="0.2"/>
      <pageSetup scale="96" orientation="portrait" r:id="rId11"/>
      <headerFooter alignWithMargins="0">
        <oddFooter>&amp;R&amp;"Book Antiqua,Bold"&amp;8 Page &amp;P of &amp;N</oddFooter>
      </headerFooter>
    </customSheetView>
    <customSheetView guid="{1E2D7167-D6B7-4690-9A83-BF768C4223A4}" showPageBreaks="1" showGridLines="0" zeroValues="0" printArea="1" view="pageBreakPreview">
      <selection activeCell="C17" sqref="C17"/>
      <pageMargins left="0.75" right="0.63" top="0.57999999999999996" bottom="0.4" header="0.34" footer="0.2"/>
      <pageSetup orientation="portrait" r:id="rId12"/>
      <headerFooter alignWithMargins="0">
        <oddFooter>&amp;R&amp;"Book Antiqua,Bold"&amp;8 Page &amp;P of &amp;N</oddFooter>
      </headerFooter>
    </customSheetView>
    <customSheetView guid="{7A88FC7A-7690-48AB-B789-172043AFADC8}" showPageBreaks="1" showGridLines="0" zeroValues="0" printArea="1" view="pageBreakPreview" topLeftCell="A7">
      <selection activeCell="B75" sqref="B75:C75"/>
      <pageMargins left="0.75" right="0.63" top="0.57999999999999996" bottom="0.4" header="0.34" footer="0.2"/>
      <pageSetup orientation="portrait" r:id="rId13"/>
      <headerFooter alignWithMargins="0">
        <oddFooter>&amp;R&amp;"Book Antiqua,Bold"&amp;8 Page &amp;P of &amp;N</oddFooter>
      </headerFooter>
    </customSheetView>
    <customSheetView guid="{CB7CD015-9A92-451A-BEF4-2BC98E3768DD}" showPageBreaks="1" showGridLines="0" zeroValues="0" printArea="1" view="pageBreakPreview" topLeftCell="A4">
      <selection activeCell="B16" sqref="B16"/>
      <pageMargins left="0.75" right="0.63" top="0.57999999999999996" bottom="0.4" header="0.34" footer="0.2"/>
      <pageSetup orientation="portrait" r:id="rId14"/>
      <headerFooter alignWithMargins="0">
        <oddFooter>&amp;R&amp;"Book Antiqua,Bold"&amp;8 Page &amp;P of &amp;N</oddFooter>
      </headerFooter>
    </customSheetView>
    <customSheetView guid="{44C1C443-3199-4288-884A-D16AF7B2CD69}" showPageBreaks="1" showGridLines="0" zeroValues="0" printArea="1" view="pageBreakPreview" topLeftCell="A4">
      <selection activeCell="B16" sqref="B16"/>
      <pageMargins left="0.75" right="0.63" top="0.57999999999999996" bottom="0.4" header="0.34" footer="0.2"/>
      <pageSetup orientation="portrait" r:id="rId15"/>
      <headerFooter alignWithMargins="0">
        <oddFooter>&amp;R&amp;"Book Antiqua,Bold"&amp;8 Page &amp;P of &amp;N</oddFooter>
      </headerFooter>
    </customSheetView>
    <customSheetView guid="{82E8A0F5-0020-4355-95CF-28601763A783}" showPageBreaks="1" showGridLines="0" zeroValues="0" printArea="1" view="pageBreakPreview" topLeftCell="A16">
      <selection activeCell="B16" sqref="B16"/>
      <pageMargins left="0.75" right="0.63" top="0.57999999999999996" bottom="0.4" header="0.34" footer="0.2"/>
      <pageSetup orientation="portrait" r:id="rId16"/>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7"/>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8"/>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9"/>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2"/>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4"/>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5"/>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6"/>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82C64B11-1F50-45B5-B7BB-9F1DC733C833}" showPageBreaks="1" showGridLines="0" zeroValues="0" printArea="1" view="pageBreakPreview">
      <selection activeCell="B75" sqref="B75:C75"/>
      <pageMargins left="0.75" right="0.63" top="0.57999999999999996" bottom="0.4" header="0.34" footer="0.2"/>
      <pageSetup orientation="portrait" r:id="rId28"/>
      <headerFooter alignWithMargins="0">
        <oddFooter>&amp;R&amp;"Book Antiqua,Bold"&amp;8 Page &amp;P of &amp;N</oddFooter>
      </headerFooter>
    </customSheetView>
    <customSheetView guid="{CFBF18EC-8277-4311-991B-395AF21BB33B}" showPageBreaks="1" showGridLines="0" zeroValues="0" printArea="1" view="pageBreakPreview">
      <selection activeCell="C17" sqref="C17"/>
      <pageMargins left="0.75" right="0.63" top="0.57999999999999996" bottom="0.4" header="0.34" footer="0.2"/>
      <pageSetup orientation="portrait" r:id="rId29"/>
      <headerFooter alignWithMargins="0">
        <oddFooter>&amp;R&amp;"Book Antiqua,Bold"&amp;8 Page &amp;P of &amp;N</oddFooter>
      </headerFooter>
    </customSheetView>
    <customSheetView guid="{AA750348-930C-43DE-ADD0-8D60980F5013}" showPageBreaks="1" showGridLines="0" zeroValues="0" printArea="1" view="pageBreakPreview">
      <selection activeCell="C17" sqref="C17"/>
      <pageMargins left="0.75" right="0.63" top="0.57999999999999996" bottom="0.4" header="0.34" footer="0.2"/>
      <pageSetup orientation="portrait" r:id="rId30"/>
      <headerFooter alignWithMargins="0">
        <oddFooter>&amp;R&amp;"Book Antiqua,Bold"&amp;8 Page &amp;P of &amp;N</oddFooter>
      </headerFooter>
    </customSheetView>
    <customSheetView guid="{14C32814-5A59-4863-9FB1-822FBB75D7D1}" showPageBreaks="1" showGridLines="0" zeroValues="0" printArea="1" view="pageBreakPreview">
      <selection activeCell="B16" sqref="B16"/>
      <pageMargins left="0.75" right="0.63" top="0.57999999999999996" bottom="0.4" header="0.34" footer="0.2"/>
      <pageSetup orientation="portrait" r:id="rId31"/>
      <headerFooter alignWithMargins="0">
        <oddFooter>&amp;R&amp;"Book Antiqua,Bold"&amp;8 Page &amp;P of &amp;N</oddFooter>
      </headerFooter>
    </customSheetView>
    <customSheetView guid="{1F125E51-1799-42D0-B41E-DC039BB17D59}" showPageBreaks="1" showGridLines="0" zeroValues="0" printArea="1" view="pageBreakPreview" topLeftCell="A7">
      <selection activeCell="D18" sqref="D18"/>
      <pageMargins left="0.75" right="0.63" top="0.57999999999999996" bottom="0.4" header="0.34" footer="0.2"/>
      <pageSetup scale="96" orientation="portrait" r:id="rId32"/>
      <headerFooter alignWithMargins="0">
        <oddFooter>&amp;R&amp;"Book Antiqua,Bold"&amp;8 Page &amp;P of &amp;N</oddFooter>
      </headerFooter>
    </customSheetView>
    <customSheetView guid="{77353208-2D17-4D2E-ADE3-4F168F350B73}" showPageBreaks="1" showGridLines="0" zeroValues="0" printArea="1" view="pageBreakPreview">
      <selection activeCell="B16" sqref="B16"/>
      <pageMargins left="0.75" right="0.63" top="0.57999999999999996" bottom="0.4" header="0.34" footer="0.2"/>
      <pageSetup scale="96" orientation="portrait" r:id="rId33"/>
      <headerFooter alignWithMargins="0">
        <oddFooter>&amp;R&amp;"Book Antiqua,Bold"&amp;8 Page &amp;P of &amp;N</oddFooter>
      </headerFooter>
    </customSheetView>
    <customSheetView guid="{010B040B-83D1-42E5-9354-A9BE9113BDAC}" showPageBreaks="1" showGridLines="0" zeroValues="0" printArea="1" view="pageBreakPreview" topLeftCell="A13">
      <selection activeCell="C17" sqref="C17"/>
      <pageMargins left="0.75" right="0.63" top="0.57999999999999996" bottom="0.4" header="0.34" footer="0.2"/>
      <pageSetup scale="96" orientation="portrait" r:id="rId34"/>
      <headerFooter alignWithMargins="0">
        <oddFooter>&amp;R&amp;"Book Antiqua,Bold"&amp;8 Page &amp;P of &amp;N</oddFooter>
      </headerFooter>
    </customSheetView>
    <customSheetView guid="{FC200EB0-6614-47DB-96CE-7610471486D9}" showPageBreaks="1" showGridLines="0" zeroValues="0" printArea="1" view="pageBreakPreview">
      <selection activeCell="C17" sqref="C17"/>
      <pageMargins left="0.75" right="0.63" top="0.57999999999999996" bottom="0.4" header="0.34" footer="0.2"/>
      <pageSetup scale="96" orientation="portrait" r:id="rId35"/>
      <headerFooter alignWithMargins="0">
        <oddFooter>&amp;R&amp;"Book Antiqua,Bold"&amp;8 Page &amp;P of &amp;N</oddFooter>
      </headerFooter>
    </customSheetView>
    <customSheetView guid="{35C772BD-8F05-4A18-BEC8-6AF744E22539}" showPageBreaks="1" showGridLines="0" zeroValues="0" printArea="1" view="pageBreakPreview">
      <selection activeCell="C17" sqref="C17"/>
      <pageMargins left="0.75" right="0.63" top="0.57999999999999996" bottom="0.4" header="0.34" footer="0.2"/>
      <pageSetup scale="96" orientation="portrait" r:id="rId36"/>
      <headerFooter alignWithMargins="0">
        <oddFooter>&amp;R&amp;"Book Antiqua,Bold"&amp;8 Page &amp;P of &amp;N</oddFooter>
      </headerFooter>
    </customSheetView>
    <customSheetView guid="{FADCBE67-C557-4BB1-9129-D4D2EFCC4742}" showPageBreaks="1" showGridLines="0" zeroValues="0" printArea="1" view="pageBreakPreview" topLeftCell="A4">
      <selection activeCell="B16" sqref="B16"/>
      <pageMargins left="0.75" right="0.63" top="0.57999999999999996" bottom="0.4" header="0.34" footer="0.2"/>
      <pageSetup scale="96" orientation="portrait" r:id="rId37"/>
      <headerFooter alignWithMargins="0">
        <oddFooter>&amp;R&amp;"Book Antiqua,Bold"&amp;8 Page &amp;P of &amp;N</oddFooter>
      </headerFooter>
    </customSheetView>
    <customSheetView guid="{E1B28BB1-ED8F-4C22-9AA1-AB162FCA7917}" showPageBreaks="1" showGridLines="0" zeroValues="0" printArea="1" view="pageBreakPreview">
      <selection activeCell="B16" sqref="B16"/>
      <pageMargins left="0.75" right="0.63" top="0.57999999999999996" bottom="0.4" header="0.34" footer="0.2"/>
      <pageSetup scale="96" orientation="portrait" r:id="rId38"/>
      <headerFooter alignWithMargins="0">
        <oddFooter>&amp;R&amp;"Book Antiqua,Bold"&amp;8 Page &amp;P of &amp;N</oddFooter>
      </headerFooter>
    </customSheetView>
  </customSheetViews>
  <mergeCells count="9">
    <mergeCell ref="A3:E3"/>
    <mergeCell ref="A5:E5"/>
    <mergeCell ref="A14:E14"/>
    <mergeCell ref="A8:C8"/>
    <mergeCell ref="A22:E22"/>
    <mergeCell ref="B9:C9"/>
    <mergeCell ref="B10:C10"/>
    <mergeCell ref="B11:C11"/>
    <mergeCell ref="B12:C12"/>
  </mergeCells>
  <phoneticPr fontId="6" type="noConversion"/>
  <pageMargins left="0.75" right="0.63" top="0.57999999999999996" bottom="0.4" header="0.34" footer="0.2"/>
  <pageSetup scale="96" orientation="portrait" r:id="rId39"/>
  <headerFooter alignWithMargins="0">
    <oddFooter>&amp;R&amp;"Book Antiqua,Bold"&amp;8 Page &amp;P of &amp;N</oddFooter>
  </headerFooter>
  <drawing r:id="rId4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sheetPr>
  <dimension ref="A1:I35"/>
  <sheetViews>
    <sheetView showGridLines="0" view="pageBreakPreview" zoomScaleNormal="100" zoomScaleSheetLayoutView="100" workbookViewId="0">
      <selection activeCell="B16" sqref="B16:E16"/>
    </sheetView>
  </sheetViews>
  <sheetFormatPr defaultRowHeight="16.5"/>
  <cols>
    <col min="1" max="1" width="12.140625" style="30" customWidth="1"/>
    <col min="2" max="2" width="20.5703125" style="30" customWidth="1"/>
    <col min="3" max="3" width="11.42578125" style="30" customWidth="1"/>
    <col min="4" max="4" width="12.5703125" style="30" customWidth="1"/>
    <col min="5" max="5" width="39.28515625" style="30" customWidth="1"/>
    <col min="6" max="8" width="9.140625" style="25"/>
    <col min="9" max="16384" width="9.140625" style="26"/>
  </cols>
  <sheetData>
    <row r="1" spans="1:9">
      <c r="A1" s="22" t="str">
        <f>Basic!A3&amp;Basic!B3</f>
        <v>Specification No. :CC/NT/W-TW/DOM/A04/25/01234</v>
      </c>
      <c r="B1" s="23"/>
      <c r="C1" s="23"/>
      <c r="D1" s="23"/>
      <c r="E1" s="24" t="str">
        <f>"Attachment-4(B) "</f>
        <v xml:space="preserve">Attachment-4(B) </v>
      </c>
    </row>
    <row r="3" spans="1:9" ht="90.75" customHeight="1">
      <c r="A3" s="648" t="str">
        <f>'Attach 3(JV)'!A3</f>
        <v>Transmission Line Package TL01 for construction of 132kV D/C (Single HTLS Equivalent Panther) Transmission line from Rammam-III HEP to POWERGRID Rangpo Substation under Consultancy services to NTPC Ltd.</v>
      </c>
      <c r="B3" s="648"/>
      <c r="C3" s="648"/>
      <c r="D3" s="648"/>
      <c r="E3" s="648"/>
      <c r="F3" s="27"/>
      <c r="G3" s="28"/>
      <c r="H3" s="27"/>
    </row>
    <row r="4" spans="1:9" ht="20.100000000000001" customHeight="1">
      <c r="A4" s="29"/>
      <c r="H4" s="31"/>
      <c r="I4" s="10"/>
    </row>
    <row r="5" spans="1:9" ht="20.100000000000001" customHeight="1">
      <c r="A5" s="649" t="s">
        <v>363</v>
      </c>
      <c r="B5" s="649"/>
      <c r="C5" s="649"/>
      <c r="D5" s="649"/>
      <c r="E5" s="649"/>
      <c r="F5" s="32"/>
      <c r="H5" s="31"/>
      <c r="I5" s="10"/>
    </row>
    <row r="6" spans="1:9" ht="20.100000000000001" customHeight="1">
      <c r="A6" s="33"/>
      <c r="H6" s="31"/>
      <c r="I6" s="10"/>
    </row>
    <row r="7" spans="1:9" ht="20.100000000000001" customHeight="1">
      <c r="A7" s="34" t="str">
        <f>'Attach 3(JV)'!A7</f>
        <v>Bidder’s Name and Address :</v>
      </c>
      <c r="E7" s="14" t="str">
        <f>'Attach 3(JV)'!E7</f>
        <v>To:</v>
      </c>
      <c r="H7" s="31"/>
      <c r="I7" s="10"/>
    </row>
    <row r="8" spans="1:9" ht="36" customHeight="1">
      <c r="A8" s="647" t="str">
        <f>'Attach 3(JV)'!A8</f>
        <v/>
      </c>
      <c r="B8" s="647"/>
      <c r="C8" s="647"/>
      <c r="D8" s="647"/>
      <c r="E8" s="11" t="str">
        <f>'Attach 3(JV)'!E8</f>
        <v>Contract Services</v>
      </c>
      <c r="H8" s="31"/>
      <c r="I8" s="10"/>
    </row>
    <row r="9" spans="1:9" ht="20.100000000000001" customHeight="1">
      <c r="A9" s="12" t="s">
        <v>356</v>
      </c>
      <c r="B9" s="651" t="str">
        <f>'Attach 3(JV)'!B9</f>
        <v/>
      </c>
      <c r="C9" s="651"/>
      <c r="D9" s="651"/>
      <c r="E9" s="11" t="str">
        <f>'Attach 3(JV)'!E9</f>
        <v>Power Grid Corporation of India Ltd.,</v>
      </c>
      <c r="H9" s="31"/>
      <c r="I9" s="10"/>
    </row>
    <row r="10" spans="1:9" ht="20.100000000000001" customHeight="1">
      <c r="A10" s="12" t="s">
        <v>358</v>
      </c>
      <c r="B10" s="651" t="str">
        <f>'Attach 3(JV)'!B10</f>
        <v/>
      </c>
      <c r="C10" s="651"/>
      <c r="D10" s="651"/>
      <c r="E10" s="11" t="str">
        <f>'Attach 3(JV)'!E10</f>
        <v>"Saudamini", Plot No. 2, Sector 29</v>
      </c>
      <c r="H10" s="31"/>
      <c r="I10" s="10"/>
    </row>
    <row r="11" spans="1:9" ht="20.100000000000001" customHeight="1">
      <c r="B11" s="651" t="str">
        <f>'Attach 3(JV)'!B11</f>
        <v/>
      </c>
      <c r="C11" s="651"/>
      <c r="D11" s="651"/>
      <c r="E11" s="11" t="str">
        <f>'Attach 3(JV)'!E11</f>
        <v>Gurgaon (Haryana) - 122001</v>
      </c>
    </row>
    <row r="12" spans="1:9" ht="20.100000000000001" customHeight="1">
      <c r="A12" s="33"/>
      <c r="B12" s="651" t="str">
        <f>'Attach 3(JV)'!B12</f>
        <v/>
      </c>
      <c r="C12" s="651"/>
      <c r="D12" s="651"/>
      <c r="E12" s="11"/>
    </row>
    <row r="13" spans="1:9" ht="20.100000000000001" customHeight="1">
      <c r="A13" s="30" t="s">
        <v>350</v>
      </c>
    </row>
    <row r="14" spans="1:9" ht="20.100000000000001" customHeight="1">
      <c r="A14" s="33"/>
    </row>
    <row r="15" spans="1:9" ht="87.75" customHeight="1">
      <c r="A15" s="867" t="s">
        <v>373</v>
      </c>
      <c r="B15" s="867"/>
      <c r="C15" s="867"/>
      <c r="D15" s="867"/>
      <c r="E15" s="867"/>
    </row>
    <row r="16" spans="1:9" ht="30" customHeight="1">
      <c r="A16" s="94" t="s">
        <v>366</v>
      </c>
      <c r="B16" s="868"/>
      <c r="C16" s="868"/>
      <c r="D16" s="868"/>
      <c r="E16" s="868"/>
    </row>
    <row r="17" spans="1:5" ht="30" customHeight="1">
      <c r="A17" s="94" t="s">
        <v>367</v>
      </c>
      <c r="B17" s="868"/>
      <c r="C17" s="868"/>
      <c r="D17" s="868"/>
      <c r="E17" s="868"/>
    </row>
    <row r="18" spans="1:5" ht="30" customHeight="1">
      <c r="A18" s="94" t="s">
        <v>368</v>
      </c>
      <c r="B18" s="868"/>
      <c r="C18" s="868"/>
      <c r="D18" s="868"/>
      <c r="E18" s="868"/>
    </row>
    <row r="19" spans="1:5" ht="30" customHeight="1">
      <c r="A19" s="42" t="s">
        <v>369</v>
      </c>
      <c r="B19" s="868"/>
      <c r="C19" s="868"/>
      <c r="D19" s="868"/>
      <c r="E19" s="868"/>
    </row>
    <row r="20" spans="1:5" ht="30" customHeight="1">
      <c r="A20" s="42" t="s">
        <v>78</v>
      </c>
      <c r="B20" s="868"/>
      <c r="C20" s="868"/>
      <c r="D20" s="868"/>
      <c r="E20" s="868"/>
    </row>
    <row r="21" spans="1:5" ht="30" customHeight="1">
      <c r="A21" s="42" t="s">
        <v>81</v>
      </c>
      <c r="B21" s="868"/>
      <c r="C21" s="868"/>
      <c r="D21" s="868"/>
      <c r="E21" s="868"/>
    </row>
    <row r="22" spans="1:5" ht="16.5" customHeight="1">
      <c r="A22" s="145"/>
    </row>
    <row r="23" spans="1:5" ht="27.95" customHeight="1">
      <c r="D23" s="38"/>
    </row>
    <row r="24" spans="1:5" ht="27.95" customHeight="1">
      <c r="A24" s="37" t="s">
        <v>6</v>
      </c>
      <c r="B24" s="77" t="str">
        <f>'Attach 3(JV)'!B24</f>
        <v/>
      </c>
      <c r="D24" s="38" t="s">
        <v>4</v>
      </c>
      <c r="E24" s="272" t="str">
        <f>'Attach 3(JV)'!E24</f>
        <v/>
      </c>
    </row>
    <row r="25" spans="1:5" ht="27.95" customHeight="1">
      <c r="A25" s="37" t="s">
        <v>7</v>
      </c>
      <c r="B25" s="272" t="str">
        <f>'Attach 3(JV)'!B25</f>
        <v/>
      </c>
      <c r="D25" s="38" t="s">
        <v>5</v>
      </c>
      <c r="E25" s="272" t="str">
        <f>'Attach 3(JV)'!E25</f>
        <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CC69" sheet="1" formatColumns="0" formatRows="0" selectLockedCells="1"/>
  <customSheetViews>
    <customSheetView guid="{B7CC3635-BEA1-4EB6-9397-ABEDC5D04D5E}" showPageBreaks="1" showGridLines="0" printArea="1" view="pageBreakPreview">
      <selection activeCell="B16" sqref="B16:E16"/>
      <pageMargins left="0.75" right="0.63" top="0.57999999999999996" bottom="0.6" header="0.34" footer="0.35"/>
      <pageSetup scale="95" orientation="portrait" r:id="rId1"/>
      <headerFooter alignWithMargins="0">
        <oddFooter>&amp;R&amp;"Book Antiqua,Bold"&amp;8 Page &amp;P of &amp;N</oddFooter>
      </headerFooter>
    </customSheetView>
    <customSheetView guid="{7518E083-431A-45D0-A3DD-DF0866826B90}" showPageBreaks="1" showGridLines="0" printArea="1" view="pageBreakPreview">
      <selection activeCell="B16" sqref="B16:E16"/>
      <pageMargins left="0.75" right="0.63" top="0.57999999999999996" bottom="0.6" header="0.34" footer="0.35"/>
      <pageSetup scale="95" orientation="portrait" r:id="rId2"/>
      <headerFooter alignWithMargins="0">
        <oddFooter>&amp;R&amp;"Book Antiqua,Bold"&amp;8 Page &amp;P of &amp;N</oddFooter>
      </headerFooter>
    </customSheetView>
    <customSheetView guid="{CD28740F-9825-447C-B887-B18F0232D126}" showPageBreaks="1" showGridLines="0" printArea="1" view="pageBreakPreview">
      <selection activeCell="B16" sqref="B16:E16"/>
      <pageMargins left="0.75" right="0.63" top="0.57999999999999996" bottom="0.6" header="0.34" footer="0.35"/>
      <pageSetup scale="95" orientation="portrait" r:id="rId3"/>
      <headerFooter alignWithMargins="0">
        <oddFooter>&amp;R&amp;"Book Antiqua,Bold"&amp;8 Page &amp;P of &amp;N</oddFooter>
      </headerFooter>
    </customSheetView>
    <customSheetView guid="{012A8702-091E-4FD1-8E26-12B65B8B3B8C}" showPageBreaks="1" showGridLines="0" printArea="1" view="pageBreakPreview" topLeftCell="A7">
      <selection activeCell="B16" sqref="B16:E16"/>
      <pageMargins left="0.75" right="0.63" top="0.57999999999999996" bottom="0.6" header="0.34" footer="0.35"/>
      <pageSetup scale="95" orientation="portrait" r:id="rId4"/>
      <headerFooter alignWithMargins="0">
        <oddFooter>&amp;R&amp;"Book Antiqua,Bold"&amp;8 Page &amp;P of &amp;N</oddFooter>
      </headerFooter>
    </customSheetView>
    <customSheetView guid="{0D490C87-B003-4943-9825-ACE0B8E7CC06}" showPageBreaks="1" showGridLines="0" printArea="1" view="pageBreakPreview">
      <selection activeCell="B16" sqref="B16:E16"/>
      <pageMargins left="0.75" right="0.63" top="0.57999999999999996" bottom="0.6" header="0.34" footer="0.35"/>
      <pageSetup scale="95" orientation="portrait" r:id="rId5"/>
      <headerFooter alignWithMargins="0">
        <oddFooter>&amp;R&amp;"Book Antiqua,Bold"&amp;8 Page &amp;P of &amp;N</oddFooter>
      </headerFooter>
    </customSheetView>
    <customSheetView guid="{4D67A8FB-66CE-4EFD-8932-C754BE25ED43}" showPageBreaks="1" showGridLines="0" printArea="1" view="pageBreakPreview">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B07CB001-8FAF-40AD-8AD5-A65A64B33B35}" showPageBreaks="1" showGridLines="0" printArea="1" view="pageBreakPreview">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8CF338B0-8CA3-4AF4-816D-CB7A6D8E33BC}" showPageBreaks="1" showGridLines="0" printArea="1" view="pageBreakPreview">
      <selection activeCell="B16" sqref="B16:E21"/>
      <pageMargins left="0.75" right="0.63" top="0.57999999999999996" bottom="0.6" header="0.34" footer="0.35"/>
      <pageSetup scale="95" orientation="portrait" r:id="rId8"/>
      <headerFooter alignWithMargins="0">
        <oddFooter>&amp;R&amp;"Book Antiqua,Bold"&amp;8 Page &amp;P of &amp;N</oddFooter>
      </headerFooter>
    </customSheetView>
    <customSheetView guid="{D05C69EC-C4A6-4AED-AFBA-A3044FD4B3FB}" showPageBreaks="1" showGridLines="0" printArea="1" view="pageBreakPreview">
      <selection activeCell="B16" sqref="B16:E21"/>
      <pageMargins left="0.75" right="0.63" top="0.57999999999999996" bottom="0.6" header="0.34" footer="0.35"/>
      <pageSetup scale="95" orientation="portrait" r:id="rId9"/>
      <headerFooter alignWithMargins="0">
        <oddFooter>&amp;R&amp;"Book Antiqua,Bold"&amp;8 Page &amp;P of &amp;N</oddFooter>
      </headerFooter>
    </customSheetView>
    <customSheetView guid="{BE615921-12B2-47E1-81BB-292B559B4C46}" showPageBreaks="1" showGridLines="0" printArea="1" view="pageBreakPreview" topLeftCell="A3">
      <selection activeCell="B20" sqref="B20:E20"/>
      <pageMargins left="0.75" right="0.63" top="0.57999999999999996" bottom="0.6" header="0.34" footer="0.35"/>
      <pageSetup scale="95" orientation="portrait" r:id="rId10"/>
      <headerFooter alignWithMargins="0">
        <oddFooter>&amp;R&amp;"Book Antiqua,Bold"&amp;8 Page &amp;P of &amp;N</oddFooter>
      </headerFooter>
    </customSheetView>
    <customSheetView guid="{13A93EBF-985A-49FD-9FE0-DC75D238EC8C}" showPageBreaks="1" showGridLines="0" printArea="1" view="pageBreakPreview">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1E2D7167-D6B7-4690-9A83-BF768C4223A4}" showPageBreaks="1" showGridLines="0" printArea="1" view="pageBreakPreview" topLeftCell="A10">
      <selection activeCell="B75" sqref="B75:C75"/>
      <pageMargins left="0.75" right="0.63" top="0.57999999999999996" bottom="0.6" header="0.34" footer="0.35"/>
      <pageSetup scale="95" orientation="portrait" r:id="rId12"/>
      <headerFooter alignWithMargins="0">
        <oddFooter>&amp;R&amp;"Book Antiqua,Bold"&amp;8 Page &amp;P of &amp;N</oddFooter>
      </headerFooter>
    </customSheetView>
    <customSheetView guid="{7A88FC7A-7690-48AB-B789-172043AFADC8}" showPageBreaks="1" showGridLines="0" printArea="1" view="pageBreakPreview" topLeftCell="A19">
      <selection activeCell="B75" sqref="B75:C75"/>
      <pageMargins left="0.75" right="0.63" top="0.57999999999999996" bottom="0.6" header="0.34" footer="0.35"/>
      <pageSetup scale="95" orientation="portrait" r:id="rId13"/>
      <headerFooter alignWithMargins="0">
        <oddFooter>&amp;R&amp;"Book Antiqua,Bold"&amp;8 Page &amp;P of &amp;N</oddFooter>
      </headerFooter>
    </customSheetView>
    <customSheetView guid="{CB7CD015-9A92-451A-BEF4-2BC98E3768DD}" showPageBreaks="1" showGridLines="0" printArea="1" view="pageBreakPreview" topLeftCell="A7">
      <selection activeCell="B16" sqref="B16:E16"/>
      <pageMargins left="0.75" right="0.63" top="0.57999999999999996" bottom="0.6" header="0.34" footer="0.35"/>
      <pageSetup scale="95" orientation="portrait" r:id="rId14"/>
      <headerFooter alignWithMargins="0">
        <oddFooter>&amp;R&amp;"Book Antiqua,Bold"&amp;8 Page &amp;P of &amp;N</oddFooter>
      </headerFooter>
    </customSheetView>
    <customSheetView guid="{44C1C443-3199-4288-884A-D16AF7B2CD69}" showPageBreaks="1" showGridLines="0" printArea="1" view="pageBreakPreview" topLeftCell="A7">
      <selection activeCell="B16" sqref="B16:E16"/>
      <pageMargins left="0.75" right="0.63" top="0.57999999999999996" bottom="0.6" header="0.34" footer="0.35"/>
      <pageSetup scale="95" orientation="portrait" r:id="rId15"/>
      <headerFooter alignWithMargins="0">
        <oddFooter>&amp;R&amp;"Book Antiqua,Bold"&amp;8 Page &amp;P of &amp;N</oddFooter>
      </headerFooter>
    </customSheetView>
    <customSheetView guid="{82E8A0F5-0020-4355-95CF-28601763A783}" showPageBreaks="1" showGridLines="0" printArea="1" view="pageBreakPreview" topLeftCell="A7">
      <selection activeCell="B16" sqref="B16:E16"/>
      <pageMargins left="0.75" right="0.63" top="0.57999999999999996" bottom="0.6" header="0.34" footer="0.35"/>
      <pageSetup scale="95" orientation="portrait" r:id="rId16"/>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7"/>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22"/>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7"/>
      <headerFooter alignWithMargins="0">
        <oddFooter>&amp;R&amp;"Book Antiqua,Bold"&amp;8 Page &amp;P of &amp;N</oddFooter>
      </headerFooter>
    </customSheetView>
    <customSheetView guid="{82C64B11-1F50-45B5-B7BB-9F1DC733C833}" showPageBreaks="1" showGridLines="0" printArea="1" view="pageBreakPreview">
      <selection activeCell="B75" sqref="B75:C75"/>
      <pageMargins left="0.75" right="0.63" top="0.57999999999999996" bottom="0.6" header="0.34" footer="0.35"/>
      <pageSetup scale="95" orientation="portrait" r:id="rId28"/>
      <headerFooter alignWithMargins="0">
        <oddFooter>&amp;R&amp;"Book Antiqua,Bold"&amp;8 Page &amp;P of &amp;N</oddFooter>
      </headerFooter>
    </customSheetView>
    <customSheetView guid="{CFBF18EC-8277-4311-991B-395AF21BB33B}" showPageBreaks="1" showGridLines="0" printArea="1" view="pageBreakPreview" topLeftCell="A10">
      <selection activeCell="B75" sqref="B75:C75"/>
      <pageMargins left="0.75" right="0.63" top="0.57999999999999996" bottom="0.6" header="0.34" footer="0.35"/>
      <pageSetup scale="95" orientation="portrait" r:id="rId29"/>
      <headerFooter alignWithMargins="0">
        <oddFooter>&amp;R&amp;"Book Antiqua,Bold"&amp;8 Page &amp;P of &amp;N</oddFooter>
      </headerFooter>
    </customSheetView>
    <customSheetView guid="{AA750348-930C-43DE-ADD0-8D60980F5013}" showPageBreaks="1" showGridLines="0" printArea="1" view="pageBreakPreview" topLeftCell="A10">
      <selection activeCell="B75" sqref="B75:C75"/>
      <pageMargins left="0.75" right="0.63" top="0.57999999999999996" bottom="0.6" header="0.34" footer="0.35"/>
      <pageSetup scale="95" orientation="portrait" r:id="rId30"/>
      <headerFooter alignWithMargins="0">
        <oddFooter>&amp;R&amp;"Book Antiqua,Bold"&amp;8 Page &amp;P of &amp;N</oddFooter>
      </headerFooter>
    </customSheetView>
    <customSheetView guid="{14C32814-5A59-4863-9FB1-822FBB75D7D1}" showPageBreaks="1" showGridLines="0" printArea="1" view="pageBreakPreview">
      <selection activeCell="B16" sqref="B16:E16"/>
      <pageMargins left="0.75" right="0.63" top="0.57999999999999996" bottom="0.6" header="0.34" footer="0.35"/>
      <pageSetup scale="95" orientation="portrait" r:id="rId31"/>
      <headerFooter alignWithMargins="0">
        <oddFooter>&amp;R&amp;"Book Antiqua,Bold"&amp;8 Page &amp;P of &amp;N</oddFooter>
      </headerFooter>
    </customSheetView>
    <customSheetView guid="{1F125E51-1799-42D0-B41E-DC039BB17D59}" showPageBreaks="1" showGridLines="0" printArea="1" view="pageBreakPreview" topLeftCell="A19">
      <selection activeCell="B16" sqref="B16:E21"/>
      <pageMargins left="0.75" right="0.63" top="0.57999999999999996" bottom="0.6" header="0.34" footer="0.35"/>
      <pageSetup scale="95" orientation="portrait" r:id="rId32"/>
      <headerFooter alignWithMargins="0">
        <oddFooter>&amp;R&amp;"Book Antiqua,Bold"&amp;8 Page &amp;P of &amp;N</oddFooter>
      </headerFooter>
    </customSheetView>
    <customSheetView guid="{77353208-2D17-4D2E-ADE3-4F168F350B73}" showPageBreaks="1" showGridLines="0" printArea="1" view="pageBreakPreview">
      <selection activeCell="B16" sqref="B16:E16"/>
      <pageMargins left="0.75" right="0.63" top="0.57999999999999996" bottom="0.6" header="0.34" footer="0.35"/>
      <pageSetup scale="95" orientation="portrait" r:id="rId33"/>
      <headerFooter alignWithMargins="0">
        <oddFooter>&amp;R&amp;"Book Antiqua,Bold"&amp;8 Page &amp;P of &amp;N</oddFooter>
      </headerFooter>
    </customSheetView>
    <customSheetView guid="{010B040B-83D1-42E5-9354-A9BE9113BDAC}" showPageBreaks="1" showGridLines="0" printArea="1" view="pageBreakPreview" topLeftCell="A7">
      <selection activeCell="B16" sqref="B16:E16"/>
      <pageMargins left="0.75" right="0.63" top="0.57999999999999996" bottom="0.6" header="0.34" footer="0.35"/>
      <pageSetup scale="95" orientation="portrait" r:id="rId34"/>
      <headerFooter alignWithMargins="0">
        <oddFooter>&amp;R&amp;"Book Antiqua,Bold"&amp;8 Page &amp;P of &amp;N</oddFooter>
      </headerFooter>
    </customSheetView>
    <customSheetView guid="{FC200EB0-6614-47DB-96CE-7610471486D9}" showPageBreaks="1" showGridLines="0" printArea="1" view="pageBreakPreview" topLeftCell="A16">
      <selection activeCell="B16" sqref="B16:E16"/>
      <pageMargins left="0.75" right="0.63" top="0.57999999999999996" bottom="0.6" header="0.34" footer="0.35"/>
      <pageSetup scale="95" orientation="portrait" r:id="rId35"/>
      <headerFooter alignWithMargins="0">
        <oddFooter>&amp;R&amp;"Book Antiqua,Bold"&amp;8 Page &amp;P of &amp;N</oddFooter>
      </headerFooter>
    </customSheetView>
    <customSheetView guid="{35C772BD-8F05-4A18-BEC8-6AF744E22539}" showPageBreaks="1" showGridLines="0" printArea="1" view="pageBreakPreview">
      <selection activeCell="B16" sqref="B16:E16"/>
      <pageMargins left="0.75" right="0.63" top="0.57999999999999996" bottom="0.6" header="0.34" footer="0.35"/>
      <pageSetup scale="95" orientation="portrait" r:id="rId36"/>
      <headerFooter alignWithMargins="0">
        <oddFooter>&amp;R&amp;"Book Antiqua,Bold"&amp;8 Page &amp;P of &amp;N</oddFooter>
      </headerFooter>
    </customSheetView>
    <customSheetView guid="{FADCBE67-C557-4BB1-9129-D4D2EFCC4742}" showPageBreaks="1" showGridLines="0" printArea="1" view="pageBreakPreview">
      <selection activeCell="B16" sqref="B16:E16"/>
      <pageMargins left="0.75" right="0.63" top="0.57999999999999996" bottom="0.6" header="0.34" footer="0.35"/>
      <pageSetup scale="95" orientation="portrait" r:id="rId37"/>
      <headerFooter alignWithMargins="0">
        <oddFooter>&amp;R&amp;"Book Antiqua,Bold"&amp;8 Page &amp;P of &amp;N</oddFooter>
      </headerFooter>
    </customSheetView>
    <customSheetView guid="{E1B28BB1-ED8F-4C22-9AA1-AB162FCA7917}" showPageBreaks="1" showGridLines="0" printArea="1" view="pageBreakPreview">
      <selection activeCell="B16" sqref="B16:E16"/>
      <pageMargins left="0.75" right="0.63" top="0.57999999999999996" bottom="0.6" header="0.34" footer="0.35"/>
      <pageSetup scale="95" orientation="portrait" r:id="rId38"/>
      <headerFooter alignWithMargins="0">
        <oddFooter>&amp;R&amp;"Book Antiqua,Bold"&amp;8 Page &amp;P of &amp;N</oddFooter>
      </headerFooter>
    </customSheetView>
  </customSheetViews>
  <mergeCells count="14">
    <mergeCell ref="B9:D9"/>
    <mergeCell ref="B20:E20"/>
    <mergeCell ref="A3:E3"/>
    <mergeCell ref="A5:E5"/>
    <mergeCell ref="B10:D10"/>
    <mergeCell ref="B11:D11"/>
    <mergeCell ref="A8:D8"/>
    <mergeCell ref="B21:E21"/>
    <mergeCell ref="A15:E15"/>
    <mergeCell ref="B16:E16"/>
    <mergeCell ref="B12:D12"/>
    <mergeCell ref="B17:E17"/>
    <mergeCell ref="B18:E18"/>
    <mergeCell ref="B19:E19"/>
  </mergeCells>
  <phoneticPr fontId="6" type="noConversion"/>
  <pageMargins left="0.75" right="0.63" top="0.57999999999999996" bottom="0.6" header="0.34" footer="0.35"/>
  <pageSetup scale="95" orientation="portrait" r:id="rId39"/>
  <headerFooter alignWithMargins="0">
    <oddFooter>&amp;R&amp;"Book Antiqua,Bold"&amp;8 Page &amp;P of &amp;N</oddFooter>
  </headerFooter>
  <drawing r:id="rId4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sheetPr>
  <dimension ref="A1:I29"/>
  <sheetViews>
    <sheetView showGridLines="0" view="pageBreakPreview" zoomScaleNormal="100" zoomScaleSheetLayoutView="100" workbookViewId="0">
      <selection activeCell="B18" sqref="B18"/>
    </sheetView>
  </sheetViews>
  <sheetFormatPr defaultRowHeight="16.5"/>
  <cols>
    <col min="1" max="1" width="12.140625" style="30" customWidth="1"/>
    <col min="2" max="2" width="27.28515625" style="30" customWidth="1"/>
    <col min="3" max="3" width="20.42578125" style="30" customWidth="1"/>
    <col min="4" max="4" width="18.85546875" style="30" customWidth="1"/>
    <col min="5" max="5" width="20" style="30" customWidth="1"/>
    <col min="6" max="7" width="9.140625" style="25"/>
    <col min="8" max="8" width="0" style="25" hidden="1" customWidth="1"/>
    <col min="9" max="16384" width="9.140625" style="26"/>
  </cols>
  <sheetData>
    <row r="1" spans="1:9">
      <c r="A1" s="22" t="str">
        <f>Basic!A3&amp;Basic!B3</f>
        <v>Specification No. :CC/NT/W-TW/DOM/A04/25/01234</v>
      </c>
      <c r="B1" s="23"/>
      <c r="C1" s="23"/>
      <c r="D1" s="23"/>
      <c r="E1" s="24" t="str">
        <f>"Attachment-5 "</f>
        <v xml:space="preserve">Attachment-5 </v>
      </c>
    </row>
    <row r="2" spans="1:9" ht="8.1" customHeight="1"/>
    <row r="3" spans="1:9" ht="93" customHeight="1">
      <c r="A3" s="648" t="str">
        <f>'Attach 3(JV)'!A3</f>
        <v>Transmission Line Package TL01 for construction of 132kV D/C (Single HTLS Equivalent Panther) Transmission line from Rammam-III HEP to POWERGRID Rangpo Substation under Consultancy services to NTPC Ltd.</v>
      </c>
      <c r="B3" s="648"/>
      <c r="C3" s="648"/>
      <c r="D3" s="648"/>
      <c r="E3" s="648"/>
      <c r="F3" s="27"/>
      <c r="G3" s="28"/>
      <c r="H3" s="27"/>
    </row>
    <row r="4" spans="1:9" ht="3" customHeight="1">
      <c r="A4" s="29"/>
      <c r="H4" s="31"/>
      <c r="I4" s="10"/>
    </row>
    <row r="5" spans="1:9" ht="20.100000000000001" customHeight="1">
      <c r="A5" s="649" t="s">
        <v>705</v>
      </c>
      <c r="B5" s="649"/>
      <c r="C5" s="649"/>
      <c r="D5" s="649"/>
      <c r="E5" s="649"/>
      <c r="F5" s="32"/>
      <c r="H5" s="31"/>
      <c r="I5" s="10"/>
    </row>
    <row r="6" spans="1:9" ht="8.1" customHeight="1">
      <c r="A6" s="33"/>
      <c r="H6" s="31"/>
      <c r="I6" s="10"/>
    </row>
    <row r="7" spans="1:9" ht="20.100000000000001" customHeight="1">
      <c r="A7" s="34" t="str">
        <f>'Attach 3(JV)'!A7</f>
        <v>Bidder’s Name and Address :</v>
      </c>
      <c r="B7" s="33"/>
      <c r="C7" s="33"/>
      <c r="D7" s="14" t="str">
        <f>'Attach 3(JV)'!E7</f>
        <v>To:</v>
      </c>
      <c r="H7" s="31"/>
      <c r="I7" s="10"/>
    </row>
    <row r="8" spans="1:9" ht="36" customHeight="1">
      <c r="A8" s="647" t="str">
        <f>'Attach 3(JV)'!A8</f>
        <v/>
      </c>
      <c r="B8" s="647"/>
      <c r="C8" s="647"/>
      <c r="D8" s="11" t="str">
        <f>'Attach 3(JV)'!E8</f>
        <v>Contract Services</v>
      </c>
      <c r="H8" s="31"/>
      <c r="I8" s="10"/>
    </row>
    <row r="9" spans="1:9" ht="20.100000000000001" customHeight="1">
      <c r="A9" s="12" t="s">
        <v>356</v>
      </c>
      <c r="B9" s="651" t="str">
        <f>'Attach 3(JV)'!B9</f>
        <v/>
      </c>
      <c r="C9" s="651"/>
      <c r="D9" s="11" t="str">
        <f>'Attach 3(JV)'!E9</f>
        <v>Power Grid Corporation of India Ltd.,</v>
      </c>
      <c r="H9" s="31"/>
      <c r="I9" s="10"/>
    </row>
    <row r="10" spans="1:9" ht="20.100000000000001" customHeight="1">
      <c r="A10" s="12" t="s">
        <v>358</v>
      </c>
      <c r="B10" s="651" t="str">
        <f>'Attach 3(JV)'!B10</f>
        <v/>
      </c>
      <c r="C10" s="651"/>
      <c r="D10" s="11" t="str">
        <f>'Attach 3(JV)'!E10</f>
        <v>"Saudamini", Plot No. 2, Sector 29</v>
      </c>
      <c r="H10" s="31"/>
      <c r="I10" s="10"/>
    </row>
    <row r="11" spans="1:9" ht="20.100000000000001" customHeight="1">
      <c r="B11" s="651" t="str">
        <f>'Attach 3(JV)'!B11</f>
        <v/>
      </c>
      <c r="C11" s="651"/>
      <c r="D11" s="11" t="str">
        <f>'Attach 3(JV)'!E11</f>
        <v>Gurgaon (Haryana) - 122001</v>
      </c>
    </row>
    <row r="12" spans="1:9" ht="9.75" customHeight="1">
      <c r="A12" s="33"/>
      <c r="B12" s="651" t="str">
        <f>'Attach 3(JV)'!B12</f>
        <v/>
      </c>
      <c r="C12" s="651"/>
      <c r="D12" s="11"/>
    </row>
    <row r="13" spans="1:9" ht="21" customHeight="1">
      <c r="A13" s="33"/>
      <c r="B13" s="273"/>
      <c r="C13" s="273"/>
      <c r="D13" s="11"/>
    </row>
    <row r="14" spans="1:9" ht="17.25" customHeight="1">
      <c r="A14" s="307" t="s">
        <v>350</v>
      </c>
      <c r="B14" s="307"/>
      <c r="C14" s="307"/>
      <c r="D14" s="307"/>
      <c r="E14" s="307"/>
    </row>
    <row r="15" spans="1:9" ht="54" customHeight="1">
      <c r="A15" s="875" t="s">
        <v>505</v>
      </c>
      <c r="B15" s="875"/>
      <c r="C15" s="875"/>
      <c r="D15" s="875"/>
      <c r="E15" s="875"/>
    </row>
    <row r="16" spans="1:9" ht="37.5" customHeight="1">
      <c r="A16" s="876" t="s">
        <v>354</v>
      </c>
      <c r="B16" s="876" t="s">
        <v>372</v>
      </c>
      <c r="C16" s="876" t="s">
        <v>374</v>
      </c>
      <c r="D16" s="878" t="s">
        <v>375</v>
      </c>
      <c r="E16" s="879"/>
    </row>
    <row r="17" spans="1:8" ht="38.25" customHeight="1">
      <c r="A17" s="877"/>
      <c r="B17" s="877"/>
      <c r="C17" s="877"/>
      <c r="D17" s="338" t="s">
        <v>376</v>
      </c>
      <c r="E17" s="338" t="s">
        <v>105</v>
      </c>
    </row>
    <row r="18" spans="1:8" ht="26.25" customHeight="1">
      <c r="A18" s="339">
        <v>1</v>
      </c>
      <c r="B18" s="340"/>
      <c r="C18" s="340"/>
      <c r="D18" s="340"/>
      <c r="E18" s="340"/>
    </row>
    <row r="19" spans="1:8" ht="25.5" customHeight="1">
      <c r="A19" s="341">
        <v>2</v>
      </c>
      <c r="B19" s="342"/>
      <c r="C19" s="342"/>
      <c r="D19" s="342"/>
      <c r="E19" s="342"/>
    </row>
    <row r="20" spans="1:8" ht="26.25" customHeight="1">
      <c r="A20" s="341">
        <v>3</v>
      </c>
      <c r="B20" s="342"/>
      <c r="C20" s="342"/>
      <c r="D20" s="342"/>
      <c r="E20" s="342"/>
      <c r="H20" s="25" t="b">
        <v>1</v>
      </c>
    </row>
    <row r="21" spans="1:8" ht="27" customHeight="1">
      <c r="A21" s="341">
        <v>4</v>
      </c>
      <c r="B21" s="342"/>
      <c r="C21" s="342"/>
      <c r="D21" s="342"/>
      <c r="E21" s="342"/>
    </row>
    <row r="22" spans="1:8" ht="43.5" customHeight="1">
      <c r="A22" s="343">
        <v>5</v>
      </c>
      <c r="B22" s="344"/>
      <c r="C22" s="344"/>
      <c r="D22" s="344"/>
      <c r="E22" s="344"/>
    </row>
    <row r="23" spans="1:8" ht="27.75" customHeight="1">
      <c r="A23" s="869" t="s">
        <v>577</v>
      </c>
      <c r="B23" s="870"/>
      <c r="C23" s="870"/>
      <c r="D23" s="870"/>
      <c r="E23" s="871"/>
    </row>
    <row r="24" spans="1:8" ht="9.75" customHeight="1">
      <c r="A24" s="872"/>
      <c r="B24" s="873"/>
      <c r="C24" s="873"/>
      <c r="D24" s="873"/>
      <c r="E24" s="874"/>
    </row>
    <row r="25" spans="1:8">
      <c r="A25" s="186"/>
      <c r="B25" s="186"/>
      <c r="C25" s="186"/>
      <c r="D25" s="186"/>
      <c r="E25" s="186"/>
      <c r="F25" s="35"/>
      <c r="G25" s="35"/>
      <c r="H25" s="35"/>
    </row>
    <row r="26" spans="1:8" ht="11.25" customHeight="1">
      <c r="C26" s="38"/>
      <c r="F26" s="35"/>
      <c r="G26" s="35"/>
      <c r="H26" s="35"/>
    </row>
    <row r="27" spans="1:8" ht="15.95" customHeight="1">
      <c r="A27" s="37" t="s">
        <v>6</v>
      </c>
      <c r="B27" s="77" t="str">
        <f>'Attach 3(JV)'!B24</f>
        <v/>
      </c>
      <c r="C27" s="38" t="s">
        <v>4</v>
      </c>
      <c r="D27" s="272" t="str">
        <f>'Attach 3(JV)'!E24</f>
        <v/>
      </c>
    </row>
    <row r="28" spans="1:8" ht="15.95" customHeight="1">
      <c r="A28" s="37" t="s">
        <v>7</v>
      </c>
      <c r="B28" s="272" t="str">
        <f>'Attach 3(JV)'!B25</f>
        <v/>
      </c>
      <c r="C28" s="38" t="s">
        <v>5</v>
      </c>
      <c r="D28" s="272" t="str">
        <f>'Attach 3(JV)'!E25</f>
        <v/>
      </c>
    </row>
    <row r="29" spans="1:8" ht="15.95" customHeight="1">
      <c r="A29" s="26"/>
      <c r="B29" s="26"/>
      <c r="C29" s="38"/>
      <c r="D29" s="26"/>
      <c r="E29" s="26"/>
    </row>
  </sheetData>
  <sheetProtection password="CC69" sheet="1" formatColumns="0" formatRows="0" selectLockedCells="1"/>
  <customSheetViews>
    <customSheetView guid="{B7CC3635-BEA1-4EB6-9397-ABEDC5D04D5E}" showPageBreaks="1" showGridLines="0" printArea="1" hiddenColumns="1" view="pageBreakPreview">
      <selection activeCell="B18" sqref="B18"/>
      <pageMargins left="0.75" right="0.46" top="0.4" bottom="0.47" header="0.26" footer="0.28999999999999998"/>
      <pageSetup scale="89" orientation="portrait" r:id="rId1"/>
      <headerFooter alignWithMargins="0">
        <oddFooter>&amp;R&amp;"Book Antiqua,Bold"&amp;8 Page &amp;P of &amp;N</oddFooter>
      </headerFooter>
    </customSheetView>
    <customSheetView guid="{7518E083-431A-45D0-A3DD-DF0866826B90}" showPageBreaks="1" showGridLines="0" printArea="1" hiddenColumns="1" view="pageBreakPreview" topLeftCell="A10">
      <selection activeCell="B18" sqref="B18"/>
      <pageMargins left="0.75" right="0.46" top="0.4" bottom="0.47" header="0.26" footer="0.28999999999999998"/>
      <pageSetup scale="89" orientation="portrait" r:id="rId2"/>
      <headerFooter alignWithMargins="0">
        <oddFooter>&amp;R&amp;"Book Antiqua,Bold"&amp;8 Page &amp;P of &amp;N</oddFooter>
      </headerFooter>
    </customSheetView>
    <customSheetView guid="{CD28740F-9825-447C-B887-B18F0232D126}" showPageBreaks="1" showGridLines="0" printArea="1" hiddenColumns="1" view="pageBreakPreview">
      <selection activeCell="B18" sqref="B18"/>
      <pageMargins left="0.75" right="0.46" top="0.4" bottom="0.47" header="0.26" footer="0.28999999999999998"/>
      <pageSetup scale="89" orientation="portrait" r:id="rId3"/>
      <headerFooter alignWithMargins="0">
        <oddFooter>&amp;R&amp;"Book Antiqua,Bold"&amp;8 Page &amp;P of &amp;N</oddFooter>
      </headerFooter>
    </customSheetView>
    <customSheetView guid="{012A8702-091E-4FD1-8E26-12B65B8B3B8C}" showPageBreaks="1" showGridLines="0" printArea="1" hiddenColumns="1" view="pageBreakPreview" topLeftCell="A4">
      <selection activeCell="D21" sqref="D21"/>
      <pageMargins left="0.75" right="0.46" top="0.4" bottom="0.47" header="0.26" footer="0.28999999999999998"/>
      <pageSetup scale="89" orientation="portrait" r:id="rId4"/>
      <headerFooter alignWithMargins="0">
        <oddFooter>&amp;R&amp;"Book Antiqua,Bold"&amp;8 Page &amp;P of &amp;N</oddFooter>
      </headerFooter>
    </customSheetView>
    <customSheetView guid="{0D490C87-B003-4943-9825-ACE0B8E7CC06}" showPageBreaks="1" showGridLines="0" printArea="1" hiddenColumns="1" view="pageBreakPreview" topLeftCell="A7">
      <selection activeCell="B18" sqref="B18"/>
      <pageMargins left="0.75" right="0.46" top="0.4" bottom="0.47" header="0.26" footer="0.28999999999999998"/>
      <pageSetup scale="89" orientation="portrait" r:id="rId5"/>
      <headerFooter alignWithMargins="0">
        <oddFooter>&amp;R&amp;"Book Antiqua,Bold"&amp;8 Page &amp;P of &amp;N</oddFooter>
      </headerFooter>
    </customSheetView>
    <customSheetView guid="{4D67A8FB-66CE-4EFD-8932-C754BE25ED43}" showPageBreaks="1" showGridLines="0" printArea="1" hiddenColumns="1" view="pageBreakPreview">
      <selection activeCell="B18" sqref="B18"/>
      <pageMargins left="0.75" right="0.46" top="0.4" bottom="0.47" header="0.26" footer="0.28999999999999998"/>
      <pageSetup scale="89" orientation="portrait" r:id="rId6"/>
      <headerFooter alignWithMargins="0">
        <oddFooter>&amp;R&amp;"Book Antiqua,Bold"&amp;8 Page &amp;P of &amp;N</oddFooter>
      </headerFooter>
    </customSheetView>
    <customSheetView guid="{B07CB001-8FAF-40AD-8AD5-A65A64B33B35}" showPageBreaks="1" showGridLines="0" printArea="1" hiddenColumns="1" view="pageBreakPreview">
      <selection activeCell="B18" sqref="B18"/>
      <pageMargins left="0.75" right="0.46" top="0.4" bottom="0.47" header="0.26" footer="0.28999999999999998"/>
      <pageSetup scale="89" orientation="portrait" r:id="rId7"/>
      <headerFooter alignWithMargins="0">
        <oddFooter>&amp;R&amp;"Book Antiqua,Bold"&amp;8 Page &amp;P of &amp;N</oddFooter>
      </headerFooter>
    </customSheetView>
    <customSheetView guid="{8CF338B0-8CA3-4AF4-816D-CB7A6D8E33BC}" showPageBreaks="1" showGridLines="0" printArea="1" hiddenRows="1" hiddenColumns="1" view="pageBreakPreview" topLeftCell="A23">
      <selection activeCell="B18" sqref="B18"/>
      <pageMargins left="0.75" right="0.46" top="0.4" bottom="0.47" header="0.26" footer="0.28999999999999998"/>
      <pageSetup scale="89" orientation="portrait" r:id="rId8"/>
      <headerFooter alignWithMargins="0">
        <oddFooter>&amp;R&amp;"Book Antiqua,Bold"&amp;8 Page &amp;P of &amp;N</oddFooter>
      </headerFooter>
    </customSheetView>
    <customSheetView guid="{D05C69EC-C4A6-4AED-AFBA-A3044FD4B3FB}" showPageBreaks="1" showGridLines="0" printArea="1" hiddenRows="1" hiddenColumns="1" view="pageBreakPreview" topLeftCell="A8">
      <selection activeCell="B18" sqref="B18"/>
      <pageMargins left="0.75" right="0.46" top="0.4" bottom="0.47" header="0.26" footer="0.28999999999999998"/>
      <pageSetup scale="89" orientation="portrait" r:id="rId9"/>
      <headerFooter alignWithMargins="0">
        <oddFooter>&amp;R&amp;"Book Antiqua,Bold"&amp;8 Page &amp;P of &amp;N</oddFooter>
      </headerFooter>
    </customSheetView>
    <customSheetView guid="{BE615921-12B2-47E1-81BB-292B559B4C46}" showPageBreaks="1" showGridLines="0" printArea="1" hiddenRows="1" hiddenColumns="1" view="pageBreakPreview">
      <selection activeCell="D19" sqref="D19"/>
      <pageMargins left="0.75" right="0.46" top="0.4" bottom="0.47" header="0.26" footer="0.28999999999999998"/>
      <pageSetup scale="89" orientation="portrait" r:id="rId10"/>
      <headerFooter alignWithMargins="0">
        <oddFooter>&amp;R&amp;"Book Antiqua,Bold"&amp;8 Page &amp;P of &amp;N</oddFooter>
      </headerFooter>
    </customSheetView>
    <customSheetView guid="{13A93EBF-985A-49FD-9FE0-DC75D238EC8C}" showPageBreaks="1" showGridLines="0" printArea="1" hiddenRows="1" hiddenColumns="1" view="pageBreakPreview">
      <selection activeCell="B18" sqref="B18:E22"/>
      <pageMargins left="0.75" right="0.46" top="0.4" bottom="0.47" header="0.26" footer="0.28999999999999998"/>
      <pageSetup scale="89" orientation="portrait" r:id="rId11"/>
      <headerFooter alignWithMargins="0">
        <oddFooter>&amp;R&amp;"Book Antiqua,Bold"&amp;8 Page &amp;P of &amp;N</oddFooter>
      </headerFooter>
    </customSheetView>
    <customSheetView guid="{1E2D7167-D6B7-4690-9A83-BF768C4223A4}" showPageBreaks="1" showGridLines="0" printArea="1" hiddenRows="1" hiddenColumns="1" view="pageBreakPreview" topLeftCell="A11">
      <selection activeCell="C30" sqref="C30"/>
      <pageMargins left="0.75" right="0.46" top="0.4" bottom="0.47" header="0.26" footer="0.28999999999999998"/>
      <pageSetup scale="89" orientation="portrait" r:id="rId12"/>
      <headerFooter alignWithMargins="0">
        <oddFooter>&amp;R&amp;"Book Antiqua,Bold"&amp;8 Page &amp;P of &amp;N</oddFooter>
      </headerFooter>
    </customSheetView>
    <customSheetView guid="{7A88FC7A-7690-48AB-B789-172043AFADC8}" showPageBreaks="1" showGridLines="0" printArea="1" hiddenRows="1" hiddenColumns="1" view="pageBreakPreview" topLeftCell="A20">
      <selection activeCell="B18" sqref="B18"/>
      <pageMargins left="0.75" right="0.46" top="0.4" bottom="0.47" header="0.26" footer="0.28999999999999998"/>
      <pageSetup scale="89" orientation="portrait" r:id="rId13"/>
      <headerFooter alignWithMargins="0">
        <oddFooter>&amp;R&amp;"Book Antiqua,Bold"&amp;8 Page &amp;P of &amp;N</oddFooter>
      </headerFooter>
    </customSheetView>
    <customSheetView guid="{CB7CD015-9A92-451A-BEF4-2BC98E3768DD}" showPageBreaks="1" showGridLines="0" printArea="1" hiddenRows="1" hiddenColumns="1" view="pageBreakPreview" topLeftCell="A24">
      <selection activeCell="B29" sqref="B29"/>
      <pageMargins left="0.75" right="0.46" top="0.4" bottom="0.47" header="0.26" footer="0.28999999999999998"/>
      <pageSetup scale="95" orientation="portrait" r:id="rId14"/>
      <headerFooter alignWithMargins="0">
        <oddFooter>&amp;R&amp;"Book Antiqua,Bold"&amp;8 Page &amp;P of &amp;N</oddFooter>
      </headerFooter>
    </customSheetView>
    <customSheetView guid="{44C1C443-3199-4288-884A-D16AF7B2CD69}" showPageBreaks="1" showGridLines="0" printArea="1" hiddenRows="1" hiddenColumns="1" view="pageBreakPreview" topLeftCell="A16">
      <selection activeCell="B29" sqref="B29"/>
      <pageMargins left="0.75" right="0.46" top="0.4" bottom="0.47" header="0.26" footer="0.28999999999999998"/>
      <pageSetup scale="95" orientation="portrait" r:id="rId15"/>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11">
      <selection activeCell="B17" sqref="B17"/>
      <rowBreaks count="1" manualBreakCount="1">
        <brk id="72" max="4" man="1"/>
      </rowBreaks>
      <pageMargins left="0.75" right="0.46" top="0.4" bottom="0.47" header="0.26" footer="0.28999999999999998"/>
      <pageSetup scale="95" orientation="portrait" r:id="rId16"/>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7"/>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2"/>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4"/>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5"/>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6"/>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82C64B11-1F50-45B5-B7BB-9F1DC733C833}" showPageBreaks="1" showGridLines="0" printArea="1" hiddenRows="1" hiddenColumns="1" view="pageBreakPreview" topLeftCell="A17">
      <selection activeCell="C22" sqref="C22"/>
      <pageMargins left="0.75" right="0.46" top="0.4" bottom="0.47" header="0.26" footer="0.28999999999999998"/>
      <pageSetup scale="95" orientation="portrait" r:id="rId28"/>
      <headerFooter alignWithMargins="0">
        <oddFooter>&amp;R&amp;"Book Antiqua,Bold"&amp;8 Page &amp;P of &amp;N</oddFooter>
      </headerFooter>
    </customSheetView>
    <customSheetView guid="{CFBF18EC-8277-4311-991B-395AF21BB33B}" showPageBreaks="1" showGridLines="0" printArea="1" hiddenRows="1" hiddenColumns="1" view="pageBreakPreview" topLeftCell="A11">
      <selection activeCell="C30" sqref="C30"/>
      <pageMargins left="0.75" right="0.46" top="0.4" bottom="0.47" header="0.26" footer="0.28999999999999998"/>
      <pageSetup scale="89" orientation="portrait" r:id="rId29"/>
      <headerFooter alignWithMargins="0">
        <oddFooter>&amp;R&amp;"Book Antiqua,Bold"&amp;8 Page &amp;P of &amp;N</oddFooter>
      </headerFooter>
    </customSheetView>
    <customSheetView guid="{AA750348-930C-43DE-ADD0-8D60980F5013}" showPageBreaks="1" showGridLines="0" printArea="1" hiddenRows="1" hiddenColumns="1" view="pageBreakPreview" topLeftCell="A11">
      <selection activeCell="C30" sqref="C30"/>
      <pageMargins left="0.75" right="0.46" top="0.4" bottom="0.47" header="0.26" footer="0.28999999999999998"/>
      <pageSetup scale="89" orientation="portrait" r:id="rId30"/>
      <headerFooter alignWithMargins="0">
        <oddFooter>&amp;R&amp;"Book Antiqua,Bold"&amp;8 Page &amp;P of &amp;N</oddFooter>
      </headerFooter>
    </customSheetView>
    <customSheetView guid="{14C32814-5A59-4863-9FB1-822FBB75D7D1}" showPageBreaks="1" showGridLines="0" printArea="1" hiddenRows="1" hiddenColumns="1" view="pageBreakPreview" topLeftCell="A7">
      <selection activeCell="B29" sqref="B29"/>
      <pageMargins left="0.75" right="0.46" top="0.4" bottom="0.47" header="0.26" footer="0.28999999999999998"/>
      <pageSetup scale="89" orientation="portrait" r:id="rId31"/>
      <headerFooter alignWithMargins="0">
        <oddFooter>&amp;R&amp;"Book Antiqua,Bold"&amp;8 Page &amp;P of &amp;N</oddFooter>
      </headerFooter>
    </customSheetView>
    <customSheetView guid="{1F125E51-1799-42D0-B41E-DC039BB17D59}" showPageBreaks="1" showGridLines="0" printArea="1" hiddenRows="1" hiddenColumns="1" view="pageBreakPreview" topLeftCell="A8">
      <selection activeCell="B18" sqref="B18"/>
      <pageMargins left="0.75" right="0.46" top="0.4" bottom="0.47" header="0.26" footer="0.28999999999999998"/>
      <pageSetup scale="89" orientation="portrait" r:id="rId32"/>
      <headerFooter alignWithMargins="0">
        <oddFooter>&amp;R&amp;"Book Antiqua,Bold"&amp;8 Page &amp;P of &amp;N</oddFooter>
      </headerFooter>
    </customSheetView>
    <customSheetView guid="{77353208-2D17-4D2E-ADE3-4F168F350B73}" showPageBreaks="1" showGridLines="0" printArea="1" hiddenColumns="1" view="pageBreakPreview">
      <selection activeCell="B18" sqref="B18"/>
      <pageMargins left="0.75" right="0.46" top="0.4" bottom="0.47" header="0.26" footer="0.28999999999999998"/>
      <pageSetup scale="89" orientation="portrait" r:id="rId33"/>
      <headerFooter alignWithMargins="0">
        <oddFooter>&amp;R&amp;"Book Antiqua,Bold"&amp;8 Page &amp;P of &amp;N</oddFooter>
      </headerFooter>
    </customSheetView>
    <customSheetView guid="{010B040B-83D1-42E5-9354-A9BE9113BDAC}" showPageBreaks="1" showGridLines="0" printArea="1" hiddenColumns="1" view="pageBreakPreview" topLeftCell="A4">
      <selection activeCell="D21" sqref="D21"/>
      <pageMargins left="0.75" right="0.46" top="0.4" bottom="0.47" header="0.26" footer="0.28999999999999998"/>
      <pageSetup scale="89" orientation="portrait" r:id="rId34"/>
      <headerFooter alignWithMargins="0">
        <oddFooter>&amp;R&amp;"Book Antiqua,Bold"&amp;8 Page &amp;P of &amp;N</oddFooter>
      </headerFooter>
    </customSheetView>
    <customSheetView guid="{FC200EB0-6614-47DB-96CE-7610471486D9}" showPageBreaks="1" showGridLines="0" printArea="1" hiddenColumns="1" view="pageBreakPreview" topLeftCell="A10">
      <selection activeCell="B18" sqref="B18"/>
      <pageMargins left="0.75" right="0.46" top="0.4" bottom="0.47" header="0.26" footer="0.28999999999999998"/>
      <pageSetup scale="89" orientation="portrait" r:id="rId35"/>
      <headerFooter alignWithMargins="0">
        <oddFooter>&amp;R&amp;"Book Antiqua,Bold"&amp;8 Page &amp;P of &amp;N</oddFooter>
      </headerFooter>
    </customSheetView>
    <customSheetView guid="{35C772BD-8F05-4A18-BEC8-6AF744E22539}" showPageBreaks="1" showGridLines="0" printArea="1" hiddenColumns="1" view="pageBreakPreview">
      <selection activeCell="B18" sqref="B18"/>
      <pageMargins left="0.75" right="0.46" top="0.4" bottom="0.47" header="0.26" footer="0.28999999999999998"/>
      <pageSetup scale="89" orientation="portrait" r:id="rId36"/>
      <headerFooter alignWithMargins="0">
        <oddFooter>&amp;R&amp;"Book Antiqua,Bold"&amp;8 Page &amp;P of &amp;N</oddFooter>
      </headerFooter>
    </customSheetView>
    <customSheetView guid="{FADCBE67-C557-4BB1-9129-D4D2EFCC4742}" showPageBreaks="1" showGridLines="0" printArea="1" hiddenColumns="1" view="pageBreakPreview" topLeftCell="A10">
      <selection activeCell="B18" sqref="B18"/>
      <pageMargins left="0.75" right="0.46" top="0.4" bottom="0.47" header="0.26" footer="0.28999999999999998"/>
      <pageSetup scale="89" orientation="portrait" r:id="rId37"/>
      <headerFooter alignWithMargins="0">
        <oddFooter>&amp;R&amp;"Book Antiqua,Bold"&amp;8 Page &amp;P of &amp;N</oddFooter>
      </headerFooter>
    </customSheetView>
    <customSheetView guid="{E1B28BB1-ED8F-4C22-9AA1-AB162FCA7917}" showPageBreaks="1" showGridLines="0" printArea="1" hiddenColumns="1" view="pageBreakPreview">
      <selection activeCell="B18" sqref="B18"/>
      <pageMargins left="0.75" right="0.46" top="0.4" bottom="0.47" header="0.26" footer="0.28999999999999998"/>
      <pageSetup scale="89" orientation="portrait" r:id="rId38"/>
      <headerFooter alignWithMargins="0">
        <oddFooter>&amp;R&amp;"Book Antiqua,Bold"&amp;8 Page &amp;P of &amp;N</oddFooter>
      </headerFooter>
    </customSheetView>
  </customSheetViews>
  <mergeCells count="13">
    <mergeCell ref="A23:E24"/>
    <mergeCell ref="A15:E15"/>
    <mergeCell ref="A16:A17"/>
    <mergeCell ref="B16:B17"/>
    <mergeCell ref="C16:C17"/>
    <mergeCell ref="D16:E16"/>
    <mergeCell ref="B11:C11"/>
    <mergeCell ref="B12:C12"/>
    <mergeCell ref="A3:E3"/>
    <mergeCell ref="A5:E5"/>
    <mergeCell ref="B9:C9"/>
    <mergeCell ref="B10:C10"/>
    <mergeCell ref="A8:C8"/>
  </mergeCells>
  <phoneticPr fontId="6" type="noConversion"/>
  <pageMargins left="0.75" right="0.46" top="0.4" bottom="0.47" header="0.26" footer="0.28999999999999998"/>
  <pageSetup scale="89" orientation="portrait" r:id="rId39"/>
  <headerFooter alignWithMargins="0">
    <oddFooter>&amp;R&amp;"Book Antiqua,Bold"&amp;8 Page &amp;P of &amp;N</oddFooter>
  </headerFooter>
  <drawing r:id="rId40"/>
  <legacyDrawing r:id="rId41"/>
  <mc:AlternateContent xmlns:mc="http://schemas.openxmlformats.org/markup-compatibility/2006">
    <mc:Choice Requires="x14">
      <controls>
        <mc:AlternateContent xmlns:mc="http://schemas.openxmlformats.org/markup-compatibility/2006">
          <mc:Choice Requires="x14">
            <control shapeId="9235" r:id="rId42" name="Check Box 19">
              <controlPr defaultSize="0" print="0" autoFill="0" autoLine="0" autoPict="0">
                <anchor moveWithCells="1">
                  <from>
                    <xdr:col>4</xdr:col>
                    <xdr:colOff>914400</xdr:colOff>
                    <xdr:row>24</xdr:row>
                    <xdr:rowOff>0</xdr:rowOff>
                  </from>
                  <to>
                    <xdr:col>4</xdr:col>
                    <xdr:colOff>1219200</xdr:colOff>
                    <xdr:row>25</xdr:row>
                    <xdr:rowOff>133350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C912867EF250B4C8CA4ADE9FC7AAEDC" ma:contentTypeVersion="16" ma:contentTypeDescription="Create a new document." ma:contentTypeScope="" ma:versionID="b0497abb8e1be9913ee231a81b9896ec">
  <xsd:schema xmlns:xsd="http://www.w3.org/2001/XMLSchema" xmlns:xs="http://www.w3.org/2001/XMLSchema" xmlns:p="http://schemas.microsoft.com/office/2006/metadata/properties" xmlns:ns3="67f0250f-20fd-4664-9799-98208606b2a8" xmlns:ns4="ea9ce067-29e2-4393-a96e-4e9245bbd76a" targetNamespace="http://schemas.microsoft.com/office/2006/metadata/properties" ma:root="true" ma:fieldsID="0d73b2efdac4d2697bf0149862badb6a" ns3:_="" ns4:_="">
    <xsd:import namespace="67f0250f-20fd-4664-9799-98208606b2a8"/>
    <xsd:import namespace="ea9ce067-29e2-4393-a96e-4e9245bbd76a"/>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ObjectDetectorVersions" minOccurs="0"/>
                <xsd:element ref="ns3:MediaServiceDateTaken" minOccurs="0"/>
                <xsd:element ref="ns3:MediaServiceAutoTags" minOccurs="0"/>
                <xsd:element ref="ns3:MediaLengthInSeconds" minOccurs="0"/>
                <xsd:element ref="ns3:MediaServiceOCR" minOccurs="0"/>
                <xsd:element ref="ns3:MediaServiceGenerationTime" minOccurs="0"/>
                <xsd:element ref="ns3:MediaServiceEventHashCode"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f0250f-20fd-4664-9799-98208606b2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a9ce067-29e2-4393-a96e-4e9245bbd76a"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67f0250f-20fd-4664-9799-98208606b2a8" xsi:nil="true"/>
  </documentManagement>
</p:properties>
</file>

<file path=customXml/itemProps1.xml><?xml version="1.0" encoding="utf-8"?>
<ds:datastoreItem xmlns:ds="http://schemas.openxmlformats.org/officeDocument/2006/customXml" ds:itemID="{CD6F8263-207E-4CDC-8BD1-252E63B24B7B}">
  <ds:schemaRefs>
    <ds:schemaRef ds:uri="http://schemas.microsoft.com/sharepoint/v3/contenttype/forms"/>
  </ds:schemaRefs>
</ds:datastoreItem>
</file>

<file path=customXml/itemProps2.xml><?xml version="1.0" encoding="utf-8"?>
<ds:datastoreItem xmlns:ds="http://schemas.openxmlformats.org/officeDocument/2006/customXml" ds:itemID="{7C71A5A2-C4A1-4ED9-8BD8-5996BC0BBB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f0250f-20fd-4664-9799-98208606b2a8"/>
    <ds:schemaRef ds:uri="ea9ce067-29e2-4393-a96e-4e9245bbd7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89D64AB-22BE-4273-A005-034008B94D96}">
  <ds:schemaRefs>
    <ds:schemaRef ds:uri="http://schemas.microsoft.com/office/2006/documentManagement/types"/>
    <ds:schemaRef ds:uri="http://schemas.microsoft.com/office/2006/metadata/properties"/>
    <ds:schemaRef ds:uri="http://schemas.microsoft.com/office/infopath/2007/PartnerControls"/>
    <ds:schemaRef ds:uri="67f0250f-20fd-4664-9799-98208606b2a8"/>
    <ds:schemaRef ds:uri="http://purl.org/dc/dcmitype/"/>
    <ds:schemaRef ds:uri="http://www.w3.org/XML/1998/namespace"/>
    <ds:schemaRef ds:uri="http://purl.org/dc/elements/1.1/"/>
    <ds:schemaRef ds:uri="ea9ce067-29e2-4393-a96e-4e9245bbd76a"/>
    <ds:schemaRef ds:uri="http://purl.org/dc/term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48</vt:i4>
      </vt:variant>
    </vt:vector>
  </HeadingPairs>
  <TitlesOfParts>
    <vt:vector size="78" baseType="lpstr">
      <vt:lpstr>Basic</vt:lpstr>
      <vt:lpstr>Cover</vt:lpstr>
      <vt:lpstr>Names of Bidder</vt:lpstr>
      <vt:lpstr>Attach 3(JV)</vt:lpstr>
      <vt:lpstr>Attach-3 (QR)</vt:lpstr>
      <vt:lpstr>Attach 4</vt:lpstr>
      <vt:lpstr>Attach 4 (A)</vt:lpstr>
      <vt:lpstr>Attach 4 (B)</vt:lpstr>
      <vt:lpstr>Attach 5</vt:lpstr>
      <vt:lpstr>Attach 5A</vt:lpstr>
      <vt:lpstr>Attach 5B</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19</vt:lpstr>
      <vt:lpstr>Attach-20</vt:lpstr>
      <vt:lpstr>Attach 25</vt:lpstr>
      <vt:lpstr>Bid Form 1st Envelope </vt:lpstr>
      <vt:lpstr>N to W</vt:lpstr>
      <vt:lpstr>Sheet1</vt:lpstr>
      <vt:lpstr>'Attach-3 (QR)'!BL2A</vt:lpstr>
      <vt:lpstr>'Attach-3 (QR)'!BL2AA</vt:lpstr>
      <vt:lpstr>'Attach-3 (QR)'!BL2B</vt:lpstr>
      <vt:lpstr>'Attach-3 (QR)'!BL2C</vt:lpstr>
      <vt:lpstr>'Attach-3 (QR)'!BL3A</vt:lpstr>
      <vt:lpstr>'Attach-3 (QR)'!BL3B</vt:lpstr>
      <vt:lpstr>'Attach-3 (QR)'!BL3C</vt:lpstr>
      <vt:lpstr>'Attach-3 (QR)'!BL4A</vt:lpstr>
      <vt:lpstr>'Attach-3 (QR)'!BL4B</vt:lpstr>
      <vt:lpstr>'Attach-3 (QR)'!BL4C</vt:lpstr>
      <vt:lpstr>'Attach-3 (QR)'!BL5A</vt:lpstr>
      <vt:lpstr>'Attach-3 (QR)'!BL5B</vt:lpstr>
      <vt:lpstr>'Attach-3 (QR)'!BL5C</vt:lpstr>
      <vt:lpstr>'Attach-3 (QR)'!PATHAR1</vt:lpstr>
      <vt:lpstr>'Attach-3 (QR)'!PATHAR2</vt:lpstr>
      <vt:lpstr>'Attach-3 (QR)'!PATHAR3</vt:lpstr>
      <vt:lpstr>'Attach-3 (QR)'!PATHJVPR1</vt:lpstr>
      <vt:lpstr>'Attach-3 (QR)'!PATHJVPR2</vt:lpstr>
      <vt:lpstr>'Attach-3 (QR)'!PATHLP1</vt:lpstr>
      <vt:lpstr>'Attach-3 (QR)'!PATHPR1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19'!Print_Area</vt:lpstr>
      <vt:lpstr>'Attach 25'!Print_Area</vt:lpstr>
      <vt:lpstr>'Attach 3(JV)'!Print_Area</vt:lpstr>
      <vt:lpstr>'Attach 4'!Print_Area</vt:lpstr>
      <vt:lpstr>'Attach 4 (A)'!Print_Area</vt:lpstr>
      <vt:lpstr>'Attach 4 (B)'!Print_Area</vt:lpstr>
      <vt:lpstr>'Attach 5'!Print_Area</vt:lpstr>
      <vt:lpstr>'Attach 5A'!Print_Area</vt:lpstr>
      <vt:lpstr>'Attach 5B'!Print_Area</vt:lpstr>
      <vt:lpstr>'Attach 6'!Print_Area</vt:lpstr>
      <vt:lpstr>'Attach 7'!Print_Area</vt:lpstr>
      <vt:lpstr>'Attach 9'!Print_Area</vt:lpstr>
      <vt:lpstr>'Attach-20'!Print_Area</vt:lpstr>
      <vt:lpstr>'Attach-3 (QR)'!Print_Area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Piyush Kumar Gupta</cp:lastModifiedBy>
  <cp:lastPrinted>2021-07-29T10:29:49Z</cp:lastPrinted>
  <dcterms:created xsi:type="dcterms:W3CDTF">2010-09-27T08:09:01Z</dcterms:created>
  <dcterms:modified xsi:type="dcterms:W3CDTF">2025-02-04T13:11:57Z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0x0101005C912867EF250B4C8CA4ADE9FC7AAEDC</vt:lpwstr>
  </property>
</Properties>
</file>